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1355" windowHeight="6150"/>
  </bookViews>
  <sheets>
    <sheet name="к реш." sheetId="44" r:id="rId1"/>
  </sheets>
  <definedNames>
    <definedName name="_xlnm.Print_Area" localSheetId="0">'к реш.'!$A$1:$K$136</definedName>
  </definedNames>
  <calcPr calcId="125725"/>
</workbook>
</file>

<file path=xl/calcChain.xml><?xml version="1.0" encoding="utf-8"?>
<calcChain xmlns="http://schemas.openxmlformats.org/spreadsheetml/2006/main">
  <c r="I48" i="44"/>
  <c r="I47"/>
  <c r="I46"/>
  <c r="F48"/>
  <c r="F47"/>
  <c r="F46"/>
  <c r="H46"/>
  <c r="C48"/>
  <c r="C46"/>
  <c r="F14"/>
  <c r="G14"/>
  <c r="H14"/>
  <c r="I14"/>
  <c r="J14"/>
  <c r="K14"/>
  <c r="D14"/>
  <c r="E14"/>
  <c r="C14"/>
  <c r="D13"/>
  <c r="I79"/>
  <c r="F79"/>
  <c r="C79"/>
  <c r="J49" l="1"/>
  <c r="G49"/>
  <c r="D49"/>
  <c r="J55"/>
  <c r="I55"/>
  <c r="G55"/>
  <c r="H55" s="1"/>
  <c r="F55"/>
  <c r="K54"/>
  <c r="K55"/>
  <c r="H54"/>
  <c r="D55"/>
  <c r="E54"/>
  <c r="E55"/>
  <c r="C55"/>
  <c r="H91" l="1"/>
  <c r="J100"/>
  <c r="G100"/>
  <c r="D100"/>
  <c r="K109"/>
  <c r="H109"/>
  <c r="E109"/>
  <c r="I43"/>
  <c r="F43"/>
  <c r="C43"/>
  <c r="K20"/>
  <c r="K17"/>
  <c r="H17"/>
  <c r="E17"/>
  <c r="K94"/>
  <c r="H94"/>
  <c r="E94"/>
  <c r="E96" l="1"/>
  <c r="H96"/>
  <c r="K96"/>
  <c r="K112"/>
  <c r="H112"/>
  <c r="E112"/>
  <c r="K119"/>
  <c r="H119"/>
  <c r="E119"/>
  <c r="K104"/>
  <c r="H104"/>
  <c r="E104"/>
  <c r="J132"/>
  <c r="I132"/>
  <c r="G132"/>
  <c r="F132"/>
  <c r="D132"/>
  <c r="C132"/>
  <c r="C134"/>
  <c r="F78"/>
  <c r="H79"/>
  <c r="I45"/>
  <c r="D58" l="1"/>
  <c r="D57" s="1"/>
  <c r="K135"/>
  <c r="H135"/>
  <c r="E135"/>
  <c r="J134"/>
  <c r="I134"/>
  <c r="G134"/>
  <c r="F134"/>
  <c r="D134"/>
  <c r="E134" s="1"/>
  <c r="K133"/>
  <c r="H133"/>
  <c r="E133"/>
  <c r="E132"/>
  <c r="K131"/>
  <c r="H131"/>
  <c r="E131"/>
  <c r="J130"/>
  <c r="J129" s="1"/>
  <c r="I130"/>
  <c r="I129" s="1"/>
  <c r="G130"/>
  <c r="G129" s="1"/>
  <c r="F130"/>
  <c r="F129" s="1"/>
  <c r="D130"/>
  <c r="D129" s="1"/>
  <c r="C130"/>
  <c r="C129" s="1"/>
  <c r="K128"/>
  <c r="H128"/>
  <c r="E128"/>
  <c r="K127"/>
  <c r="H127"/>
  <c r="E127"/>
  <c r="K126"/>
  <c r="H126"/>
  <c r="E126"/>
  <c r="K125"/>
  <c r="H125"/>
  <c r="E125"/>
  <c r="K124"/>
  <c r="H124"/>
  <c r="E124"/>
  <c r="J123"/>
  <c r="J121" s="1"/>
  <c r="I123"/>
  <c r="I121" s="1"/>
  <c r="G123"/>
  <c r="G121" s="1"/>
  <c r="F123"/>
  <c r="F121" s="1"/>
  <c r="D123"/>
  <c r="D121" s="1"/>
  <c r="C123"/>
  <c r="C121" s="1"/>
  <c r="K122"/>
  <c r="H122"/>
  <c r="E122"/>
  <c r="K120"/>
  <c r="H120"/>
  <c r="E120"/>
  <c r="K118"/>
  <c r="H118"/>
  <c r="E118"/>
  <c r="J117"/>
  <c r="I117"/>
  <c r="I100" s="1"/>
  <c r="G117"/>
  <c r="F117"/>
  <c r="F100" s="1"/>
  <c r="D117"/>
  <c r="C117"/>
  <c r="C100" s="1"/>
  <c r="K116"/>
  <c r="H116"/>
  <c r="E116"/>
  <c r="K115"/>
  <c r="H115"/>
  <c r="E115"/>
  <c r="J114"/>
  <c r="I114"/>
  <c r="G114"/>
  <c r="F114"/>
  <c r="D114"/>
  <c r="C114"/>
  <c r="K113"/>
  <c r="H113"/>
  <c r="E113"/>
  <c r="K111"/>
  <c r="H111"/>
  <c r="E111"/>
  <c r="K110"/>
  <c r="H110"/>
  <c r="E110"/>
  <c r="K108"/>
  <c r="H108"/>
  <c r="E108"/>
  <c r="K107"/>
  <c r="H107"/>
  <c r="E107"/>
  <c r="K106"/>
  <c r="H106"/>
  <c r="E106"/>
  <c r="K105"/>
  <c r="H105"/>
  <c r="E105"/>
  <c r="K103"/>
  <c r="H103"/>
  <c r="E103"/>
  <c r="K102"/>
  <c r="H102"/>
  <c r="E102"/>
  <c r="J101"/>
  <c r="I101"/>
  <c r="G101"/>
  <c r="F101"/>
  <c r="C101"/>
  <c r="K99"/>
  <c r="H99"/>
  <c r="E99"/>
  <c r="K98"/>
  <c r="H98"/>
  <c r="E98"/>
  <c r="K97"/>
  <c r="H97"/>
  <c r="E97"/>
  <c r="J95"/>
  <c r="J92" s="1"/>
  <c r="I95"/>
  <c r="I92" s="1"/>
  <c r="G95"/>
  <c r="G92" s="1"/>
  <c r="F95"/>
  <c r="F92" s="1"/>
  <c r="D95"/>
  <c r="D92" s="1"/>
  <c r="C95"/>
  <c r="C92" s="1"/>
  <c r="K93"/>
  <c r="H93"/>
  <c r="E93"/>
  <c r="K91"/>
  <c r="E91"/>
  <c r="K90"/>
  <c r="H90"/>
  <c r="E90"/>
  <c r="J89"/>
  <c r="I89"/>
  <c r="G89"/>
  <c r="F89"/>
  <c r="D89"/>
  <c r="C89"/>
  <c r="K86"/>
  <c r="H86"/>
  <c r="E86"/>
  <c r="K85"/>
  <c r="H85"/>
  <c r="E85"/>
  <c r="J84"/>
  <c r="J83" s="1"/>
  <c r="I84"/>
  <c r="I83" s="1"/>
  <c r="G84"/>
  <c r="G83" s="1"/>
  <c r="F84"/>
  <c r="F83" s="1"/>
  <c r="D84"/>
  <c r="D83" s="1"/>
  <c r="C84"/>
  <c r="C83" s="1"/>
  <c r="E82"/>
  <c r="H82" s="1"/>
  <c r="K82" s="1"/>
  <c r="E81"/>
  <c r="H81" s="1"/>
  <c r="K81" s="1"/>
  <c r="E80"/>
  <c r="H80" s="1"/>
  <c r="K80" s="1"/>
  <c r="E79"/>
  <c r="J78"/>
  <c r="G78"/>
  <c r="D78"/>
  <c r="C78"/>
  <c r="K77"/>
  <c r="H77"/>
  <c r="E77"/>
  <c r="K76"/>
  <c r="H76"/>
  <c r="E76"/>
  <c r="J75"/>
  <c r="I75"/>
  <c r="G75"/>
  <c r="F75"/>
  <c r="D75"/>
  <c r="C75"/>
  <c r="K74"/>
  <c r="H74"/>
  <c r="E74"/>
  <c r="K73"/>
  <c r="H73"/>
  <c r="E73"/>
  <c r="J72"/>
  <c r="I72"/>
  <c r="G72"/>
  <c r="F72"/>
  <c r="C72"/>
  <c r="K71"/>
  <c r="H71"/>
  <c r="E71"/>
  <c r="K70"/>
  <c r="H70"/>
  <c r="E70"/>
  <c r="J69"/>
  <c r="J66" s="1"/>
  <c r="J65" s="1"/>
  <c r="I69"/>
  <c r="I66" s="1"/>
  <c r="I65" s="1"/>
  <c r="G69"/>
  <c r="G66" s="1"/>
  <c r="G65" s="1"/>
  <c r="F69"/>
  <c r="F66" s="1"/>
  <c r="D69"/>
  <c r="D66" s="1"/>
  <c r="D65" s="1"/>
  <c r="C69"/>
  <c r="C66" s="1"/>
  <c r="C65" s="1"/>
  <c r="K68"/>
  <c r="H68"/>
  <c r="E68"/>
  <c r="K67"/>
  <c r="H67"/>
  <c r="E67"/>
  <c r="K64"/>
  <c r="H64"/>
  <c r="E64"/>
  <c r="E63"/>
  <c r="K62"/>
  <c r="H62"/>
  <c r="E62"/>
  <c r="K61"/>
  <c r="H61"/>
  <c r="E61"/>
  <c r="K60"/>
  <c r="H60"/>
  <c r="E60"/>
  <c r="K59"/>
  <c r="H59"/>
  <c r="E59"/>
  <c r="J58"/>
  <c r="J57" s="1"/>
  <c r="I58"/>
  <c r="I57" s="1"/>
  <c r="G58"/>
  <c r="G57" s="1"/>
  <c r="F58"/>
  <c r="C58"/>
  <c r="C57" s="1"/>
  <c r="K56"/>
  <c r="H56"/>
  <c r="E56"/>
  <c r="K53"/>
  <c r="H53"/>
  <c r="E53"/>
  <c r="J52"/>
  <c r="I52"/>
  <c r="G52"/>
  <c r="F52"/>
  <c r="D52"/>
  <c r="C52"/>
  <c r="K51"/>
  <c r="H51"/>
  <c r="E51"/>
  <c r="J50"/>
  <c r="I50"/>
  <c r="G50"/>
  <c r="F50"/>
  <c r="D50"/>
  <c r="C50"/>
  <c r="K48"/>
  <c r="H48"/>
  <c r="E48"/>
  <c r="K47"/>
  <c r="H47"/>
  <c r="C47"/>
  <c r="E47" s="1"/>
  <c r="K46"/>
  <c r="E46"/>
  <c r="K45"/>
  <c r="F45"/>
  <c r="H45" s="1"/>
  <c r="C45"/>
  <c r="E45" s="1"/>
  <c r="K43"/>
  <c r="H43"/>
  <c r="E43"/>
  <c r="I42"/>
  <c r="K42" s="1"/>
  <c r="F42"/>
  <c r="H42" s="1"/>
  <c r="C42"/>
  <c r="E42" s="1"/>
  <c r="K41"/>
  <c r="H41"/>
  <c r="E41"/>
  <c r="I40"/>
  <c r="K40" s="1"/>
  <c r="F40"/>
  <c r="H40" s="1"/>
  <c r="C40"/>
  <c r="E40" s="1"/>
  <c r="K38"/>
  <c r="H38"/>
  <c r="E38"/>
  <c r="J37"/>
  <c r="I37"/>
  <c r="G37"/>
  <c r="F37"/>
  <c r="D37"/>
  <c r="C37"/>
  <c r="K36"/>
  <c r="H36"/>
  <c r="E36"/>
  <c r="J35"/>
  <c r="I35"/>
  <c r="G35"/>
  <c r="F35"/>
  <c r="D35"/>
  <c r="C35"/>
  <c r="K34"/>
  <c r="H34"/>
  <c r="E34"/>
  <c r="K33"/>
  <c r="H33"/>
  <c r="E33"/>
  <c r="J32"/>
  <c r="I32"/>
  <c r="G32"/>
  <c r="F32"/>
  <c r="D32"/>
  <c r="C32"/>
  <c r="K30"/>
  <c r="H30"/>
  <c r="E30"/>
  <c r="K29"/>
  <c r="H29"/>
  <c r="E29"/>
  <c r="J28"/>
  <c r="I28"/>
  <c r="G28"/>
  <c r="F28"/>
  <c r="D28"/>
  <c r="C28"/>
  <c r="K27"/>
  <c r="H27"/>
  <c r="E27"/>
  <c r="J26"/>
  <c r="I26"/>
  <c r="G26"/>
  <c r="F26"/>
  <c r="D26"/>
  <c r="C26"/>
  <c r="K25"/>
  <c r="H25"/>
  <c r="E25"/>
  <c r="J24"/>
  <c r="I24"/>
  <c r="G24"/>
  <c r="F24"/>
  <c r="D24"/>
  <c r="C24"/>
  <c r="K21"/>
  <c r="H21"/>
  <c r="E21"/>
  <c r="H20"/>
  <c r="E20"/>
  <c r="K19"/>
  <c r="H19"/>
  <c r="E19"/>
  <c r="K18"/>
  <c r="H18"/>
  <c r="E18"/>
  <c r="K16"/>
  <c r="H16"/>
  <c r="E16"/>
  <c r="K15"/>
  <c r="H15"/>
  <c r="E15"/>
  <c r="J13"/>
  <c r="I13"/>
  <c r="G13"/>
  <c r="F13"/>
  <c r="C13"/>
  <c r="I49" l="1"/>
  <c r="F49"/>
  <c r="C49"/>
  <c r="K129"/>
  <c r="J88"/>
  <c r="I31"/>
  <c r="K65"/>
  <c r="E24"/>
  <c r="K24"/>
  <c r="G23"/>
  <c r="G22" s="1"/>
  <c r="E28"/>
  <c r="H28"/>
  <c r="K28"/>
  <c r="D31"/>
  <c r="G31"/>
  <c r="J31"/>
  <c r="K31" s="1"/>
  <c r="E37"/>
  <c r="H37"/>
  <c r="C44"/>
  <c r="E44" s="1"/>
  <c r="E52"/>
  <c r="H52"/>
  <c r="K52"/>
  <c r="H134"/>
  <c r="K134"/>
  <c r="H72"/>
  <c r="K72"/>
  <c r="E75"/>
  <c r="H75"/>
  <c r="K75"/>
  <c r="E78"/>
  <c r="E83"/>
  <c r="K83"/>
  <c r="H132"/>
  <c r="K132"/>
  <c r="K49"/>
  <c r="H58"/>
  <c r="E65"/>
  <c r="C88"/>
  <c r="C87" s="1"/>
  <c r="E114"/>
  <c r="E129"/>
  <c r="H101"/>
  <c r="F88"/>
  <c r="F87" s="1"/>
  <c r="I88"/>
  <c r="I87" s="1"/>
  <c r="C31"/>
  <c r="F23"/>
  <c r="F22" s="1"/>
  <c r="H22" s="1"/>
  <c r="E58"/>
  <c r="C23"/>
  <c r="C22" s="1"/>
  <c r="I23"/>
  <c r="I22" s="1"/>
  <c r="D23"/>
  <c r="D22" s="1"/>
  <c r="J23"/>
  <c r="J22" s="1"/>
  <c r="E26"/>
  <c r="H26"/>
  <c r="K26"/>
  <c r="E32"/>
  <c r="F31"/>
  <c r="K32"/>
  <c r="E35"/>
  <c r="H35"/>
  <c r="I44"/>
  <c r="F57"/>
  <c r="H57" s="1"/>
  <c r="E84"/>
  <c r="K84"/>
  <c r="H95"/>
  <c r="D101"/>
  <c r="H100"/>
  <c r="E117"/>
  <c r="H117"/>
  <c r="K117"/>
  <c r="E121"/>
  <c r="H123"/>
  <c r="E130"/>
  <c r="E57"/>
  <c r="K35"/>
  <c r="K57"/>
  <c r="H89"/>
  <c r="H114"/>
  <c r="K114"/>
  <c r="K37"/>
  <c r="F44"/>
  <c r="H44" s="1"/>
  <c r="E50"/>
  <c r="K50"/>
  <c r="E69"/>
  <c r="K69"/>
  <c r="H83"/>
  <c r="E92"/>
  <c r="K92"/>
  <c r="K121"/>
  <c r="H129"/>
  <c r="K130"/>
  <c r="H78"/>
  <c r="K13"/>
  <c r="E13"/>
  <c r="H66"/>
  <c r="F65"/>
  <c r="H65" s="1"/>
  <c r="H92"/>
  <c r="H121"/>
  <c r="H13"/>
  <c r="H24"/>
  <c r="H32"/>
  <c r="H50"/>
  <c r="K58"/>
  <c r="E66"/>
  <c r="K66"/>
  <c r="H69"/>
  <c r="H84"/>
  <c r="E89"/>
  <c r="K89"/>
  <c r="E95"/>
  <c r="K95"/>
  <c r="K101"/>
  <c r="E123"/>
  <c r="K123"/>
  <c r="H130"/>
  <c r="D72"/>
  <c r="E72" s="1"/>
  <c r="D12" l="1"/>
  <c r="J12"/>
  <c r="E31"/>
  <c r="C39"/>
  <c r="E39" s="1"/>
  <c r="H31"/>
  <c r="K23"/>
  <c r="D88"/>
  <c r="E101"/>
  <c r="H49"/>
  <c r="G12"/>
  <c r="E49"/>
  <c r="E23"/>
  <c r="H23"/>
  <c r="G88"/>
  <c r="G87" s="1"/>
  <c r="G136" s="1"/>
  <c r="J87"/>
  <c r="K88"/>
  <c r="K100"/>
  <c r="C12"/>
  <c r="C136" s="1"/>
  <c r="K44"/>
  <c r="I39"/>
  <c r="K39" s="1"/>
  <c r="F39"/>
  <c r="H39" s="1"/>
  <c r="H12" s="1"/>
  <c r="K22"/>
  <c r="E22"/>
  <c r="I78"/>
  <c r="K79"/>
  <c r="J136" l="1"/>
  <c r="E88"/>
  <c r="D87"/>
  <c r="E87" s="1"/>
  <c r="E100"/>
  <c r="E12"/>
  <c r="H87"/>
  <c r="H140" s="1"/>
  <c r="H88"/>
  <c r="K87"/>
  <c r="K140" s="1"/>
  <c r="F12"/>
  <c r="F136" s="1"/>
  <c r="H136" s="1"/>
  <c r="K78"/>
  <c r="K12" s="1"/>
  <c r="I12"/>
  <c r="I136" s="1"/>
  <c r="K136" s="1"/>
  <c r="D136" l="1"/>
  <c r="E136" s="1"/>
</calcChain>
</file>

<file path=xl/sharedStrings.xml><?xml version="1.0" encoding="utf-8"?>
<sst xmlns="http://schemas.openxmlformats.org/spreadsheetml/2006/main" count="270" uniqueCount="242">
  <si>
    <t>Код бюджетной классификации  РФ</t>
  </si>
  <si>
    <t>Наименование налога (сбора)</t>
  </si>
  <si>
    <t>Налог на доходы физических лиц</t>
  </si>
  <si>
    <t>000 1 08 00000 00 0000 000</t>
  </si>
  <si>
    <t xml:space="preserve">Государственная пошлина по делам, рассматриваемым в судах общей юрисдикции, мировыми  судьями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</si>
  <si>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</si>
  <si>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</si>
  <si>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</si>
  <si>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>Плата за негативное воздействие на окружающую среду</t>
  </si>
  <si>
    <t xml:space="preserve">000 1 16 00000 00 0000 000 </t>
  </si>
  <si>
    <t>ДОХОДЫ ВСЕГО:</t>
  </si>
  <si>
    <t>000 1 08 03000 01 0000 110</t>
  </si>
  <si>
    <t>000 1 00 00000 00 0000 000</t>
  </si>
  <si>
    <t>000 1 01 00000 00 0000 000</t>
  </si>
  <si>
    <t xml:space="preserve">000 1 01 02000 01 0000 110    </t>
  </si>
  <si>
    <t xml:space="preserve">000 1 01 02010 01 0000 110    </t>
  </si>
  <si>
    <t xml:space="preserve">000 1 01 02020 01 0000 110    </t>
  </si>
  <si>
    <t>000 1 01 02040 01 0000 110</t>
  </si>
  <si>
    <t>000 1 05 00000 00 0000 000</t>
  </si>
  <si>
    <t>000 1 11 00000 00 0000 000</t>
  </si>
  <si>
    <t xml:space="preserve">000 1 11 05000 00 0000 120   </t>
  </si>
  <si>
    <t>000 1 12 01000 01 0000 120</t>
  </si>
  <si>
    <t xml:space="preserve">000 1 12 00000 00 0000 000 </t>
  </si>
  <si>
    <t>Иные межбюджетные  трансферты</t>
  </si>
  <si>
    <t xml:space="preserve">000 2 02 00000 00 0000 000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</si>
  <si>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т.ч. казенных)</t>
  </si>
  <si>
    <t>000 1 01 02030 01 0000 110</t>
  </si>
  <si>
    <t>000 1 13 00000 00 0000 000</t>
  </si>
  <si>
    <t>000 1 13 02065 05 0000 130</t>
  </si>
  <si>
    <t>Доходы, поступающие в порядке возмещения расходов, понесенных в связи с эксплуатацией  имущества муниципальных районов</t>
  </si>
  <si>
    <t>000 1 14 00000 00 0000 000</t>
  </si>
  <si>
    <t>000 1 03 00000 00 0000 110</t>
  </si>
  <si>
    <t>000 1 03 02000 01 0000 110</t>
  </si>
  <si>
    <t>000 1 05 04000 02 0000 110</t>
  </si>
  <si>
    <t>Налог, взимаемый в связи с применением патентной системы налогообложения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</si>
  <si>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</si>
  <si>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</si>
  <si>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</si>
  <si>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</si>
  <si>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</si>
  <si>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</si>
  <si>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</si>
  <si>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</si>
  <si>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</si>
  <si>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</si>
  <si>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</si>
  <si>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</si>
  <si>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</si>
  <si>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</si>
  <si>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</si>
  <si>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 xml:space="preserve">000 2 00 00000 00 0000 000 </t>
  </si>
  <si>
    <t>Субсидии бюджетам бюджетной системы Российской Федерации (межбюджетные субсидии)</t>
  </si>
  <si>
    <t>Возврат остатков субсидий, субвенций и иных межбюджетных трансфертов, имеющих целевое назначение, прошлых лет</t>
  </si>
  <si>
    <t>Безвозмездные поступления от других бюджетов бюджетной системы Российской  Федерации</t>
  </si>
  <si>
    <t>Штрафы,санкции,возмещение ущерба</t>
  </si>
  <si>
    <t>Доходы от продажи метериальных и нематериальных активов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</si>
  <si>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</si>
  <si>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</si>
  <si>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Налоги на товары (работы, услуги), реализуемые на территории РФ</t>
  </si>
  <si>
    <t>Налоги на прибыль, доходы</t>
  </si>
  <si>
    <t>Доходы от оказания платных услуг (работ) и компенсации затрат государства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</si>
  <si>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</si>
  <si>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</si>
  <si>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</si>
  <si>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 000 2 02 10000 00 0000 150 </t>
  </si>
  <si>
    <t>000 2 02 20000 00 0000 150</t>
  </si>
  <si>
    <t>000 2 02 30000 00 0000 150</t>
  </si>
  <si>
    <t>000 2 02 40000 00 0000 150</t>
  </si>
  <si>
    <t xml:space="preserve"> </t>
  </si>
  <si>
    <t>Плата за размещение отходов производства</t>
  </si>
  <si>
    <t>000 1 12 01041 01 0000 120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</si>
  <si>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</si>
  <si>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</si>
  <si>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</si>
  <si>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</si>
  <si>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</si>
  <si>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</si>
  <si>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Налоговые и неналоговые доходы</t>
  </si>
  <si>
    <t>Безвозмездные поступления</t>
  </si>
  <si>
    <t>000 2 19 00000 00 0000 150</t>
  </si>
  <si>
    <t>000 2 18 00000 00 0000 150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</si>
  <si>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</si>
  <si>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Государственная пошлина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</si>
  <si>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</si>
  <si>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</si>
  <si>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</si>
  <si>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</si>
  <si>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</si>
  <si>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</si>
  <si>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 xml:space="preserve">Единый сельскохозяйственный налог </t>
  </si>
  <si>
    <t>000 1 08 07150 01 0000 110</t>
  </si>
  <si>
    <t>Государственная пошлина за выдачу разрешений на установку рекламной конструкции</t>
  </si>
  <si>
    <t>000 1 05 03000 01 0000 110</t>
  </si>
  <si>
    <t>000 1 05 03010 01 0000 110</t>
  </si>
  <si>
    <t>Налог, взимаемый в связи с применением упрощенной системы налогообложения</t>
  </si>
  <si>
    <t>000 1 05 01000 00 0000 110</t>
  </si>
  <si>
    <t>000 2 07 00000 00 0000 000</t>
  </si>
  <si>
    <t>Прочие безвозмездные поступления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</si>
  <si>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</si>
  <si>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</si>
  <si>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</si>
  <si>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</si>
  <si>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000 1 12 01042 01 0000 120</t>
  </si>
  <si>
    <t>Плата за размещение твердых коммунальных отходов</t>
  </si>
  <si>
    <t>000 1 16 11000 01 0000 140</t>
  </si>
  <si>
    <t>Платежи, уплачиваемые в целях возмещения вреда</t>
  </si>
  <si>
    <t>изменения (+,-), рублей</t>
  </si>
  <si>
    <t>к решению Собрания  депутатов</t>
  </si>
  <si>
    <t>Сумма , рублей</t>
  </si>
  <si>
    <t>проект, рублей</t>
  </si>
  <si>
    <t>межб.трансф.имеющие целевое назн.</t>
  </si>
  <si>
    <t>2025 год</t>
  </si>
  <si>
    <t>000 1 06 04000 02 0000 110</t>
  </si>
  <si>
    <t>000 1 06 04012 02 0000 110</t>
  </si>
  <si>
    <t>Транспортный налог с физических лиц</t>
  </si>
  <si>
    <t>2026 год</t>
  </si>
  <si>
    <t>Красноборского муниципального округа</t>
  </si>
  <si>
    <t xml:space="preserve">000 1 01 02080 01 0000 110    </t>
  </si>
  <si>
    <t xml:space="preserve">000 1 01 02130 01 0000 110    </t>
  </si>
  <si>
    <t>Налог, взимаемый в связи с применением патентной системы налогообложения, зачисляемый в бюджеты муниципальных округов</t>
  </si>
  <si>
    <t>000 1 05 04060 02 0000 110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</si>
  <si>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</si>
  <si>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</si>
  <si>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</si>
  <si>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</si>
  <si>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</si>
  <si>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</si>
  <si>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</si>
  <si>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</si>
  <si>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</si>
  <si>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</si>
  <si>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</si>
  <si>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</si>
  <si>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</si>
  <si>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</si>
  <si>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000 1 11 05012 14 0000 120</t>
  </si>
  <si>
    <t>000 1 11 05024 14 0000 120</t>
  </si>
  <si>
    <t>000 1 11 05034 14 0000 120</t>
  </si>
  <si>
    <t>000 1 11 05074 14 0000 120</t>
  </si>
  <si>
    <t>Прочие доходы от компенсации затрат бюджетов муниципальных округов</t>
  </si>
  <si>
    <t>000 1 13 02994 14 0000 130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</si>
  <si>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</si>
  <si>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</si>
  <si>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НАЛОГИ НА СОВОКУПНЫЙ ДОХОД</t>
  </si>
  <si>
    <t xml:space="preserve">Транспортный налог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</si>
  <si>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</si>
  <si>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</si>
  <si>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 000 2 02 15001 14 0000 150</t>
  </si>
  <si>
    <t xml:space="preserve"> 000 2 02 15002 14 0000 150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</si>
  <si>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</si>
  <si>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</si>
  <si>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поддержку отрасли культуры</t>
  </si>
  <si>
    <t>000 2 02 25519 14 0000 150</t>
  </si>
  <si>
    <t>Прочие субсидии бюджетам муниципальных округов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</si>
  <si>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Прочие субсидии бюджетам муниципальных округов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</si>
  <si>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 xml:space="preserve"> 000 2 02 29999 14 0000 150</t>
  </si>
  <si>
    <t>Субвенции бюджетам муниципальных округов на выполнение передаваемых полномочий субъектов Российской Федерации, в том числе:</t>
  </si>
  <si>
    <t xml:space="preserve"> 000 2 02 30024 14 0000 150</t>
  </si>
  <si>
    <t>Субвенции бюджетам муниципальных округов на выполнение передаваемых полномочий субъектов Российской Федерации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</si>
  <si>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округов на выполнение передаваемых полномочий субъектов Российской Федерации в сфере охраны труда</t>
  </si>
  <si>
    <t>Субвенции бюджетам муниципальных округов на выполнение передаваемых полномочий субъектов Российской Федерации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</si>
  <si>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Субвенции бюджетам муниципальных округов на выполнение передаваемых полномочий субъектов Российской Федерации по формированию торгового реестра </t>
  </si>
  <si>
    <t>Субвенции бюджетам муниципальных округов на выполнение передаваемых полномочий субъектов Российской Федерации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</si>
  <si>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</si>
  <si>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</si>
  <si>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</si>
  <si>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000 2 02 35303 14 0000 150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</si>
  <si>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</si>
  <si>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</si>
  <si>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</si>
  <si>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</si>
  <si>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округов, в том числе:</t>
  </si>
  <si>
    <t>000 2 02 39998 14 0000 150</t>
  </si>
  <si>
    <t>Единая субвенция бюджетам муниципальных округов на осуществление государственных полномочий в сфере административнфх правонарушений</t>
  </si>
  <si>
    <t>Единая субвенция бюджетам муниципальных округов на осуществление государственных полномочий по созданию комиссий по делам несовершеннолетних и защите их прав</t>
  </si>
  <si>
    <t>Прочие субвенции бюджетам муниципальных округов, в том числе:</t>
  </si>
  <si>
    <t>Прочие субвенции бюджетам муниципальных округов на реализацию образовательных программ</t>
  </si>
  <si>
    <t>Прочие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</si>
  <si>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000 2 02 39999 14 0000 150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</si>
  <si>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</si>
  <si>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000 2 02 45179 14 0000 150</t>
  </si>
  <si>
    <t>000 2 02 49999 14 0000 150</t>
  </si>
  <si>
    <t>Прочие межбюджетные трансферты, передаваемые бюджетам муниципальных округов, в том числе:</t>
  </si>
  <si>
    <t>Прочие межбюджетные трансферты, передаваемые бюджетам муниципальных округов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</si>
  <si>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Прочие межбюджетные трансферты, передаваемые бюджетам муниципальных округов из резервного фонда Правительства Архангельской области</t>
  </si>
  <si>
    <t>Прочие межбюджетные трансферты, передаваемые бюджетам муниципальных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</si>
  <si>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Прочие субсидии бюджетам муниципальных округов, в том числе:</t>
  </si>
  <si>
    <t>Прочие субсидии бюджетам муниципальных округов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</si>
  <si>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000 2 07 04050 14 0000 150</t>
  </si>
  <si>
    <t>Прочие безвозмездные поступления в бюджеты муниципальных округов</t>
  </si>
  <si>
    <t>000 2 07 04000 14 0000 150</t>
  </si>
  <si>
    <t>000 1 06 00000 00 0000 000</t>
  </si>
  <si>
    <t>000 1 06 01000 00 0000 110</t>
  </si>
  <si>
    <t>000 1 06 01020 14 0000 110</t>
  </si>
  <si>
    <t>000 1 06 06000 00 0000 110</t>
  </si>
  <si>
    <t>000 1 06 06030 00 0000 110</t>
  </si>
  <si>
    <t>000 1 06 06032 14 0000 110</t>
  </si>
  <si>
    <t>000 1 06 06040 00 0000 110</t>
  </si>
  <si>
    <t>000 1 06 06042 14 0000 110</t>
  </si>
  <si>
    <t>000 1 14 02043 14 0000 410</t>
  </si>
  <si>
    <t>000 1 14 06012 14 0000 430</t>
  </si>
  <si>
    <t>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</si>
  <si>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</si>
  <si>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000 1 08 03010 01 0000 110</t>
  </si>
  <si>
    <t>000 1 08 07142 01 0000 110</t>
  </si>
  <si>
    <t>Прочие межбюджетные трансферты, передаваемые бюджетам муниципальных округов на организацию транспортного обслуживания населения на пассажирских муниципальных маршрутах водного транспорта</t>
  </si>
  <si>
    <t>Прочие межбюджетные трансферты, передаваемые бюджетам муниципальных округов на развитие инициативных проектов в рамках регионального проекта «Комфортное Поморье»</t>
  </si>
  <si>
    <t xml:space="preserve">000 117 15020 14 0001 150  </t>
  </si>
  <si>
    <t xml:space="preserve">000 117 15020 14 0005 150  </t>
  </si>
  <si>
    <t>Инициативные платежи, зачисляемые в бюджеты муниципальных округов (поступления на реализацию инициативного проекта «Спортивное село»)</t>
  </si>
  <si>
    <t>Инициативные платежи, зачисляемые в бюджеты муниципальных округов (поступления на реализацию инициативного проекта «Вдоль по Спасской»)</t>
  </si>
  <si>
    <t>Прочие неналоговые доходы</t>
  </si>
  <si>
    <t>000 1 17 00000 00 0000 000</t>
  </si>
  <si>
    <t>Инициативные платежи, зачисляемые в бюджеты муниципальных округов</t>
  </si>
  <si>
    <t>000 1 17 15020 14 0000 150</t>
  </si>
  <si>
    <t>Прочие субсидии бюджетам муниципальных округов на модернизацию нерегулируемых пешеходных переходов, светофорных объектов и установку светофорных объектов, пешеходных ограждений на автомобильных дорогах общего пользования местного значения</t>
  </si>
  <si>
    <t>000 218 04010 14 0000 150</t>
  </si>
  <si>
    <t>Доходы бюджетов муниципальных округов от возврата бюджетными учреждениями остатков субсидий прошлых лет</t>
  </si>
  <si>
    <t>000 2 19 60010 14 0000 150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</si>
  <si>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</si>
  <si>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</si>
  <si>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000 1 11 07014 14 0000 120</t>
  </si>
  <si>
    <t>Приложение № 2</t>
  </si>
  <si>
    <t xml:space="preserve">                        от .12.2024  № </t>
  </si>
  <si>
    <t>Прогнозируемое поступление доходов  бюджета Красноборского муниципального округа  на 2025 год и на плановый период 2026 и 2027 годов</t>
  </si>
  <si>
    <t>2027 год</t>
  </si>
  <si>
    <t>Субвенции бюджетам муниципальных округов на выполнение передаваемых полномочий субъектов Российской Федерации по организации и осуществлению деятельности по опеке и попечительству</t>
  </si>
  <si>
    <t>000 2 02 35179 14 0000 150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</si>
  <si>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</si>
  <si>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000 1 01 02021 01 0000 110   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</si>
  <si>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</si>
  <si>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</si>
  <si>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</si>
  <si>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</si>
  <si>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
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</si>
  <si>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</si>
  <si>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</si>
  <si>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</si>
  <si>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</si>
  <si>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 за налоговые периоды до 1 января 2025 года, а также в сати суммы налога, не превышающей 312 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</si>
  <si>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</t>
  </si>
  <si>
    <t>Прочие субвенции бюджетам муниципальных округов по предоставлению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для полного погашения кредитов (займов) по договорам, обязательства заемщика по которым обеспечены ипотекой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</si>
</sst>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name val="Times New Roman Cyr"/>
      <charset val="204"/>
    </font>
    <font>
      <b/>
      <sz val="10"/>
      <name val="Times New Roman"/>
      <family val="1"/>
    </font>
    <font>
      <b/>
      <i/>
      <sz val="10"/>
      <name val="Times New Roman"/>
      <family val="1"/>
      <charset val="204"/>
    </font>
    <font>
      <sz val="10"/>
      <name val="Times New Roman Cyr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horizontal="left"/>
    </xf>
    <xf numFmtId="2" fontId="4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horizontal="right"/>
    </xf>
    <xf numFmtId="0" fontId="6" fillId="0" borderId="0" xfId="0" applyFont="1"/>
    <xf numFmtId="0" fontId="5" fillId="0" borderId="1" xfId="0" applyFont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wrapText="1"/>
    </xf>
    <xf numFmtId="0" fontId="10" fillId="0" borderId="0" xfId="0" applyFont="1"/>
    <xf numFmtId="0" fontId="4" fillId="0" borderId="1" xfId="0" applyFont="1" applyFill="1" applyBorder="1" applyAlignment="1">
      <alignment wrapText="1"/>
    </xf>
    <xf numFmtId="0" fontId="11" fillId="0" borderId="1" xfId="0" applyFont="1" applyBorder="1" applyAlignment="1">
      <alignment horizontal="left"/>
    </xf>
    <xf numFmtId="0" fontId="11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 applyAlignment="1">
      <alignment wrapText="1"/>
    </xf>
    <xf numFmtId="2" fontId="10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/>
    </xf>
    <xf numFmtId="2" fontId="10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/>
    </xf>
    <xf numFmtId="0" fontId="5" fillId="0" borderId="3" xfId="0" applyFont="1" applyFill="1" applyBorder="1" applyAlignment="1">
      <alignment wrapText="1"/>
    </xf>
    <xf numFmtId="0" fontId="5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 wrapText="1"/>
    </xf>
    <xf numFmtId="2" fontId="6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justify" wrapText="1"/>
    </xf>
    <xf numFmtId="0" fontId="5" fillId="0" borderId="2" xfId="0" applyFont="1" applyFill="1" applyBorder="1" applyAlignment="1">
      <alignment horizontal="left"/>
    </xf>
    <xf numFmtId="2" fontId="5" fillId="0" borderId="2" xfId="0" applyNumberFormat="1" applyFont="1" applyBorder="1" applyAlignment="1">
      <alignment horizontal="right"/>
    </xf>
    <xf numFmtId="0" fontId="6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5" fillId="0" borderId="0" xfId="0" applyFont="1" applyFill="1" applyAlignment="1">
      <alignment horizontal="right" vertical="center"/>
    </xf>
    <xf numFmtId="2" fontId="5" fillId="0" borderId="0" xfId="0" applyNumberFormat="1" applyFont="1" applyAlignment="1">
      <alignment horizontal="right"/>
    </xf>
    <xf numFmtId="49" fontId="14" fillId="2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/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1" xfId="0" applyFont="1" applyFill="1" applyBorder="1"/>
    <xf numFmtId="0" fontId="4" fillId="0" borderId="1" xfId="0" applyFont="1" applyFill="1" applyBorder="1" applyAlignment="1"/>
    <xf numFmtId="0" fontId="5" fillId="0" borderId="0" xfId="0" applyFont="1" applyFill="1" applyAlignment="1"/>
    <xf numFmtId="0" fontId="5" fillId="0" borderId="0" xfId="0" applyNumberFormat="1" applyFont="1" applyFill="1" applyAlignment="1">
      <alignment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 wrapText="1"/>
    </xf>
    <xf numFmtId="0" fontId="17" fillId="0" borderId="1" xfId="0" applyFont="1" applyBorder="1" applyAlignment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justify" wrapText="1"/>
    </xf>
    <xf numFmtId="0" fontId="17" fillId="0" borderId="1" xfId="0" applyNumberFormat="1" applyFont="1" applyBorder="1" applyAlignment="1">
      <alignment wrapText="1"/>
    </xf>
    <xf numFmtId="0" fontId="17" fillId="0" borderId="3" xfId="0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0" fontId="19" fillId="0" borderId="0" xfId="0" applyNumberFormat="1" applyFont="1" applyAlignment="1">
      <alignment horizontal="left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justify" wrapText="1"/>
    </xf>
    <xf numFmtId="2" fontId="5" fillId="0" borderId="1" xfId="0" applyNumberFormat="1" applyFont="1" applyFill="1" applyBorder="1" applyAlignment="1"/>
    <xf numFmtId="0" fontId="11" fillId="0" borderId="1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/>
    <xf numFmtId="0" fontId="4" fillId="0" borderId="1" xfId="0" applyFont="1" applyFill="1" applyBorder="1"/>
    <xf numFmtId="16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vertical="top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2"/>
  <sheetViews>
    <sheetView tabSelected="1" topLeftCell="A62" zoomScale="90" zoomScaleNormal="90" zoomScaleSheetLayoutView="95" workbookViewId="0">
      <selection activeCell="I78" sqref="I78"/>
    </sheetView>
  </sheetViews>
  <sheetFormatPr defaultColWidth="9.140625" defaultRowHeight="15"/>
  <cols>
    <col min="1" max="1" width="26.140625" style="1" customWidth="1"/>
    <col min="2" max="2" width="82.28515625" style="58" customWidth="1"/>
    <col min="3" max="3" width="14.140625" style="97" hidden="1" customWidth="1"/>
    <col min="4" max="4" width="15.28515625" style="97" hidden="1" customWidth="1"/>
    <col min="5" max="5" width="15.5703125" style="97" customWidth="1"/>
    <col min="6" max="6" width="31.7109375" style="97" hidden="1" customWidth="1"/>
    <col min="7" max="7" width="15.28515625" style="97" hidden="1" customWidth="1"/>
    <col min="8" max="8" width="15.140625" style="97" customWidth="1"/>
    <col min="9" max="9" width="14.140625" style="97" hidden="1" customWidth="1"/>
    <col min="10" max="10" width="11.5703125" style="97" hidden="1" customWidth="1"/>
    <col min="11" max="11" width="16.140625" style="97" customWidth="1"/>
    <col min="12" max="16384" width="9.140625" style="2"/>
  </cols>
  <sheetData>
    <row r="1" spans="1:11">
      <c r="C1" s="3"/>
      <c r="D1" s="3"/>
      <c r="E1" s="3"/>
      <c r="F1" s="3"/>
      <c r="G1" s="3"/>
      <c r="H1" s="3"/>
      <c r="J1" s="3"/>
      <c r="K1" s="55"/>
    </row>
    <row r="2" spans="1:11">
      <c r="C2" s="3"/>
      <c r="D2" s="3"/>
      <c r="E2" s="3"/>
      <c r="F2" s="3"/>
      <c r="G2" s="3"/>
      <c r="H2" s="3"/>
      <c r="J2" s="3"/>
      <c r="K2" s="3" t="s">
        <v>222</v>
      </c>
    </row>
    <row r="3" spans="1:11">
      <c r="C3" s="3"/>
      <c r="D3" s="3"/>
      <c r="E3" s="3"/>
      <c r="F3" s="3"/>
      <c r="G3" s="3"/>
      <c r="H3" s="3"/>
      <c r="J3" s="3"/>
      <c r="K3" s="3" t="s">
        <v>107</v>
      </c>
    </row>
    <row r="4" spans="1:11">
      <c r="C4" s="3"/>
      <c r="D4" s="3"/>
      <c r="E4" s="3"/>
      <c r="F4" s="3"/>
      <c r="G4" s="3"/>
      <c r="H4" s="3"/>
      <c r="J4" s="3"/>
      <c r="K4" s="97" t="s">
        <v>116</v>
      </c>
    </row>
    <row r="5" spans="1:11">
      <c r="C5" s="3"/>
      <c r="D5" s="3"/>
      <c r="E5" s="3"/>
      <c r="F5" s="3"/>
      <c r="G5" s="3"/>
      <c r="H5" s="3"/>
      <c r="J5" s="3"/>
      <c r="K5" s="55" t="s">
        <v>223</v>
      </c>
    </row>
    <row r="6" spans="1:11">
      <c r="C6" s="3"/>
      <c r="D6" s="3"/>
      <c r="E6" s="3"/>
      <c r="F6" s="3"/>
      <c r="G6" s="3"/>
      <c r="H6" s="3"/>
      <c r="J6" s="3"/>
      <c r="K6" s="55"/>
    </row>
    <row r="7" spans="1:11" ht="45" customHeight="1">
      <c r="A7" s="106" t="s">
        <v>224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</row>
    <row r="8" spans="1:11" ht="14.25" customHeight="1"/>
    <row r="9" spans="1:11" s="4" customFormat="1" ht="15.75" customHeight="1">
      <c r="A9" s="107" t="s">
        <v>0</v>
      </c>
      <c r="B9" s="109" t="s">
        <v>1</v>
      </c>
      <c r="C9" s="105" t="s">
        <v>108</v>
      </c>
      <c r="D9" s="105"/>
      <c r="E9" s="105"/>
      <c r="F9" s="105"/>
      <c r="G9" s="105"/>
      <c r="H9" s="105"/>
      <c r="I9" s="105"/>
      <c r="J9" s="105"/>
      <c r="K9" s="105"/>
    </row>
    <row r="10" spans="1:11" s="4" customFormat="1" ht="25.5">
      <c r="A10" s="108"/>
      <c r="B10" s="110"/>
      <c r="C10" s="51" t="s">
        <v>109</v>
      </c>
      <c r="D10" s="51" t="s">
        <v>106</v>
      </c>
      <c r="E10" s="51" t="s">
        <v>111</v>
      </c>
      <c r="F10" s="52" t="s">
        <v>109</v>
      </c>
      <c r="G10" s="52" t="s">
        <v>106</v>
      </c>
      <c r="H10" s="52" t="s">
        <v>115</v>
      </c>
      <c r="I10" s="52" t="s">
        <v>109</v>
      </c>
      <c r="J10" s="52" t="s">
        <v>106</v>
      </c>
      <c r="K10" s="52" t="s">
        <v>225</v>
      </c>
    </row>
    <row r="11" spans="1:11" s="4" customFormat="1" ht="11.25" customHeight="1">
      <c r="A11" s="5">
        <v>1</v>
      </c>
      <c r="B11" s="59">
        <v>2</v>
      </c>
      <c r="C11" s="53"/>
      <c r="D11" s="53"/>
      <c r="E11" s="53">
        <v>3</v>
      </c>
      <c r="F11" s="53"/>
      <c r="G11" s="53"/>
      <c r="H11" s="53">
        <v>4</v>
      </c>
      <c r="I11" s="53"/>
      <c r="J11" s="54"/>
      <c r="K11" s="54">
        <v>5</v>
      </c>
    </row>
    <row r="12" spans="1:11" s="8" customFormat="1" ht="16.5" customHeight="1">
      <c r="A12" s="6" t="s">
        <v>12</v>
      </c>
      <c r="B12" s="23" t="s">
        <v>77</v>
      </c>
      <c r="C12" s="7">
        <f>C13+C22+C31+C39+C49+C57+C65+C72+C75+C78+C83</f>
        <v>147969923.62</v>
      </c>
      <c r="D12" s="7">
        <f>D13+D22+D31+D39+D49+D57+D65+D72+D75+D78+D83</f>
        <v>0</v>
      </c>
      <c r="E12" s="7">
        <f>E13+E22+E31+E39+E49+E57+E65+E72+E75+E78+E83</f>
        <v>147969923.62</v>
      </c>
      <c r="F12" s="7">
        <f t="shared" ref="F12:K12" si="0">F13+F22+F31+F39+F49+F57+F65+F72+F75+F78</f>
        <v>156692780.49000001</v>
      </c>
      <c r="G12" s="7">
        <f t="shared" si="0"/>
        <v>0</v>
      </c>
      <c r="H12" s="7">
        <f t="shared" si="0"/>
        <v>156692780.49000001</v>
      </c>
      <c r="I12" s="7">
        <f t="shared" si="0"/>
        <v>170290967.24000001</v>
      </c>
      <c r="J12" s="7">
        <f t="shared" si="0"/>
        <v>0</v>
      </c>
      <c r="K12" s="7">
        <f t="shared" si="0"/>
        <v>170290967.24000001</v>
      </c>
    </row>
    <row r="13" spans="1:11" s="8" customFormat="1" ht="16.5" customHeight="1">
      <c r="A13" s="9" t="s">
        <v>13</v>
      </c>
      <c r="B13" s="23" t="s">
        <v>59</v>
      </c>
      <c r="C13" s="10">
        <f>C14</f>
        <v>80295657</v>
      </c>
      <c r="D13" s="10">
        <f>D14</f>
        <v>0</v>
      </c>
      <c r="E13" s="7">
        <f t="shared" ref="E13:E92" si="1">C13+D13</f>
        <v>80295657</v>
      </c>
      <c r="F13" s="10">
        <f>F14</f>
        <v>86478392</v>
      </c>
      <c r="G13" s="10">
        <f>G14</f>
        <v>0</v>
      </c>
      <c r="H13" s="7">
        <f t="shared" ref="H13:H92" si="2">F13+G13</f>
        <v>86478392</v>
      </c>
      <c r="I13" s="10">
        <f>I14</f>
        <v>90211940</v>
      </c>
      <c r="J13" s="10">
        <f>J14</f>
        <v>0</v>
      </c>
      <c r="K13" s="7">
        <f t="shared" ref="K13:K92" si="3">I13+J13</f>
        <v>90211940</v>
      </c>
    </row>
    <row r="14" spans="1:11" s="13" customFormat="1" ht="16.5" customHeight="1">
      <c r="A14" s="11" t="s">
        <v>14</v>
      </c>
      <c r="B14" s="33" t="s">
        <v>2</v>
      </c>
      <c r="C14" s="12">
        <f>C15+C16+C19+C18+C20+C21+C17</f>
        <v>80295657</v>
      </c>
      <c r="D14" s="12">
        <f t="shared" ref="D14:E14" si="4">D15+D16+D19+D18+D20+D21+D17</f>
        <v>0</v>
      </c>
      <c r="E14" s="12">
        <f t="shared" si="4"/>
        <v>80295657</v>
      </c>
      <c r="F14" s="12">
        <f t="shared" ref="F14" si="5">F15+F16+F19+F18+F20+F21+F17</f>
        <v>86478392</v>
      </c>
      <c r="G14" s="12">
        <f t="shared" ref="G14" si="6">G15+G16+G19+G18+G20+G21+G17</f>
        <v>0</v>
      </c>
      <c r="H14" s="12">
        <f t="shared" ref="H14" si="7">H15+H16+H19+H18+H20+H21+H17</f>
        <v>86478392</v>
      </c>
      <c r="I14" s="12">
        <f t="shared" ref="I14" si="8">I15+I16+I19+I18+I20+I21+I17</f>
        <v>90211940</v>
      </c>
      <c r="J14" s="12">
        <f t="shared" ref="J14" si="9">J15+J16+J19+J18+J20+J21+J17</f>
        <v>0</v>
      </c>
      <c r="K14" s="12">
        <f t="shared" ref="K14" si="10">K15+K16+K19+K18+K20+K21+K17</f>
        <v>90211940</v>
      </c>
    </row>
    <row r="15" spans="1:11" s="4" customFormat="1" ht="115.5" customHeight="1">
      <c r="A15" s="11" t="s">
        <v>15</v>
      </c>
      <c r="B15" s="87" t="s">
        <v>240</v>
      </c>
      <c r="C15" s="12">
        <v>79020657</v>
      </c>
      <c r="D15" s="12"/>
      <c r="E15" s="12">
        <f t="shared" si="1"/>
        <v>79020657</v>
      </c>
      <c r="F15" s="15">
        <v>85111392</v>
      </c>
      <c r="G15" s="15"/>
      <c r="H15" s="15">
        <f t="shared" si="2"/>
        <v>85111392</v>
      </c>
      <c r="I15" s="15">
        <v>88785440</v>
      </c>
      <c r="J15" s="15"/>
      <c r="K15" s="15">
        <f t="shared" si="3"/>
        <v>88785440</v>
      </c>
    </row>
    <row r="16" spans="1:11" s="4" customFormat="1" ht="89.25">
      <c r="A16" s="11" t="s">
        <v>16</v>
      </c>
      <c r="B16" s="89" t="s">
        <v>230</v>
      </c>
      <c r="C16" s="12">
        <v>180000</v>
      </c>
      <c r="D16" s="12"/>
      <c r="E16" s="12">
        <f t="shared" si="1"/>
        <v>180000</v>
      </c>
      <c r="F16" s="12">
        <v>195000</v>
      </c>
      <c r="G16" s="12"/>
      <c r="H16" s="12">
        <f t="shared" si="2"/>
        <v>195000</v>
      </c>
      <c r="I16" s="12">
        <v>203000</v>
      </c>
      <c r="J16" s="12"/>
      <c r="K16" s="12">
        <f t="shared" si="3"/>
        <v>203000</v>
      </c>
    </row>
    <row r="17" spans="1:11" s="4" customFormat="1" ht="76.5">
      <c r="A17" s="11" t="s">
        <v>229</v>
      </c>
      <c r="B17" s="88" t="s">
        <v>231</v>
      </c>
      <c r="C17" s="12">
        <v>20000</v>
      </c>
      <c r="D17" s="12"/>
      <c r="E17" s="12">
        <f t="shared" si="1"/>
        <v>20000</v>
      </c>
      <c r="F17" s="12">
        <v>21500</v>
      </c>
      <c r="G17" s="12"/>
      <c r="H17" s="12">
        <f t="shared" si="2"/>
        <v>21500</v>
      </c>
      <c r="I17" s="12">
        <v>22500</v>
      </c>
      <c r="J17" s="12"/>
      <c r="K17" s="12">
        <f t="shared" si="3"/>
        <v>22500</v>
      </c>
    </row>
    <row r="18" spans="1:11" s="4" customFormat="1" ht="76.5">
      <c r="A18" s="11" t="s">
        <v>26</v>
      </c>
      <c r="B18" s="83" t="s">
        <v>232</v>
      </c>
      <c r="C18" s="12">
        <v>850000</v>
      </c>
      <c r="D18" s="12"/>
      <c r="E18" s="12">
        <f t="shared" si="1"/>
        <v>850000</v>
      </c>
      <c r="F18" s="12">
        <v>910000</v>
      </c>
      <c r="G18" s="12"/>
      <c r="H18" s="12">
        <f t="shared" si="2"/>
        <v>910000</v>
      </c>
      <c r="I18" s="12">
        <v>950000</v>
      </c>
      <c r="J18" s="12"/>
      <c r="K18" s="12">
        <f t="shared" si="3"/>
        <v>950000</v>
      </c>
    </row>
    <row r="19" spans="1:11" s="4" customFormat="1" ht="76.5">
      <c r="A19" s="11" t="s">
        <v>17</v>
      </c>
      <c r="B19" s="89" t="s">
        <v>233</v>
      </c>
      <c r="C19" s="12">
        <v>150000</v>
      </c>
      <c r="D19" s="12"/>
      <c r="E19" s="12">
        <f t="shared" si="1"/>
        <v>150000</v>
      </c>
      <c r="F19" s="12">
        <v>160000</v>
      </c>
      <c r="G19" s="12"/>
      <c r="H19" s="12">
        <f t="shared" si="2"/>
        <v>160000</v>
      </c>
      <c r="I19" s="12">
        <v>167000</v>
      </c>
      <c r="J19" s="12"/>
      <c r="K19" s="12">
        <f t="shared" si="3"/>
        <v>167000</v>
      </c>
    </row>
    <row r="20" spans="1:11" s="4" customFormat="1" ht="232.5" hidden="1" customHeight="1">
      <c r="A20" s="102" t="s">
        <v>117</v>
      </c>
      <c r="B20" s="38" t="s">
        <v>234</v>
      </c>
      <c r="C20" s="12"/>
      <c r="D20" s="12"/>
      <c r="E20" s="12">
        <f t="shared" si="1"/>
        <v>0</v>
      </c>
      <c r="F20" s="12"/>
      <c r="G20" s="12"/>
      <c r="H20" s="12">
        <f t="shared" si="2"/>
        <v>0</v>
      </c>
      <c r="I20" s="12"/>
      <c r="J20" s="12"/>
      <c r="K20" s="12">
        <f t="shared" si="3"/>
        <v>0</v>
      </c>
    </row>
    <row r="21" spans="1:11" s="4" customFormat="1" ht="63.75">
      <c r="A21" s="24" t="s">
        <v>118</v>
      </c>
      <c r="B21" s="90" t="s">
        <v>239</v>
      </c>
      <c r="C21" s="12">
        <v>75000</v>
      </c>
      <c r="D21" s="12"/>
      <c r="E21" s="12">
        <f t="shared" si="1"/>
        <v>75000</v>
      </c>
      <c r="F21" s="12">
        <v>80500</v>
      </c>
      <c r="G21" s="12"/>
      <c r="H21" s="12">
        <f t="shared" si="2"/>
        <v>80500</v>
      </c>
      <c r="I21" s="12">
        <v>84000</v>
      </c>
      <c r="J21" s="12"/>
      <c r="K21" s="12">
        <f t="shared" si="3"/>
        <v>84000</v>
      </c>
    </row>
    <row r="22" spans="1:11" s="8" customFormat="1" ht="15.75" customHeight="1">
      <c r="A22" s="9" t="s">
        <v>31</v>
      </c>
      <c r="B22" s="23" t="s">
        <v>58</v>
      </c>
      <c r="C22" s="7">
        <f>C23</f>
        <v>26157449.619999997</v>
      </c>
      <c r="D22" s="7">
        <f>D23</f>
        <v>0</v>
      </c>
      <c r="E22" s="7">
        <f t="shared" si="1"/>
        <v>26157449.619999997</v>
      </c>
      <c r="F22" s="7">
        <f>F23</f>
        <v>26965210.490000002</v>
      </c>
      <c r="G22" s="7">
        <f>G23</f>
        <v>0</v>
      </c>
      <c r="H22" s="7">
        <f t="shared" si="2"/>
        <v>26965210.490000002</v>
      </c>
      <c r="I22" s="7">
        <f>I23</f>
        <v>35530993.240000002</v>
      </c>
      <c r="J22" s="7">
        <f>J23</f>
        <v>0</v>
      </c>
      <c r="K22" s="7">
        <f t="shared" si="3"/>
        <v>35530993.240000002</v>
      </c>
    </row>
    <row r="23" spans="1:11" s="4" customFormat="1" ht="25.5">
      <c r="A23" s="14" t="s">
        <v>32</v>
      </c>
      <c r="B23" s="43" t="s">
        <v>35</v>
      </c>
      <c r="C23" s="15">
        <f>C24+C26+C28+C30</f>
        <v>26157449.619999997</v>
      </c>
      <c r="D23" s="15">
        <f t="shared" ref="D23:K23" si="11">D24+D26+D28+D30</f>
        <v>0</v>
      </c>
      <c r="E23" s="15">
        <f t="shared" si="11"/>
        <v>26157449.619999997</v>
      </c>
      <c r="F23" s="15">
        <f t="shared" si="11"/>
        <v>26965210.490000002</v>
      </c>
      <c r="G23" s="15">
        <f t="shared" si="11"/>
        <v>0</v>
      </c>
      <c r="H23" s="15">
        <f t="shared" si="11"/>
        <v>26965210.490000002</v>
      </c>
      <c r="I23" s="15">
        <f t="shared" si="11"/>
        <v>35530993.240000002</v>
      </c>
      <c r="J23" s="15">
        <f t="shared" si="11"/>
        <v>0</v>
      </c>
      <c r="K23" s="15">
        <f t="shared" si="11"/>
        <v>35530993.240000002</v>
      </c>
    </row>
    <row r="24" spans="1:11" s="4" customFormat="1" ht="38.25">
      <c r="A24" s="14" t="s">
        <v>36</v>
      </c>
      <c r="B24" s="43" t="s">
        <v>37</v>
      </c>
      <c r="C24" s="15">
        <f>C25</f>
        <v>14085786.619999999</v>
      </c>
      <c r="D24" s="15">
        <f>D25</f>
        <v>0</v>
      </c>
      <c r="E24" s="12">
        <f t="shared" si="1"/>
        <v>14085786.619999999</v>
      </c>
      <c r="F24" s="15">
        <f>F25</f>
        <v>14520765.85</v>
      </c>
      <c r="G24" s="15">
        <f>G25</f>
        <v>0</v>
      </c>
      <c r="H24" s="12">
        <f t="shared" si="2"/>
        <v>14520765.85</v>
      </c>
      <c r="I24" s="15">
        <f>I25</f>
        <v>19133439.859999999</v>
      </c>
      <c r="J24" s="15">
        <f>J25</f>
        <v>0</v>
      </c>
      <c r="K24" s="12">
        <f t="shared" si="3"/>
        <v>19133439.859999999</v>
      </c>
    </row>
    <row r="25" spans="1:11" s="4" customFormat="1" ht="63.75">
      <c r="A25" s="16" t="s">
        <v>73</v>
      </c>
      <c r="B25" s="60" t="s">
        <v>71</v>
      </c>
      <c r="C25" s="15">
        <v>14085786.619999999</v>
      </c>
      <c r="D25" s="15"/>
      <c r="E25" s="12">
        <f t="shared" si="1"/>
        <v>14085786.619999999</v>
      </c>
      <c r="F25" s="15">
        <v>14520765.85</v>
      </c>
      <c r="G25" s="15"/>
      <c r="H25" s="12">
        <f t="shared" si="2"/>
        <v>14520765.85</v>
      </c>
      <c r="I25" s="12">
        <v>19133439.859999999</v>
      </c>
      <c r="J25" s="15"/>
      <c r="K25" s="12">
        <f t="shared" si="3"/>
        <v>19133439.859999999</v>
      </c>
    </row>
    <row r="26" spans="1:11" s="4" customFormat="1" ht="51">
      <c r="A26" s="14" t="s">
        <v>38</v>
      </c>
      <c r="B26" s="43" t="s">
        <v>39</v>
      </c>
      <c r="C26" s="15">
        <f>C27</f>
        <v>78472</v>
      </c>
      <c r="D26" s="15">
        <f>D27</f>
        <v>0</v>
      </c>
      <c r="E26" s="12">
        <f t="shared" si="1"/>
        <v>78472</v>
      </c>
      <c r="F26" s="15">
        <f>F27</f>
        <v>80895.63</v>
      </c>
      <c r="G26" s="15">
        <f>G27</f>
        <v>0</v>
      </c>
      <c r="H26" s="12">
        <f t="shared" si="2"/>
        <v>80895.63</v>
      </c>
      <c r="I26" s="15">
        <f>I27</f>
        <v>106592.98</v>
      </c>
      <c r="J26" s="15">
        <f>J27</f>
        <v>0</v>
      </c>
      <c r="K26" s="12">
        <f t="shared" si="3"/>
        <v>106592.98</v>
      </c>
    </row>
    <row r="27" spans="1:11" s="4" customFormat="1" ht="76.5">
      <c r="A27" s="16" t="s">
        <v>74</v>
      </c>
      <c r="B27" s="60" t="s">
        <v>72</v>
      </c>
      <c r="C27" s="15">
        <v>78472</v>
      </c>
      <c r="D27" s="15"/>
      <c r="E27" s="12">
        <f t="shared" si="1"/>
        <v>78472</v>
      </c>
      <c r="F27" s="15">
        <v>80895.63</v>
      </c>
      <c r="G27" s="15"/>
      <c r="H27" s="12">
        <f t="shared" si="2"/>
        <v>80895.63</v>
      </c>
      <c r="I27" s="12">
        <v>106592.98</v>
      </c>
      <c r="J27" s="15"/>
      <c r="K27" s="12">
        <f t="shared" si="3"/>
        <v>106592.98</v>
      </c>
    </row>
    <row r="28" spans="1:11" s="4" customFormat="1" ht="38.25">
      <c r="A28" s="14" t="s">
        <v>40</v>
      </c>
      <c r="B28" s="43" t="s">
        <v>41</v>
      </c>
      <c r="C28" s="15">
        <f>C29</f>
        <v>11993191</v>
      </c>
      <c r="D28" s="15">
        <f>D30</f>
        <v>0</v>
      </c>
      <c r="E28" s="12">
        <f t="shared" si="1"/>
        <v>11993191</v>
      </c>
      <c r="F28" s="15">
        <f>F29</f>
        <v>12363549.01</v>
      </c>
      <c r="G28" s="15">
        <f>G30</f>
        <v>0</v>
      </c>
      <c r="H28" s="12">
        <f t="shared" si="2"/>
        <v>12363549.01</v>
      </c>
      <c r="I28" s="12">
        <f>I29</f>
        <v>16290960.4</v>
      </c>
      <c r="J28" s="15">
        <f>J30</f>
        <v>0</v>
      </c>
      <c r="K28" s="12">
        <f t="shared" si="3"/>
        <v>16290960.4</v>
      </c>
    </row>
    <row r="29" spans="1:11" s="4" customFormat="1" ht="63.75">
      <c r="A29" s="16" t="s">
        <v>76</v>
      </c>
      <c r="B29" s="60" t="s">
        <v>75</v>
      </c>
      <c r="C29" s="15">
        <v>11993191</v>
      </c>
      <c r="D29" s="15"/>
      <c r="E29" s="12">
        <f t="shared" si="1"/>
        <v>11993191</v>
      </c>
      <c r="F29" s="15">
        <v>12363549.01</v>
      </c>
      <c r="G29" s="15"/>
      <c r="H29" s="12">
        <f t="shared" si="2"/>
        <v>12363549.01</v>
      </c>
      <c r="I29" s="12">
        <v>16290960.4</v>
      </c>
      <c r="J29" s="15"/>
      <c r="K29" s="12">
        <f t="shared" si="3"/>
        <v>16290960.4</v>
      </c>
    </row>
    <row r="30" spans="1:11" s="4" customFormat="1" ht="38.25" hidden="1">
      <c r="A30" s="14" t="s">
        <v>42</v>
      </c>
      <c r="B30" s="43" t="s">
        <v>43</v>
      </c>
      <c r="C30" s="15"/>
      <c r="D30" s="15"/>
      <c r="E30" s="12">
        <f t="shared" si="1"/>
        <v>0</v>
      </c>
      <c r="F30" s="15"/>
      <c r="G30" s="15"/>
      <c r="H30" s="12">
        <f t="shared" si="2"/>
        <v>0</v>
      </c>
      <c r="I30" s="12"/>
      <c r="J30" s="15"/>
      <c r="K30" s="12">
        <f t="shared" si="3"/>
        <v>0</v>
      </c>
    </row>
    <row r="31" spans="1:11" s="4" customFormat="1" ht="16.5" customHeight="1">
      <c r="A31" s="9" t="s">
        <v>18</v>
      </c>
      <c r="B31" s="23" t="s">
        <v>143</v>
      </c>
      <c r="C31" s="10">
        <f>C32+C35+C37</f>
        <v>7847000</v>
      </c>
      <c r="D31" s="10">
        <f>D32+D35+D37</f>
        <v>0</v>
      </c>
      <c r="E31" s="7">
        <f t="shared" si="1"/>
        <v>7847000</v>
      </c>
      <c r="F31" s="10">
        <f>F32+F35+F37</f>
        <v>6913730</v>
      </c>
      <c r="G31" s="10">
        <f>G32+G35+G37</f>
        <v>0</v>
      </c>
      <c r="H31" s="7">
        <f t="shared" si="2"/>
        <v>6913730</v>
      </c>
      <c r="I31" s="10">
        <f>I32+I35+I37</f>
        <v>7188319</v>
      </c>
      <c r="J31" s="10">
        <f>J32+J35+J37</f>
        <v>0</v>
      </c>
      <c r="K31" s="7">
        <f t="shared" si="3"/>
        <v>7188319</v>
      </c>
    </row>
    <row r="32" spans="1:11" s="4" customFormat="1" ht="16.5" customHeight="1">
      <c r="A32" s="17" t="s">
        <v>95</v>
      </c>
      <c r="B32" s="61" t="s">
        <v>94</v>
      </c>
      <c r="C32" s="10">
        <f>C33+C34</f>
        <v>4155000</v>
      </c>
      <c r="D32" s="10">
        <f>D33+D34</f>
        <v>0</v>
      </c>
      <c r="E32" s="7">
        <f t="shared" si="1"/>
        <v>4155000</v>
      </c>
      <c r="F32" s="10">
        <f>F33+F34</f>
        <v>4336158</v>
      </c>
      <c r="G32" s="10">
        <f>G33+G34</f>
        <v>0</v>
      </c>
      <c r="H32" s="7">
        <f t="shared" si="2"/>
        <v>4336158</v>
      </c>
      <c r="I32" s="10">
        <f>I33+I34</f>
        <v>4508303</v>
      </c>
      <c r="J32" s="10">
        <f>J33+J34</f>
        <v>0</v>
      </c>
      <c r="K32" s="7">
        <f t="shared" si="3"/>
        <v>4508303</v>
      </c>
    </row>
    <row r="33" spans="1:11" s="4" customFormat="1" ht="16.5" customHeight="1">
      <c r="A33" s="18" t="s">
        <v>98</v>
      </c>
      <c r="B33" s="62" t="s">
        <v>99</v>
      </c>
      <c r="C33" s="15">
        <v>2800280</v>
      </c>
      <c r="D33" s="15"/>
      <c r="E33" s="12">
        <f t="shared" si="1"/>
        <v>2800280</v>
      </c>
      <c r="F33" s="15">
        <v>2922374</v>
      </c>
      <c r="G33" s="15"/>
      <c r="H33" s="12">
        <f t="shared" si="2"/>
        <v>2922374</v>
      </c>
      <c r="I33" s="12">
        <v>3038392</v>
      </c>
      <c r="J33" s="15"/>
      <c r="K33" s="12">
        <f t="shared" si="3"/>
        <v>3038392</v>
      </c>
    </row>
    <row r="34" spans="1:11" s="4" customFormat="1" ht="38.25">
      <c r="A34" s="18" t="s">
        <v>100</v>
      </c>
      <c r="B34" s="62" t="s">
        <v>101</v>
      </c>
      <c r="C34" s="15">
        <v>1354720</v>
      </c>
      <c r="D34" s="15"/>
      <c r="E34" s="12">
        <f t="shared" si="1"/>
        <v>1354720</v>
      </c>
      <c r="F34" s="15">
        <v>1413784</v>
      </c>
      <c r="G34" s="15"/>
      <c r="H34" s="12">
        <f t="shared" si="2"/>
        <v>1413784</v>
      </c>
      <c r="I34" s="12">
        <v>1469911</v>
      </c>
      <c r="J34" s="15"/>
      <c r="K34" s="12">
        <f t="shared" si="3"/>
        <v>1469911</v>
      </c>
    </row>
    <row r="35" spans="1:11" s="13" customFormat="1" ht="15.75" customHeight="1">
      <c r="A35" s="19" t="s">
        <v>92</v>
      </c>
      <c r="B35" s="63" t="s">
        <v>89</v>
      </c>
      <c r="C35" s="10">
        <f>C36</f>
        <v>59000</v>
      </c>
      <c r="D35" s="10">
        <f>D36</f>
        <v>0</v>
      </c>
      <c r="E35" s="7">
        <f t="shared" si="1"/>
        <v>59000</v>
      </c>
      <c r="F35" s="10">
        <f>F36</f>
        <v>61572</v>
      </c>
      <c r="G35" s="10">
        <f>G36</f>
        <v>0</v>
      </c>
      <c r="H35" s="7">
        <f t="shared" si="2"/>
        <v>61572</v>
      </c>
      <c r="I35" s="10">
        <f>I36</f>
        <v>64016</v>
      </c>
      <c r="J35" s="10">
        <f>J36</f>
        <v>0</v>
      </c>
      <c r="K35" s="7">
        <f t="shared" si="3"/>
        <v>64016</v>
      </c>
    </row>
    <row r="36" spans="1:11" s="13" customFormat="1" ht="15.75" customHeight="1">
      <c r="A36" s="20" t="s">
        <v>93</v>
      </c>
      <c r="B36" s="33" t="s">
        <v>89</v>
      </c>
      <c r="C36" s="15">
        <v>59000</v>
      </c>
      <c r="D36" s="15"/>
      <c r="E36" s="12">
        <f t="shared" si="1"/>
        <v>59000</v>
      </c>
      <c r="F36" s="15">
        <v>61572</v>
      </c>
      <c r="G36" s="15"/>
      <c r="H36" s="12">
        <f t="shared" si="2"/>
        <v>61572</v>
      </c>
      <c r="I36" s="12">
        <v>64016</v>
      </c>
      <c r="J36" s="15"/>
      <c r="K36" s="12">
        <f t="shared" si="3"/>
        <v>64016</v>
      </c>
    </row>
    <row r="37" spans="1:11" s="22" customFormat="1" ht="15.75" customHeight="1">
      <c r="A37" s="21" t="s">
        <v>33</v>
      </c>
      <c r="B37" s="23" t="s">
        <v>34</v>
      </c>
      <c r="C37" s="10">
        <f>C38</f>
        <v>3633000</v>
      </c>
      <c r="D37" s="10">
        <f>D38</f>
        <v>0</v>
      </c>
      <c r="E37" s="7">
        <f t="shared" si="1"/>
        <v>3633000</v>
      </c>
      <c r="F37" s="10">
        <f>F38</f>
        <v>2516000</v>
      </c>
      <c r="G37" s="10">
        <f>G38</f>
        <v>0</v>
      </c>
      <c r="H37" s="7">
        <f t="shared" si="2"/>
        <v>2516000</v>
      </c>
      <c r="I37" s="10">
        <f>I38</f>
        <v>2616000</v>
      </c>
      <c r="J37" s="10">
        <f>J38</f>
        <v>0</v>
      </c>
      <c r="K37" s="7">
        <f t="shared" si="3"/>
        <v>2616000</v>
      </c>
    </row>
    <row r="38" spans="1:11" s="13" customFormat="1" ht="26.25">
      <c r="A38" s="57" t="s">
        <v>120</v>
      </c>
      <c r="B38" s="91" t="s">
        <v>119</v>
      </c>
      <c r="C38" s="15">
        <v>3633000</v>
      </c>
      <c r="D38" s="15"/>
      <c r="E38" s="12">
        <f t="shared" si="1"/>
        <v>3633000</v>
      </c>
      <c r="F38" s="15">
        <v>2516000</v>
      </c>
      <c r="G38" s="15"/>
      <c r="H38" s="12">
        <f t="shared" si="2"/>
        <v>2516000</v>
      </c>
      <c r="I38" s="12">
        <v>2616000</v>
      </c>
      <c r="J38" s="15"/>
      <c r="K38" s="12">
        <f t="shared" si="3"/>
        <v>2616000</v>
      </c>
    </row>
    <row r="39" spans="1:11" s="22" customFormat="1" ht="29.25">
      <c r="A39" s="101" t="s">
        <v>191</v>
      </c>
      <c r="B39" s="70" t="s">
        <v>121</v>
      </c>
      <c r="C39" s="10">
        <f>C40+C42+C44</f>
        <v>18989363</v>
      </c>
      <c r="D39" s="10"/>
      <c r="E39" s="7">
        <f t="shared" si="1"/>
        <v>18989363</v>
      </c>
      <c r="F39" s="10">
        <f>F40+F42+F44</f>
        <v>21281994</v>
      </c>
      <c r="G39" s="10"/>
      <c r="H39" s="7">
        <f t="shared" si="2"/>
        <v>21281994</v>
      </c>
      <c r="I39" s="7">
        <f>I40+I42+I44</f>
        <v>21268261</v>
      </c>
      <c r="J39" s="10"/>
      <c r="K39" s="7">
        <f t="shared" si="3"/>
        <v>21268261</v>
      </c>
    </row>
    <row r="40" spans="1:11" s="13" customFormat="1" ht="14.25">
      <c r="A40" s="71" t="s">
        <v>192</v>
      </c>
      <c r="B40" s="72" t="s">
        <v>122</v>
      </c>
      <c r="C40" s="10">
        <f>C41</f>
        <v>3434000</v>
      </c>
      <c r="D40" s="15"/>
      <c r="E40" s="7">
        <f t="shared" si="1"/>
        <v>3434000</v>
      </c>
      <c r="F40" s="10">
        <f>F41</f>
        <v>3434000</v>
      </c>
      <c r="G40" s="10"/>
      <c r="H40" s="7">
        <f t="shared" si="2"/>
        <v>3434000</v>
      </c>
      <c r="I40" s="7">
        <f>I41</f>
        <v>3434000</v>
      </c>
      <c r="J40" s="10"/>
      <c r="K40" s="7">
        <f t="shared" si="3"/>
        <v>3434000</v>
      </c>
    </row>
    <row r="41" spans="1:11" s="13" customFormat="1" ht="26.25">
      <c r="A41" s="73" t="s">
        <v>193</v>
      </c>
      <c r="B41" s="81" t="s">
        <v>123</v>
      </c>
      <c r="C41" s="15">
        <v>3434000</v>
      </c>
      <c r="D41" s="15"/>
      <c r="E41" s="12">
        <f t="shared" si="1"/>
        <v>3434000</v>
      </c>
      <c r="F41" s="15">
        <v>3434000</v>
      </c>
      <c r="G41" s="15"/>
      <c r="H41" s="12">
        <f t="shared" si="2"/>
        <v>3434000</v>
      </c>
      <c r="I41" s="12">
        <v>3434000</v>
      </c>
      <c r="J41" s="15"/>
      <c r="K41" s="12">
        <f t="shared" si="3"/>
        <v>3434000</v>
      </c>
    </row>
    <row r="42" spans="1:11" s="13" customFormat="1" ht="28.5">
      <c r="A42" s="101" t="s">
        <v>112</v>
      </c>
      <c r="B42" s="64" t="s">
        <v>144</v>
      </c>
      <c r="C42" s="10">
        <f>C43</f>
        <v>11440363</v>
      </c>
      <c r="D42" s="10"/>
      <c r="E42" s="7">
        <f t="shared" si="1"/>
        <v>11440363</v>
      </c>
      <c r="F42" s="10">
        <f>F43</f>
        <v>13732994</v>
      </c>
      <c r="G42" s="10"/>
      <c r="H42" s="15">
        <f t="shared" si="2"/>
        <v>13732994</v>
      </c>
      <c r="I42" s="10">
        <f>I43</f>
        <v>13719261</v>
      </c>
      <c r="J42" s="10"/>
      <c r="K42" s="15">
        <f t="shared" si="3"/>
        <v>13719261</v>
      </c>
    </row>
    <row r="43" spans="1:11" s="13" customFormat="1">
      <c r="A43" s="57" t="s">
        <v>113</v>
      </c>
      <c r="B43" s="92" t="s">
        <v>114</v>
      </c>
      <c r="C43" s="15">
        <f>7150227+4290136</f>
        <v>11440363</v>
      </c>
      <c r="D43" s="15"/>
      <c r="E43" s="12">
        <f t="shared" si="1"/>
        <v>11440363</v>
      </c>
      <c r="F43" s="15">
        <f>8583121+5149873</f>
        <v>13732994</v>
      </c>
      <c r="G43" s="15"/>
      <c r="H43" s="12">
        <f t="shared" si="2"/>
        <v>13732994</v>
      </c>
      <c r="I43" s="12">
        <f>8574538+5144723</f>
        <v>13719261</v>
      </c>
      <c r="J43" s="15"/>
      <c r="K43" s="12">
        <f t="shared" si="3"/>
        <v>13719261</v>
      </c>
    </row>
    <row r="44" spans="1:11" s="13" customFormat="1" ht="14.25">
      <c r="A44" s="71" t="s">
        <v>194</v>
      </c>
      <c r="B44" s="74" t="s">
        <v>124</v>
      </c>
      <c r="C44" s="10">
        <f>C45+C47</f>
        <v>4115000</v>
      </c>
      <c r="D44" s="15"/>
      <c r="E44" s="7">
        <f t="shared" si="1"/>
        <v>4115000</v>
      </c>
      <c r="F44" s="10">
        <f>F45+F47</f>
        <v>4115000</v>
      </c>
      <c r="G44" s="10"/>
      <c r="H44" s="7">
        <f t="shared" si="2"/>
        <v>4115000</v>
      </c>
      <c r="I44" s="7">
        <f>I45+I47</f>
        <v>4115000</v>
      </c>
      <c r="J44" s="10"/>
      <c r="K44" s="7">
        <f t="shared" si="3"/>
        <v>4115000</v>
      </c>
    </row>
    <row r="45" spans="1:11" s="13" customFormat="1">
      <c r="A45" s="75" t="s">
        <v>195</v>
      </c>
      <c r="B45" s="81" t="s">
        <v>125</v>
      </c>
      <c r="C45" s="15">
        <f>C46</f>
        <v>854000</v>
      </c>
      <c r="D45" s="15"/>
      <c r="E45" s="12">
        <f t="shared" si="1"/>
        <v>854000</v>
      </c>
      <c r="F45" s="15">
        <f>F46</f>
        <v>854000</v>
      </c>
      <c r="G45" s="15"/>
      <c r="H45" s="12">
        <f t="shared" si="2"/>
        <v>854000</v>
      </c>
      <c r="I45" s="12">
        <f>I46</f>
        <v>854000</v>
      </c>
      <c r="J45" s="15"/>
      <c r="K45" s="12">
        <f t="shared" si="3"/>
        <v>854000</v>
      </c>
    </row>
    <row r="46" spans="1:11" s="13" customFormat="1" ht="26.25">
      <c r="A46" s="75" t="s">
        <v>196</v>
      </c>
      <c r="B46" s="81" t="s">
        <v>126</v>
      </c>
      <c r="C46" s="15">
        <f>844000+10000</f>
        <v>854000</v>
      </c>
      <c r="D46" s="15"/>
      <c r="E46" s="12">
        <f t="shared" si="1"/>
        <v>854000</v>
      </c>
      <c r="F46" s="15">
        <f>844000+10000</f>
        <v>854000</v>
      </c>
      <c r="G46" s="15"/>
      <c r="H46" s="12">
        <f t="shared" si="2"/>
        <v>854000</v>
      </c>
      <c r="I46" s="15">
        <f>844000+10000</f>
        <v>854000</v>
      </c>
      <c r="J46" s="15"/>
      <c r="K46" s="12">
        <f t="shared" si="3"/>
        <v>854000</v>
      </c>
    </row>
    <row r="47" spans="1:11" s="13" customFormat="1">
      <c r="A47" s="75" t="s">
        <v>197</v>
      </c>
      <c r="B47" s="81" t="s">
        <v>127</v>
      </c>
      <c r="C47" s="15">
        <f>C48</f>
        <v>3261000</v>
      </c>
      <c r="D47" s="15"/>
      <c r="E47" s="12">
        <f t="shared" si="1"/>
        <v>3261000</v>
      </c>
      <c r="F47" s="15">
        <f>F48</f>
        <v>3261000</v>
      </c>
      <c r="G47" s="15"/>
      <c r="H47" s="12">
        <f t="shared" si="2"/>
        <v>3261000</v>
      </c>
      <c r="I47" s="15">
        <f>I48</f>
        <v>3261000</v>
      </c>
      <c r="J47" s="15"/>
      <c r="K47" s="12">
        <f t="shared" si="3"/>
        <v>3261000</v>
      </c>
    </row>
    <row r="48" spans="1:11" s="13" customFormat="1" ht="26.25">
      <c r="A48" s="75" t="s">
        <v>198</v>
      </c>
      <c r="B48" s="81" t="s">
        <v>128</v>
      </c>
      <c r="C48" s="15">
        <f>3257000+4000</f>
        <v>3261000</v>
      </c>
      <c r="D48" s="15"/>
      <c r="E48" s="12">
        <f t="shared" si="1"/>
        <v>3261000</v>
      </c>
      <c r="F48" s="15">
        <f>3257000+4000</f>
        <v>3261000</v>
      </c>
      <c r="G48" s="15"/>
      <c r="H48" s="12">
        <f t="shared" si="2"/>
        <v>3261000</v>
      </c>
      <c r="I48" s="15">
        <f>3257000+4000</f>
        <v>3261000</v>
      </c>
      <c r="J48" s="15"/>
      <c r="K48" s="12">
        <f t="shared" si="3"/>
        <v>3261000</v>
      </c>
    </row>
    <row r="49" spans="1:11" s="8" customFormat="1" ht="12.75">
      <c r="A49" s="9" t="s">
        <v>3</v>
      </c>
      <c r="B49" s="23" t="s">
        <v>82</v>
      </c>
      <c r="C49" s="10">
        <f>C50+C52+C55</f>
        <v>2308000</v>
      </c>
      <c r="D49" s="10">
        <f>D50+D52+D55</f>
        <v>0</v>
      </c>
      <c r="E49" s="7">
        <f t="shared" si="1"/>
        <v>2308000</v>
      </c>
      <c r="F49" s="10">
        <f>F50+F52+F55</f>
        <v>2401000</v>
      </c>
      <c r="G49" s="10">
        <f>G50+G52+G55</f>
        <v>0</v>
      </c>
      <c r="H49" s="7">
        <f t="shared" si="2"/>
        <v>2401000</v>
      </c>
      <c r="I49" s="10">
        <f>I50+I52+I55</f>
        <v>2489000</v>
      </c>
      <c r="J49" s="10">
        <f>J50+J52+J55</f>
        <v>0</v>
      </c>
      <c r="K49" s="7">
        <f t="shared" si="3"/>
        <v>2489000</v>
      </c>
    </row>
    <row r="50" spans="1:11" s="4" customFormat="1" ht="23.25" customHeight="1">
      <c r="A50" s="11" t="s">
        <v>11</v>
      </c>
      <c r="B50" s="33" t="s">
        <v>4</v>
      </c>
      <c r="C50" s="15">
        <f>C51</f>
        <v>1973500</v>
      </c>
      <c r="D50" s="15">
        <f>D51</f>
        <v>0</v>
      </c>
      <c r="E50" s="12">
        <f t="shared" si="1"/>
        <v>1973500</v>
      </c>
      <c r="F50" s="15">
        <f>F51</f>
        <v>2053300</v>
      </c>
      <c r="G50" s="15">
        <f>G51</f>
        <v>0</v>
      </c>
      <c r="H50" s="12">
        <f t="shared" si="2"/>
        <v>2053300</v>
      </c>
      <c r="I50" s="15">
        <f>I51</f>
        <v>2128500</v>
      </c>
      <c r="J50" s="15">
        <f>J51</f>
        <v>0</v>
      </c>
      <c r="K50" s="12">
        <f t="shared" si="3"/>
        <v>2128500</v>
      </c>
    </row>
    <row r="51" spans="1:11" s="4" customFormat="1" ht="25.5">
      <c r="A51" s="11" t="s">
        <v>203</v>
      </c>
      <c r="B51" s="33" t="s">
        <v>5</v>
      </c>
      <c r="C51" s="15">
        <v>1973500</v>
      </c>
      <c r="D51" s="15"/>
      <c r="E51" s="12">
        <f t="shared" si="1"/>
        <v>1973500</v>
      </c>
      <c r="F51" s="15">
        <v>2053300</v>
      </c>
      <c r="G51" s="15"/>
      <c r="H51" s="12">
        <f t="shared" si="2"/>
        <v>2053300</v>
      </c>
      <c r="I51" s="12">
        <v>2128500</v>
      </c>
      <c r="J51" s="15"/>
      <c r="K51" s="12">
        <f t="shared" si="3"/>
        <v>2128500</v>
      </c>
    </row>
    <row r="52" spans="1:11" s="4" customFormat="1" ht="25.5">
      <c r="A52" s="11" t="s">
        <v>6</v>
      </c>
      <c r="B52" s="33" t="s">
        <v>7</v>
      </c>
      <c r="C52" s="15">
        <f>C53+C54</f>
        <v>280500</v>
      </c>
      <c r="D52" s="15">
        <f>D53+D54</f>
        <v>0</v>
      </c>
      <c r="E52" s="12">
        <f t="shared" si="1"/>
        <v>280500</v>
      </c>
      <c r="F52" s="15">
        <f>F53+F54</f>
        <v>291800</v>
      </c>
      <c r="G52" s="15">
        <f>G53+G54</f>
        <v>0</v>
      </c>
      <c r="H52" s="12">
        <f t="shared" si="2"/>
        <v>291800</v>
      </c>
      <c r="I52" s="15">
        <f>I53+I54</f>
        <v>302500</v>
      </c>
      <c r="J52" s="15">
        <f>J53+J54</f>
        <v>0</v>
      </c>
      <c r="K52" s="12">
        <f t="shared" si="3"/>
        <v>302500</v>
      </c>
    </row>
    <row r="53" spans="1:11" s="4" customFormat="1" ht="102">
      <c r="A53" s="11" t="s">
        <v>204</v>
      </c>
      <c r="B53" s="60" t="s">
        <v>61</v>
      </c>
      <c r="C53" s="15">
        <v>280500</v>
      </c>
      <c r="D53" s="15"/>
      <c r="E53" s="12">
        <f t="shared" si="1"/>
        <v>280500</v>
      </c>
      <c r="F53" s="15">
        <v>291800</v>
      </c>
      <c r="G53" s="15"/>
      <c r="H53" s="12">
        <f t="shared" si="2"/>
        <v>291800</v>
      </c>
      <c r="I53" s="12">
        <v>302500</v>
      </c>
      <c r="J53" s="15"/>
      <c r="K53" s="12">
        <f t="shared" si="3"/>
        <v>302500</v>
      </c>
    </row>
    <row r="54" spans="1:11" s="4" customFormat="1" ht="18.75" hidden="1" customHeight="1">
      <c r="A54" s="24" t="s">
        <v>90</v>
      </c>
      <c r="B54" s="25" t="s">
        <v>91</v>
      </c>
      <c r="C54" s="15"/>
      <c r="D54" s="15"/>
      <c r="E54" s="12">
        <f t="shared" si="1"/>
        <v>0</v>
      </c>
      <c r="F54" s="15"/>
      <c r="G54" s="15"/>
      <c r="H54" s="12">
        <f t="shared" si="2"/>
        <v>0</v>
      </c>
      <c r="I54" s="12"/>
      <c r="J54" s="15"/>
      <c r="K54" s="12">
        <f t="shared" si="3"/>
        <v>0</v>
      </c>
    </row>
    <row r="55" spans="1:11" s="4" customFormat="1" ht="25.5">
      <c r="A55" s="24" t="s">
        <v>238</v>
      </c>
      <c r="B55" s="25" t="s">
        <v>237</v>
      </c>
      <c r="C55" s="15">
        <f>C56</f>
        <v>54000</v>
      </c>
      <c r="D55" s="15">
        <f>D56</f>
        <v>0</v>
      </c>
      <c r="E55" s="12">
        <f t="shared" si="1"/>
        <v>54000</v>
      </c>
      <c r="F55" s="15">
        <f>F56</f>
        <v>55900</v>
      </c>
      <c r="G55" s="15">
        <f>G56</f>
        <v>0</v>
      </c>
      <c r="H55" s="12">
        <f t="shared" si="2"/>
        <v>55900</v>
      </c>
      <c r="I55" s="15">
        <f>I56</f>
        <v>58000</v>
      </c>
      <c r="J55" s="15">
        <f>J56</f>
        <v>0</v>
      </c>
      <c r="K55" s="12">
        <f t="shared" si="3"/>
        <v>58000</v>
      </c>
    </row>
    <row r="56" spans="1:11" s="4" customFormat="1" ht="39">
      <c r="A56" s="75" t="s">
        <v>129</v>
      </c>
      <c r="B56" s="81" t="s">
        <v>130</v>
      </c>
      <c r="C56" s="15">
        <v>54000</v>
      </c>
      <c r="D56" s="15"/>
      <c r="E56" s="12">
        <f t="shared" si="1"/>
        <v>54000</v>
      </c>
      <c r="F56" s="15">
        <v>55900</v>
      </c>
      <c r="G56" s="15"/>
      <c r="H56" s="12">
        <f t="shared" si="2"/>
        <v>55900</v>
      </c>
      <c r="I56" s="12">
        <v>58000</v>
      </c>
      <c r="J56" s="15"/>
      <c r="K56" s="12">
        <f t="shared" si="3"/>
        <v>58000</v>
      </c>
    </row>
    <row r="57" spans="1:11" s="4" customFormat="1" ht="25.5">
      <c r="A57" s="9" t="s">
        <v>19</v>
      </c>
      <c r="B57" s="23" t="s">
        <v>57</v>
      </c>
      <c r="C57" s="10">
        <f>C58+C64</f>
        <v>11023000</v>
      </c>
      <c r="D57" s="10">
        <f>D58+D64+D63</f>
        <v>0</v>
      </c>
      <c r="E57" s="7">
        <f t="shared" si="1"/>
        <v>11023000</v>
      </c>
      <c r="F57" s="10">
        <f>F58+F64</f>
        <v>11023000</v>
      </c>
      <c r="G57" s="10">
        <f>G58+G64</f>
        <v>0</v>
      </c>
      <c r="H57" s="7">
        <f t="shared" si="2"/>
        <v>11023000</v>
      </c>
      <c r="I57" s="10">
        <f>I58+I64</f>
        <v>11023000</v>
      </c>
      <c r="J57" s="10">
        <f>J58+J64</f>
        <v>0</v>
      </c>
      <c r="K57" s="7">
        <f t="shared" si="3"/>
        <v>11023000</v>
      </c>
    </row>
    <row r="58" spans="1:11" s="4" customFormat="1" ht="51">
      <c r="A58" s="11" t="s">
        <v>20</v>
      </c>
      <c r="B58" s="43" t="s">
        <v>25</v>
      </c>
      <c r="C58" s="86">
        <f>C59+C60+C61+C62</f>
        <v>7023000</v>
      </c>
      <c r="D58" s="15">
        <f>D59+D60+D61+D62</f>
        <v>0</v>
      </c>
      <c r="E58" s="12">
        <f>C58+D58</f>
        <v>7023000</v>
      </c>
      <c r="F58" s="15">
        <f>F59+F60+F61+F62</f>
        <v>7023000</v>
      </c>
      <c r="G58" s="15">
        <f>G59+G60+G62+G64</f>
        <v>0</v>
      </c>
      <c r="H58" s="12">
        <f t="shared" si="2"/>
        <v>7023000</v>
      </c>
      <c r="I58" s="15">
        <f>I59+I60+I61+I62</f>
        <v>7023000</v>
      </c>
      <c r="J58" s="15">
        <f>J59+J60+J62+J64</f>
        <v>0</v>
      </c>
      <c r="K58" s="12">
        <f t="shared" si="3"/>
        <v>7023000</v>
      </c>
    </row>
    <row r="59" spans="1:11" s="8" customFormat="1" ht="39">
      <c r="A59" s="75" t="s">
        <v>135</v>
      </c>
      <c r="B59" s="82" t="s">
        <v>131</v>
      </c>
      <c r="C59" s="86">
        <v>4655127.24</v>
      </c>
      <c r="D59" s="15"/>
      <c r="E59" s="12">
        <f t="shared" si="1"/>
        <v>4655127.24</v>
      </c>
      <c r="F59" s="15">
        <v>4655127.24</v>
      </c>
      <c r="G59" s="15"/>
      <c r="H59" s="12">
        <f t="shared" si="2"/>
        <v>4655127.24</v>
      </c>
      <c r="I59" s="12">
        <v>4655127.24</v>
      </c>
      <c r="J59" s="15"/>
      <c r="K59" s="12">
        <f t="shared" si="3"/>
        <v>4655127.24</v>
      </c>
    </row>
    <row r="60" spans="1:11" s="8" customFormat="1" ht="38.25">
      <c r="A60" s="75" t="s">
        <v>136</v>
      </c>
      <c r="B60" s="83" t="s">
        <v>132</v>
      </c>
      <c r="C60" s="86">
        <v>419772.76</v>
      </c>
      <c r="D60" s="15"/>
      <c r="E60" s="12">
        <f t="shared" si="1"/>
        <v>419772.76</v>
      </c>
      <c r="F60" s="15">
        <v>419772.76</v>
      </c>
      <c r="G60" s="15"/>
      <c r="H60" s="12">
        <f t="shared" si="2"/>
        <v>419772.76</v>
      </c>
      <c r="I60" s="12">
        <v>419772.76</v>
      </c>
      <c r="J60" s="15"/>
      <c r="K60" s="12">
        <f t="shared" si="3"/>
        <v>419772.76</v>
      </c>
    </row>
    <row r="61" spans="1:11" s="8" customFormat="1" ht="38.25" hidden="1">
      <c r="A61" s="75" t="s">
        <v>137</v>
      </c>
      <c r="B61" s="84" t="s">
        <v>133</v>
      </c>
      <c r="C61" s="86"/>
      <c r="D61" s="15"/>
      <c r="E61" s="12">
        <f t="shared" si="1"/>
        <v>0</v>
      </c>
      <c r="F61" s="15"/>
      <c r="G61" s="15"/>
      <c r="H61" s="12">
        <f t="shared" si="2"/>
        <v>0</v>
      </c>
      <c r="I61" s="12"/>
      <c r="J61" s="15"/>
      <c r="K61" s="12">
        <f t="shared" si="3"/>
        <v>0</v>
      </c>
    </row>
    <row r="62" spans="1:11" s="4" customFormat="1" ht="25.5" customHeight="1">
      <c r="A62" s="76" t="s">
        <v>138</v>
      </c>
      <c r="B62" s="85" t="s">
        <v>134</v>
      </c>
      <c r="C62" s="86">
        <v>1948100</v>
      </c>
      <c r="D62" s="15"/>
      <c r="E62" s="12">
        <f t="shared" si="1"/>
        <v>1948100</v>
      </c>
      <c r="F62" s="15">
        <v>1948100</v>
      </c>
      <c r="G62" s="15"/>
      <c r="H62" s="12">
        <f t="shared" si="2"/>
        <v>1948100</v>
      </c>
      <c r="I62" s="12">
        <v>1948100</v>
      </c>
      <c r="J62" s="15"/>
      <c r="K62" s="12">
        <f t="shared" si="3"/>
        <v>1948100</v>
      </c>
    </row>
    <row r="63" spans="1:11" s="4" customFormat="1" ht="45" hidden="1">
      <c r="A63" s="76" t="s">
        <v>221</v>
      </c>
      <c r="B63" s="98" t="s">
        <v>220</v>
      </c>
      <c r="C63" s="99"/>
      <c r="D63" s="100"/>
      <c r="E63" s="12">
        <f t="shared" si="1"/>
        <v>0</v>
      </c>
      <c r="F63" s="15"/>
      <c r="G63" s="15"/>
      <c r="H63" s="12"/>
      <c r="I63" s="12"/>
      <c r="J63" s="15"/>
      <c r="K63" s="12"/>
    </row>
    <row r="64" spans="1:11" s="4" customFormat="1" ht="60">
      <c r="A64" s="93" t="s">
        <v>201</v>
      </c>
      <c r="B64" s="94" t="s">
        <v>202</v>
      </c>
      <c r="C64" s="86">
        <v>4000000</v>
      </c>
      <c r="D64" s="15"/>
      <c r="E64" s="12">
        <f t="shared" si="1"/>
        <v>4000000</v>
      </c>
      <c r="F64" s="15">
        <v>4000000</v>
      </c>
      <c r="G64" s="15">
        <v>0</v>
      </c>
      <c r="H64" s="12">
        <f t="shared" si="2"/>
        <v>4000000</v>
      </c>
      <c r="I64" s="12">
        <v>4000000</v>
      </c>
      <c r="J64" s="15"/>
      <c r="K64" s="12">
        <f t="shared" si="3"/>
        <v>4000000</v>
      </c>
    </row>
    <row r="65" spans="1:11" s="4" customFormat="1" ht="15.75" customHeight="1">
      <c r="A65" s="9" t="s">
        <v>22</v>
      </c>
      <c r="B65" s="23" t="s">
        <v>56</v>
      </c>
      <c r="C65" s="10">
        <f>C66</f>
        <v>143454</v>
      </c>
      <c r="D65" s="10">
        <f>D66</f>
        <v>0</v>
      </c>
      <c r="E65" s="7">
        <f t="shared" si="1"/>
        <v>143454</v>
      </c>
      <c r="F65" s="10">
        <f>F66</f>
        <v>143454</v>
      </c>
      <c r="G65" s="10">
        <f>G66</f>
        <v>0</v>
      </c>
      <c r="H65" s="7">
        <f t="shared" si="2"/>
        <v>143454</v>
      </c>
      <c r="I65" s="10">
        <f>I66</f>
        <v>143454</v>
      </c>
      <c r="J65" s="10">
        <f>J66</f>
        <v>0</v>
      </c>
      <c r="K65" s="7">
        <f t="shared" si="3"/>
        <v>143454</v>
      </c>
    </row>
    <row r="66" spans="1:11" s="4" customFormat="1" ht="15.75" customHeight="1">
      <c r="A66" s="11" t="s">
        <v>21</v>
      </c>
      <c r="B66" s="33" t="s">
        <v>8</v>
      </c>
      <c r="C66" s="15">
        <f>C67+C68+C69</f>
        <v>143454</v>
      </c>
      <c r="D66" s="15">
        <f>D67+D68+D69</f>
        <v>0</v>
      </c>
      <c r="E66" s="12">
        <f t="shared" si="1"/>
        <v>143454</v>
      </c>
      <c r="F66" s="15">
        <f>F67+F68+F69</f>
        <v>143454</v>
      </c>
      <c r="G66" s="15">
        <f>G67+G68+G69</f>
        <v>0</v>
      </c>
      <c r="H66" s="12">
        <f t="shared" si="2"/>
        <v>143454</v>
      </c>
      <c r="I66" s="15">
        <f>I67+I68+I69</f>
        <v>143454</v>
      </c>
      <c r="J66" s="15">
        <f>J67+J68+J69</f>
        <v>0</v>
      </c>
      <c r="K66" s="12">
        <f t="shared" si="3"/>
        <v>143454</v>
      </c>
    </row>
    <row r="67" spans="1:11" s="4" customFormat="1" ht="15.75" customHeight="1">
      <c r="A67" s="11" t="s">
        <v>44</v>
      </c>
      <c r="B67" s="65" t="s">
        <v>45</v>
      </c>
      <c r="C67" s="15">
        <v>63454</v>
      </c>
      <c r="D67" s="15"/>
      <c r="E67" s="12">
        <f t="shared" si="1"/>
        <v>63454</v>
      </c>
      <c r="F67" s="15">
        <v>63454</v>
      </c>
      <c r="G67" s="15"/>
      <c r="H67" s="15">
        <f t="shared" si="2"/>
        <v>63454</v>
      </c>
      <c r="I67" s="15">
        <v>63454</v>
      </c>
      <c r="J67" s="15"/>
      <c r="K67" s="15">
        <f t="shared" si="3"/>
        <v>63454</v>
      </c>
    </row>
    <row r="68" spans="1:11" s="4" customFormat="1" ht="15.75" customHeight="1">
      <c r="A68" s="11" t="s">
        <v>46</v>
      </c>
      <c r="B68" s="65" t="s">
        <v>47</v>
      </c>
      <c r="C68" s="15">
        <v>5000</v>
      </c>
      <c r="D68" s="15"/>
      <c r="E68" s="12">
        <f t="shared" si="1"/>
        <v>5000</v>
      </c>
      <c r="F68" s="15">
        <v>5000</v>
      </c>
      <c r="G68" s="15"/>
      <c r="H68" s="12">
        <f t="shared" si="2"/>
        <v>5000</v>
      </c>
      <c r="I68" s="12">
        <v>5000</v>
      </c>
      <c r="J68" s="15"/>
      <c r="K68" s="12">
        <f t="shared" si="3"/>
        <v>5000</v>
      </c>
    </row>
    <row r="69" spans="1:11" s="4" customFormat="1" ht="15.75" customHeight="1">
      <c r="A69" s="11" t="s">
        <v>48</v>
      </c>
      <c r="B69" s="65" t="s">
        <v>49</v>
      </c>
      <c r="C69" s="15">
        <f>C70+C71</f>
        <v>75000</v>
      </c>
      <c r="D69" s="15">
        <f>D70+D71</f>
        <v>0</v>
      </c>
      <c r="E69" s="12">
        <f t="shared" si="1"/>
        <v>75000</v>
      </c>
      <c r="F69" s="15">
        <f>F70+F71</f>
        <v>75000</v>
      </c>
      <c r="G69" s="15">
        <f>G70+G71</f>
        <v>0</v>
      </c>
      <c r="H69" s="12">
        <f t="shared" si="2"/>
        <v>75000</v>
      </c>
      <c r="I69" s="15">
        <f>I70+I71</f>
        <v>75000</v>
      </c>
      <c r="J69" s="15">
        <f>J70+J71</f>
        <v>0</v>
      </c>
      <c r="K69" s="12">
        <f t="shared" si="3"/>
        <v>75000</v>
      </c>
    </row>
    <row r="70" spans="1:11" s="4" customFormat="1" ht="15.75" customHeight="1">
      <c r="A70" s="24" t="s">
        <v>70</v>
      </c>
      <c r="B70" s="60" t="s">
        <v>69</v>
      </c>
      <c r="C70" s="15">
        <v>65000</v>
      </c>
      <c r="D70" s="15"/>
      <c r="E70" s="12">
        <f t="shared" si="1"/>
        <v>65000</v>
      </c>
      <c r="F70" s="15">
        <v>65000</v>
      </c>
      <c r="G70" s="15"/>
      <c r="H70" s="12">
        <f t="shared" si="2"/>
        <v>65000</v>
      </c>
      <c r="I70" s="12">
        <v>65000</v>
      </c>
      <c r="J70" s="15"/>
      <c r="K70" s="12">
        <f t="shared" si="3"/>
        <v>65000</v>
      </c>
    </row>
    <row r="71" spans="1:11" s="4" customFormat="1" ht="14.25" customHeight="1">
      <c r="A71" s="24" t="s">
        <v>102</v>
      </c>
      <c r="B71" s="33" t="s">
        <v>103</v>
      </c>
      <c r="C71" s="15">
        <v>10000</v>
      </c>
      <c r="D71" s="15"/>
      <c r="E71" s="12">
        <f t="shared" si="1"/>
        <v>10000</v>
      </c>
      <c r="F71" s="15">
        <v>10000</v>
      </c>
      <c r="G71" s="15"/>
      <c r="H71" s="12">
        <f t="shared" si="2"/>
        <v>10000</v>
      </c>
      <c r="I71" s="12">
        <v>10000</v>
      </c>
      <c r="J71" s="15"/>
      <c r="K71" s="12">
        <f t="shared" si="3"/>
        <v>10000</v>
      </c>
    </row>
    <row r="72" spans="1:11" s="8" customFormat="1" ht="15.75" hidden="1" customHeight="1">
      <c r="A72" s="9" t="s">
        <v>27</v>
      </c>
      <c r="B72" s="23" t="s">
        <v>60</v>
      </c>
      <c r="C72" s="10">
        <f>C73+C74</f>
        <v>0</v>
      </c>
      <c r="D72" s="10">
        <f>D73+D74</f>
        <v>0</v>
      </c>
      <c r="E72" s="7">
        <f t="shared" si="1"/>
        <v>0</v>
      </c>
      <c r="F72" s="10">
        <f>F73+F74</f>
        <v>0</v>
      </c>
      <c r="G72" s="10">
        <f>G73+G74</f>
        <v>0</v>
      </c>
      <c r="H72" s="7">
        <f t="shared" si="2"/>
        <v>0</v>
      </c>
      <c r="I72" s="10">
        <f>I73+I74</f>
        <v>0</v>
      </c>
      <c r="J72" s="10">
        <f>J73+J74</f>
        <v>0</v>
      </c>
      <c r="K72" s="7">
        <f t="shared" si="3"/>
        <v>0</v>
      </c>
    </row>
    <row r="73" spans="1:11" s="4" customFormat="1" ht="25.5" hidden="1">
      <c r="A73" s="11" t="s">
        <v>28</v>
      </c>
      <c r="B73" s="33" t="s">
        <v>29</v>
      </c>
      <c r="C73" s="15"/>
      <c r="D73" s="15"/>
      <c r="E73" s="12">
        <f t="shared" si="1"/>
        <v>0</v>
      </c>
      <c r="F73" s="15"/>
      <c r="G73" s="15"/>
      <c r="H73" s="12">
        <f t="shared" si="2"/>
        <v>0</v>
      </c>
      <c r="I73" s="12"/>
      <c r="J73" s="15"/>
      <c r="K73" s="12">
        <f t="shared" si="3"/>
        <v>0</v>
      </c>
    </row>
    <row r="74" spans="1:11" s="4" customFormat="1" ht="17.25" hidden="1" customHeight="1">
      <c r="A74" s="76" t="s">
        <v>140</v>
      </c>
      <c r="B74" s="77" t="s">
        <v>139</v>
      </c>
      <c r="C74" s="15"/>
      <c r="D74" s="15"/>
      <c r="E74" s="12">
        <f t="shared" si="1"/>
        <v>0</v>
      </c>
      <c r="F74" s="15"/>
      <c r="G74" s="15"/>
      <c r="H74" s="12">
        <f t="shared" si="2"/>
        <v>0</v>
      </c>
      <c r="I74" s="12"/>
      <c r="J74" s="15"/>
      <c r="K74" s="12">
        <f t="shared" si="3"/>
        <v>0</v>
      </c>
    </row>
    <row r="75" spans="1:11" s="8" customFormat="1" ht="15.75" customHeight="1">
      <c r="A75" s="9" t="s">
        <v>30</v>
      </c>
      <c r="B75" s="23" t="s">
        <v>55</v>
      </c>
      <c r="C75" s="10">
        <f>C77+C76</f>
        <v>70000</v>
      </c>
      <c r="D75" s="10">
        <f>D77+D76</f>
        <v>0</v>
      </c>
      <c r="E75" s="7">
        <f t="shared" si="1"/>
        <v>70000</v>
      </c>
      <c r="F75" s="10">
        <f>F77+F76</f>
        <v>350000</v>
      </c>
      <c r="G75" s="10">
        <f>G77+G76</f>
        <v>0</v>
      </c>
      <c r="H75" s="7">
        <f t="shared" si="2"/>
        <v>350000</v>
      </c>
      <c r="I75" s="10">
        <f>I77+I76</f>
        <v>1300000</v>
      </c>
      <c r="J75" s="10">
        <f>J77+J76</f>
        <v>0</v>
      </c>
      <c r="K75" s="7">
        <f t="shared" si="3"/>
        <v>1300000</v>
      </c>
    </row>
    <row r="76" spans="1:11" s="4" customFormat="1" ht="59.25" customHeight="1">
      <c r="A76" s="75" t="s">
        <v>199</v>
      </c>
      <c r="B76" s="78" t="s">
        <v>141</v>
      </c>
      <c r="C76" s="15">
        <v>70000</v>
      </c>
      <c r="D76" s="15"/>
      <c r="E76" s="12">
        <f t="shared" si="1"/>
        <v>70000</v>
      </c>
      <c r="F76" s="15">
        <v>350000</v>
      </c>
      <c r="G76" s="15"/>
      <c r="H76" s="12">
        <f t="shared" si="2"/>
        <v>350000</v>
      </c>
      <c r="I76" s="12">
        <v>1300000</v>
      </c>
      <c r="J76" s="15"/>
      <c r="K76" s="12">
        <f t="shared" si="3"/>
        <v>1300000</v>
      </c>
    </row>
    <row r="77" spans="1:11" s="4" customFormat="1" ht="27.75" hidden="1" customHeight="1">
      <c r="A77" s="79" t="s">
        <v>200</v>
      </c>
      <c r="B77" s="80" t="s">
        <v>142</v>
      </c>
      <c r="C77" s="15"/>
      <c r="D77" s="15"/>
      <c r="E77" s="12">
        <f t="shared" si="1"/>
        <v>0</v>
      </c>
      <c r="F77" s="15"/>
      <c r="G77" s="15"/>
      <c r="H77" s="12">
        <f t="shared" si="2"/>
        <v>0</v>
      </c>
      <c r="I77" s="12"/>
      <c r="J77" s="15"/>
      <c r="K77" s="12">
        <f t="shared" si="3"/>
        <v>0</v>
      </c>
    </row>
    <row r="78" spans="1:11" s="8" customFormat="1" ht="12.75">
      <c r="A78" s="9" t="s">
        <v>9</v>
      </c>
      <c r="B78" s="23" t="s">
        <v>54</v>
      </c>
      <c r="C78" s="10">
        <f>C79+C80+C81+C82</f>
        <v>1136000</v>
      </c>
      <c r="D78" s="10">
        <f>D79+D80+D81+D82</f>
        <v>0</v>
      </c>
      <c r="E78" s="7">
        <f t="shared" si="1"/>
        <v>1136000</v>
      </c>
      <c r="F78" s="10">
        <f>F79+F80+F81+F82</f>
        <v>1136000</v>
      </c>
      <c r="G78" s="10">
        <f>G79+G80+G81+G82</f>
        <v>0</v>
      </c>
      <c r="H78" s="7">
        <f t="shared" si="2"/>
        <v>1136000</v>
      </c>
      <c r="I78" s="10">
        <f>I79+I80+I81+I82</f>
        <v>1136000</v>
      </c>
      <c r="J78" s="10">
        <f>J79+J80+J81+J82</f>
        <v>0</v>
      </c>
      <c r="K78" s="7">
        <f t="shared" si="3"/>
        <v>1136000</v>
      </c>
    </row>
    <row r="79" spans="1:11" s="4" customFormat="1" ht="25.5">
      <c r="A79" s="26" t="s">
        <v>83</v>
      </c>
      <c r="B79" s="27" t="s">
        <v>84</v>
      </c>
      <c r="C79" s="28">
        <f>1136000-374800-25000</f>
        <v>736200</v>
      </c>
      <c r="D79" s="28"/>
      <c r="E79" s="12">
        <f t="shared" si="1"/>
        <v>736200</v>
      </c>
      <c r="F79" s="28">
        <f>1136000-374800-25000</f>
        <v>736200</v>
      </c>
      <c r="G79" s="15"/>
      <c r="H79" s="12">
        <f>F79+G79</f>
        <v>736200</v>
      </c>
      <c r="I79" s="28">
        <f>1136000-374800-25000</f>
        <v>736200</v>
      </c>
      <c r="J79" s="28"/>
      <c r="K79" s="12">
        <f t="shared" si="3"/>
        <v>736200</v>
      </c>
    </row>
    <row r="80" spans="1:11" s="4" customFormat="1" ht="61.5" customHeight="1">
      <c r="A80" s="18" t="s">
        <v>85</v>
      </c>
      <c r="B80" s="27" t="s">
        <v>86</v>
      </c>
      <c r="C80" s="28">
        <v>25000</v>
      </c>
      <c r="D80" s="28"/>
      <c r="E80" s="12">
        <f t="shared" si="1"/>
        <v>25000</v>
      </c>
      <c r="F80" s="28">
        <v>25000</v>
      </c>
      <c r="G80" s="15"/>
      <c r="H80" s="12">
        <f t="shared" si="2"/>
        <v>25000</v>
      </c>
      <c r="I80" s="28">
        <v>25000</v>
      </c>
      <c r="J80" s="28"/>
      <c r="K80" s="12">
        <f t="shared" si="3"/>
        <v>25000</v>
      </c>
    </row>
    <row r="81" spans="1:11" s="4" customFormat="1" ht="12.75" hidden="1">
      <c r="A81" s="29" t="s">
        <v>87</v>
      </c>
      <c r="B81" s="27" t="s">
        <v>88</v>
      </c>
      <c r="C81" s="28"/>
      <c r="D81" s="28"/>
      <c r="E81" s="12">
        <f t="shared" si="1"/>
        <v>0</v>
      </c>
      <c r="F81" s="28"/>
      <c r="G81" s="15"/>
      <c r="H81" s="12">
        <f t="shared" si="2"/>
        <v>0</v>
      </c>
      <c r="I81" s="28"/>
      <c r="J81" s="28"/>
      <c r="K81" s="12">
        <f t="shared" si="3"/>
        <v>0</v>
      </c>
    </row>
    <row r="82" spans="1:11" s="4" customFormat="1" ht="12.75">
      <c r="A82" s="11" t="s">
        <v>104</v>
      </c>
      <c r="B82" s="66" t="s">
        <v>105</v>
      </c>
      <c r="C82" s="28">
        <v>374800</v>
      </c>
      <c r="D82" s="15"/>
      <c r="E82" s="12">
        <f t="shared" si="1"/>
        <v>374800</v>
      </c>
      <c r="F82" s="28">
        <v>374800</v>
      </c>
      <c r="G82" s="15"/>
      <c r="H82" s="12">
        <f t="shared" si="2"/>
        <v>374800</v>
      </c>
      <c r="I82" s="28">
        <v>374800</v>
      </c>
      <c r="J82" s="28"/>
      <c r="K82" s="12">
        <f t="shared" si="3"/>
        <v>374800</v>
      </c>
    </row>
    <row r="83" spans="1:11" s="4" customFormat="1" ht="13.5" hidden="1" customHeight="1">
      <c r="A83" s="9" t="s">
        <v>212</v>
      </c>
      <c r="B83" s="96" t="s">
        <v>211</v>
      </c>
      <c r="C83" s="10">
        <f>C84</f>
        <v>0</v>
      </c>
      <c r="D83" s="10">
        <f>D84</f>
        <v>0</v>
      </c>
      <c r="E83" s="7">
        <f t="shared" si="1"/>
        <v>0</v>
      </c>
      <c r="F83" s="10">
        <f>F84</f>
        <v>0</v>
      </c>
      <c r="G83" s="10">
        <f>G84</f>
        <v>0</v>
      </c>
      <c r="H83" s="7">
        <f t="shared" si="2"/>
        <v>0</v>
      </c>
      <c r="I83" s="10">
        <f>I84</f>
        <v>0</v>
      </c>
      <c r="J83" s="10">
        <f>J84</f>
        <v>0</v>
      </c>
      <c r="K83" s="7">
        <f t="shared" si="3"/>
        <v>0</v>
      </c>
    </row>
    <row r="84" spans="1:11" s="4" customFormat="1" ht="15.75" hidden="1" customHeight="1">
      <c r="A84" s="11" t="s">
        <v>214</v>
      </c>
      <c r="B84" s="66" t="s">
        <v>213</v>
      </c>
      <c r="C84" s="15">
        <f>C85+C86</f>
        <v>0</v>
      </c>
      <c r="D84" s="15">
        <f>D85+D86</f>
        <v>0</v>
      </c>
      <c r="E84" s="12">
        <f t="shared" si="1"/>
        <v>0</v>
      </c>
      <c r="F84" s="15">
        <f>F85+F86</f>
        <v>0</v>
      </c>
      <c r="G84" s="15">
        <f>G85+G86</f>
        <v>0</v>
      </c>
      <c r="H84" s="12">
        <f t="shared" si="2"/>
        <v>0</v>
      </c>
      <c r="I84" s="15">
        <f>I85+I86</f>
        <v>0</v>
      </c>
      <c r="J84" s="15">
        <f>J85+J86</f>
        <v>0</v>
      </c>
      <c r="K84" s="12">
        <f t="shared" si="3"/>
        <v>0</v>
      </c>
    </row>
    <row r="85" spans="1:11" s="4" customFormat="1" ht="25.5" hidden="1">
      <c r="A85" s="95" t="s">
        <v>207</v>
      </c>
      <c r="B85" s="90" t="s">
        <v>210</v>
      </c>
      <c r="C85" s="28"/>
      <c r="D85" s="15"/>
      <c r="E85" s="12">
        <f t="shared" si="1"/>
        <v>0</v>
      </c>
      <c r="F85" s="28"/>
      <c r="G85" s="15"/>
      <c r="H85" s="12">
        <f t="shared" si="2"/>
        <v>0</v>
      </c>
      <c r="I85" s="28"/>
      <c r="J85" s="15"/>
      <c r="K85" s="12">
        <f t="shared" si="3"/>
        <v>0</v>
      </c>
    </row>
    <row r="86" spans="1:11" s="4" customFormat="1" ht="25.5" hidden="1">
      <c r="A86" s="95" t="s">
        <v>208</v>
      </c>
      <c r="B86" s="90" t="s">
        <v>209</v>
      </c>
      <c r="C86" s="28"/>
      <c r="D86" s="15"/>
      <c r="E86" s="12">
        <f t="shared" si="1"/>
        <v>0</v>
      </c>
      <c r="F86" s="28"/>
      <c r="G86" s="15"/>
      <c r="H86" s="12">
        <f t="shared" si="2"/>
        <v>0</v>
      </c>
      <c r="I86" s="28"/>
      <c r="J86" s="15"/>
      <c r="K86" s="12">
        <f t="shared" si="3"/>
        <v>0</v>
      </c>
    </row>
    <row r="87" spans="1:11" s="4" customFormat="1" ht="12.75">
      <c r="A87" s="9" t="s">
        <v>50</v>
      </c>
      <c r="B87" s="67" t="s">
        <v>78</v>
      </c>
      <c r="C87" s="7">
        <f>C88+C134+C132+C129</f>
        <v>796736192.03999996</v>
      </c>
      <c r="D87" s="7">
        <f>D88+D134+D132+D129</f>
        <v>0</v>
      </c>
      <c r="E87" s="7">
        <f t="shared" si="1"/>
        <v>796736192.03999996</v>
      </c>
      <c r="F87" s="7">
        <f>F88+F134+F132+F129</f>
        <v>793239187.00999999</v>
      </c>
      <c r="G87" s="7">
        <f>G88+G134+G132+G129</f>
        <v>0</v>
      </c>
      <c r="H87" s="7">
        <f t="shared" si="2"/>
        <v>793239187.00999999</v>
      </c>
      <c r="I87" s="7">
        <f>I88+I134+I132+I129</f>
        <v>791301146.75</v>
      </c>
      <c r="J87" s="7">
        <f>J88+J134+J132+J129</f>
        <v>0</v>
      </c>
      <c r="K87" s="7">
        <f t="shared" si="3"/>
        <v>791301146.75</v>
      </c>
    </row>
    <row r="88" spans="1:11" s="4" customFormat="1" ht="12.75">
      <c r="A88" s="9" t="s">
        <v>24</v>
      </c>
      <c r="B88" s="23" t="s">
        <v>53</v>
      </c>
      <c r="C88" s="7">
        <f>C89+C92+C100+C121</f>
        <v>791736192.03999996</v>
      </c>
      <c r="D88" s="7">
        <f>D89+D92+D100+D121</f>
        <v>0</v>
      </c>
      <c r="E88" s="7">
        <f t="shared" si="1"/>
        <v>791736192.03999996</v>
      </c>
      <c r="F88" s="7">
        <f>F89+F92+F100+F121</f>
        <v>793239187.00999999</v>
      </c>
      <c r="G88" s="7">
        <f>G89+G92+G100+G121</f>
        <v>0</v>
      </c>
      <c r="H88" s="7">
        <f t="shared" si="2"/>
        <v>793239187.00999999</v>
      </c>
      <c r="I88" s="7">
        <f>I89+I92+I100+I121</f>
        <v>791301146.75</v>
      </c>
      <c r="J88" s="7">
        <f>J89+J92+J100+J121</f>
        <v>0</v>
      </c>
      <c r="K88" s="7">
        <f t="shared" si="3"/>
        <v>791301146.75</v>
      </c>
    </row>
    <row r="89" spans="1:11" s="4" customFormat="1" ht="13.5">
      <c r="A89" s="30" t="s">
        <v>64</v>
      </c>
      <c r="B89" s="31" t="s">
        <v>62</v>
      </c>
      <c r="C89" s="32">
        <f>C90+C91</f>
        <v>399465938.62</v>
      </c>
      <c r="D89" s="32">
        <f>D90+D91</f>
        <v>0</v>
      </c>
      <c r="E89" s="32">
        <f t="shared" si="1"/>
        <v>399465938.62</v>
      </c>
      <c r="F89" s="32">
        <f>F90+F91</f>
        <v>391951992.88999999</v>
      </c>
      <c r="G89" s="32">
        <f>G90+G91</f>
        <v>0</v>
      </c>
      <c r="H89" s="32">
        <f t="shared" si="2"/>
        <v>391951992.88999999</v>
      </c>
      <c r="I89" s="32">
        <f>I90+I91</f>
        <v>390078823.06999999</v>
      </c>
      <c r="J89" s="32">
        <f>J90+J91</f>
        <v>0</v>
      </c>
      <c r="K89" s="32">
        <f t="shared" si="3"/>
        <v>390078823.06999999</v>
      </c>
    </row>
    <row r="90" spans="1:11" s="4" customFormat="1" ht="25.5">
      <c r="A90" s="11" t="s">
        <v>147</v>
      </c>
      <c r="B90" s="33" t="s">
        <v>145</v>
      </c>
      <c r="C90" s="12">
        <v>77249317.620000005</v>
      </c>
      <c r="D90" s="12"/>
      <c r="E90" s="12">
        <f t="shared" si="1"/>
        <v>77249317.620000005</v>
      </c>
      <c r="F90" s="12">
        <v>69735371.890000001</v>
      </c>
      <c r="G90" s="12"/>
      <c r="H90" s="12">
        <f t="shared" si="2"/>
        <v>69735371.890000001</v>
      </c>
      <c r="I90" s="12">
        <v>67862202.069999993</v>
      </c>
      <c r="J90" s="12"/>
      <c r="K90" s="12">
        <f t="shared" si="3"/>
        <v>67862202.069999993</v>
      </c>
    </row>
    <row r="91" spans="1:11" s="4" customFormat="1" ht="25.5">
      <c r="A91" s="11" t="s">
        <v>148</v>
      </c>
      <c r="B91" s="33" t="s">
        <v>146</v>
      </c>
      <c r="C91" s="12">
        <v>322216621</v>
      </c>
      <c r="D91" s="12"/>
      <c r="E91" s="12">
        <f t="shared" si="1"/>
        <v>322216621</v>
      </c>
      <c r="F91" s="15">
        <v>322216621</v>
      </c>
      <c r="G91" s="15"/>
      <c r="H91" s="15">
        <f t="shared" si="2"/>
        <v>322216621</v>
      </c>
      <c r="I91" s="15">
        <v>322216621</v>
      </c>
      <c r="J91" s="15"/>
      <c r="K91" s="15">
        <f t="shared" si="3"/>
        <v>322216621</v>
      </c>
    </row>
    <row r="92" spans="1:11" s="4" customFormat="1" ht="13.5">
      <c r="A92" s="34" t="s">
        <v>65</v>
      </c>
      <c r="B92" s="31" t="s">
        <v>51</v>
      </c>
      <c r="C92" s="35">
        <f>C93+C95+C94</f>
        <v>7462245.8100000005</v>
      </c>
      <c r="D92" s="35">
        <f>D93+D95+D94</f>
        <v>0</v>
      </c>
      <c r="E92" s="32">
        <f t="shared" si="1"/>
        <v>7462245.8100000005</v>
      </c>
      <c r="F92" s="35">
        <f>F93+F95+F94</f>
        <v>6329177.3499999996</v>
      </c>
      <c r="G92" s="35">
        <f>G93+G95+G94</f>
        <v>0</v>
      </c>
      <c r="H92" s="32">
        <f t="shared" si="2"/>
        <v>6329177.3499999996</v>
      </c>
      <c r="I92" s="35">
        <f>I93+I95+I94</f>
        <v>5915287.5</v>
      </c>
      <c r="J92" s="35">
        <f>J93+J95+J94</f>
        <v>0</v>
      </c>
      <c r="K92" s="32">
        <f t="shared" si="3"/>
        <v>5915287.5</v>
      </c>
    </row>
    <row r="93" spans="1:11" s="4" customFormat="1" ht="38.25">
      <c r="A93" s="11" t="s">
        <v>150</v>
      </c>
      <c r="B93" s="33" t="s">
        <v>149</v>
      </c>
      <c r="C93" s="12">
        <v>7218664.7400000002</v>
      </c>
      <c r="D93" s="12"/>
      <c r="E93" s="12">
        <f t="shared" ref="E93:E136" si="12">C93+D93</f>
        <v>7218664.7400000002</v>
      </c>
      <c r="F93" s="12">
        <v>6153989.7999999998</v>
      </c>
      <c r="G93" s="12"/>
      <c r="H93" s="12">
        <f t="shared" ref="H93:H136" si="13">F93+G93</f>
        <v>6153989.7999999998</v>
      </c>
      <c r="I93" s="12">
        <v>5915287.5</v>
      </c>
      <c r="J93" s="12"/>
      <c r="K93" s="12">
        <f t="shared" ref="K93:K136" si="14">I93+J93</f>
        <v>5915287.5</v>
      </c>
    </row>
    <row r="94" spans="1:11" s="4" customFormat="1" ht="12.75">
      <c r="A94" s="11" t="s">
        <v>152</v>
      </c>
      <c r="B94" s="37" t="s">
        <v>151</v>
      </c>
      <c r="C94" s="12">
        <v>172715.07</v>
      </c>
      <c r="D94" s="12"/>
      <c r="E94" s="12">
        <f t="shared" si="12"/>
        <v>172715.07</v>
      </c>
      <c r="F94" s="12">
        <v>175187.55</v>
      </c>
      <c r="G94" s="12"/>
      <c r="H94" s="12">
        <f t="shared" si="13"/>
        <v>175187.55</v>
      </c>
      <c r="I94" s="12">
        <v>0</v>
      </c>
      <c r="J94" s="12"/>
      <c r="K94" s="12">
        <f t="shared" si="14"/>
        <v>0</v>
      </c>
    </row>
    <row r="95" spans="1:11" s="4" customFormat="1" ht="12.75">
      <c r="A95" s="36" t="s">
        <v>155</v>
      </c>
      <c r="B95" s="37" t="s">
        <v>186</v>
      </c>
      <c r="C95" s="15">
        <f>SUM(C96:C99)</f>
        <v>70866</v>
      </c>
      <c r="D95" s="15">
        <f>SUM(D96:D99)</f>
        <v>0</v>
      </c>
      <c r="E95" s="12">
        <f t="shared" si="12"/>
        <v>70866</v>
      </c>
      <c r="F95" s="15">
        <f>SUM(F96:F99)</f>
        <v>0</v>
      </c>
      <c r="G95" s="15">
        <f>SUM(G96:G99)</f>
        <v>0</v>
      </c>
      <c r="H95" s="12">
        <f t="shared" si="13"/>
        <v>0</v>
      </c>
      <c r="I95" s="15">
        <f>SUM(I96:I99)</f>
        <v>0</v>
      </c>
      <c r="J95" s="15">
        <f>SUM(J96:J99)</f>
        <v>0</v>
      </c>
      <c r="K95" s="12">
        <f t="shared" si="14"/>
        <v>0</v>
      </c>
    </row>
    <row r="96" spans="1:11" s="4" customFormat="1" ht="38.25" hidden="1">
      <c r="A96" s="36" t="s">
        <v>155</v>
      </c>
      <c r="B96" s="33" t="s">
        <v>187</v>
      </c>
      <c r="C96" s="12"/>
      <c r="D96" s="12"/>
      <c r="E96" s="12">
        <f t="shared" si="12"/>
        <v>0</v>
      </c>
      <c r="F96" s="12"/>
      <c r="G96" s="12"/>
      <c r="H96" s="12">
        <f t="shared" si="13"/>
        <v>0</v>
      </c>
      <c r="I96" s="12"/>
      <c r="J96" s="12"/>
      <c r="K96" s="12">
        <f t="shared" si="14"/>
        <v>0</v>
      </c>
    </row>
    <row r="97" spans="1:11" s="4" customFormat="1" ht="37.5" customHeight="1">
      <c r="A97" s="36" t="s">
        <v>155</v>
      </c>
      <c r="B97" s="33" t="s">
        <v>153</v>
      </c>
      <c r="C97" s="12">
        <v>70866</v>
      </c>
      <c r="D97" s="12"/>
      <c r="E97" s="12">
        <f t="shared" si="12"/>
        <v>70866</v>
      </c>
      <c r="F97" s="12">
        <v>0</v>
      </c>
      <c r="G97" s="12"/>
      <c r="H97" s="12">
        <f t="shared" si="13"/>
        <v>0</v>
      </c>
      <c r="I97" s="12">
        <v>0</v>
      </c>
      <c r="J97" s="12"/>
      <c r="K97" s="12">
        <f t="shared" si="14"/>
        <v>0</v>
      </c>
    </row>
    <row r="98" spans="1:11" s="4" customFormat="1" ht="38.25" hidden="1">
      <c r="A98" s="36" t="s">
        <v>155</v>
      </c>
      <c r="B98" s="33" t="s">
        <v>215</v>
      </c>
      <c r="C98" s="12"/>
      <c r="D98" s="12"/>
      <c r="E98" s="12">
        <f>C98+D98</f>
        <v>0</v>
      </c>
      <c r="F98" s="12"/>
      <c r="G98" s="12"/>
      <c r="H98" s="12">
        <f>F98+G98</f>
        <v>0</v>
      </c>
      <c r="I98" s="12"/>
      <c r="J98" s="12"/>
      <c r="K98" s="12">
        <f>I98+J98</f>
        <v>0</v>
      </c>
    </row>
    <row r="99" spans="1:11" s="4" customFormat="1" ht="38.25" hidden="1">
      <c r="A99" s="36" t="s">
        <v>155</v>
      </c>
      <c r="B99" s="33" t="s">
        <v>154</v>
      </c>
      <c r="C99" s="12"/>
      <c r="D99" s="12"/>
      <c r="E99" s="12">
        <f t="shared" si="12"/>
        <v>0</v>
      </c>
      <c r="F99" s="12"/>
      <c r="G99" s="12"/>
      <c r="H99" s="12">
        <f t="shared" si="13"/>
        <v>0</v>
      </c>
      <c r="I99" s="12"/>
      <c r="J99" s="12"/>
      <c r="K99" s="12">
        <f t="shared" si="14"/>
        <v>0</v>
      </c>
    </row>
    <row r="100" spans="1:11" s="4" customFormat="1" ht="13.5">
      <c r="A100" s="34" t="s">
        <v>66</v>
      </c>
      <c r="B100" s="31" t="s">
        <v>63</v>
      </c>
      <c r="C100" s="32">
        <f>C101+C117+C108+C111+C110+C114+C113+C112+C109</f>
        <v>384787483.89999998</v>
      </c>
      <c r="D100" s="32">
        <f>D101+D117+D108+D111+D110+D114+D113+D112+D109</f>
        <v>0</v>
      </c>
      <c r="E100" s="32">
        <f t="shared" si="12"/>
        <v>384787483.89999998</v>
      </c>
      <c r="F100" s="32">
        <f>F101+F117+F108+F111+F110+F114+F113+F112+F109</f>
        <v>394958016.77000004</v>
      </c>
      <c r="G100" s="32">
        <f>G101+G117+G108+G111+G110+G114+G113+G112+G109</f>
        <v>0</v>
      </c>
      <c r="H100" s="32">
        <f t="shared" si="13"/>
        <v>394958016.77000004</v>
      </c>
      <c r="I100" s="32">
        <f>I101+I117+I108+I111+I110+I114+I113+I112+I109</f>
        <v>395307036.18000007</v>
      </c>
      <c r="J100" s="32">
        <f>J101+J117+J108+J111+J110+J114+J113+J112+J109</f>
        <v>0</v>
      </c>
      <c r="K100" s="32">
        <f t="shared" si="14"/>
        <v>395307036.18000007</v>
      </c>
    </row>
    <row r="101" spans="1:11" s="4" customFormat="1" ht="25.5">
      <c r="A101" s="39" t="s">
        <v>157</v>
      </c>
      <c r="B101" s="40" t="s">
        <v>156</v>
      </c>
      <c r="C101" s="41">
        <f>SUM(C102:C107)</f>
        <v>26761758.629999999</v>
      </c>
      <c r="D101" s="41">
        <f>SUM(D102:D107)</f>
        <v>0</v>
      </c>
      <c r="E101" s="41">
        <f t="shared" si="12"/>
        <v>26761758.629999999</v>
      </c>
      <c r="F101" s="41">
        <f>SUM(F102:F107)</f>
        <v>35049037.340000004</v>
      </c>
      <c r="G101" s="41">
        <f>SUM(G102:G107)</f>
        <v>0</v>
      </c>
      <c r="H101" s="41">
        <f t="shared" si="13"/>
        <v>35049037.340000004</v>
      </c>
      <c r="I101" s="41">
        <f>SUM(I102:I107)</f>
        <v>36434921.740000002</v>
      </c>
      <c r="J101" s="41">
        <f>SUM(J102:J107)</f>
        <v>0</v>
      </c>
      <c r="K101" s="41">
        <f t="shared" si="14"/>
        <v>36434921.740000002</v>
      </c>
    </row>
    <row r="102" spans="1:11" s="4" customFormat="1" ht="51">
      <c r="A102" s="36" t="s">
        <v>157</v>
      </c>
      <c r="B102" s="33" t="s">
        <v>158</v>
      </c>
      <c r="C102" s="12">
        <v>1237012.8500000001</v>
      </c>
      <c r="D102" s="12"/>
      <c r="E102" s="12">
        <f t="shared" si="12"/>
        <v>1237012.8500000001</v>
      </c>
      <c r="F102" s="12">
        <v>1634004.54</v>
      </c>
      <c r="G102" s="12"/>
      <c r="H102" s="12">
        <f t="shared" si="13"/>
        <v>1634004.54</v>
      </c>
      <c r="I102" s="12">
        <v>1699354.64</v>
      </c>
      <c r="J102" s="12"/>
      <c r="K102" s="12">
        <f t="shared" si="14"/>
        <v>1699354.64</v>
      </c>
    </row>
    <row r="103" spans="1:11" s="4" customFormat="1" ht="25.5">
      <c r="A103" s="36" t="s">
        <v>157</v>
      </c>
      <c r="B103" s="33" t="s">
        <v>159</v>
      </c>
      <c r="C103" s="12">
        <v>455268.55</v>
      </c>
      <c r="D103" s="12"/>
      <c r="E103" s="12">
        <f t="shared" si="12"/>
        <v>455268.55</v>
      </c>
      <c r="F103" s="12">
        <v>471679.3</v>
      </c>
      <c r="G103" s="12"/>
      <c r="H103" s="12">
        <f t="shared" si="13"/>
        <v>471679.3</v>
      </c>
      <c r="I103" s="12">
        <v>488748.09</v>
      </c>
      <c r="J103" s="12"/>
      <c r="K103" s="12">
        <f t="shared" si="14"/>
        <v>488748.09</v>
      </c>
    </row>
    <row r="104" spans="1:11" s="4" customFormat="1" ht="35.25" customHeight="1">
      <c r="A104" s="36" t="s">
        <v>157</v>
      </c>
      <c r="B104" s="33" t="s">
        <v>226</v>
      </c>
      <c r="C104" s="12">
        <v>3186879.87</v>
      </c>
      <c r="D104" s="12"/>
      <c r="E104" s="12">
        <f t="shared" si="12"/>
        <v>3186879.87</v>
      </c>
      <c r="F104" s="12">
        <v>3301755.06</v>
      </c>
      <c r="G104" s="12"/>
      <c r="H104" s="12">
        <f t="shared" si="13"/>
        <v>3301755.06</v>
      </c>
      <c r="I104" s="12">
        <v>3421236.64</v>
      </c>
      <c r="J104" s="12"/>
      <c r="K104" s="12">
        <f t="shared" si="14"/>
        <v>3421236.64</v>
      </c>
    </row>
    <row r="105" spans="1:11" s="4" customFormat="1" ht="43.5" customHeight="1">
      <c r="A105" s="36" t="s">
        <v>157</v>
      </c>
      <c r="B105" s="38" t="s">
        <v>160</v>
      </c>
      <c r="C105" s="12">
        <v>7000</v>
      </c>
      <c r="D105" s="12"/>
      <c r="E105" s="12">
        <f t="shared" si="12"/>
        <v>7000</v>
      </c>
      <c r="F105" s="12">
        <v>7000</v>
      </c>
      <c r="G105" s="12"/>
      <c r="H105" s="12">
        <f t="shared" si="13"/>
        <v>7000</v>
      </c>
      <c r="I105" s="12">
        <v>7000</v>
      </c>
      <c r="J105" s="12"/>
      <c r="K105" s="12">
        <f t="shared" si="14"/>
        <v>7000</v>
      </c>
    </row>
    <row r="106" spans="1:11" s="4" customFormat="1" ht="25.5">
      <c r="A106" s="36" t="s">
        <v>157</v>
      </c>
      <c r="B106" s="38" t="s">
        <v>161</v>
      </c>
      <c r="C106" s="12">
        <v>35000</v>
      </c>
      <c r="D106" s="12"/>
      <c r="E106" s="12">
        <f t="shared" si="12"/>
        <v>35000</v>
      </c>
      <c r="F106" s="12">
        <v>35000</v>
      </c>
      <c r="G106" s="12"/>
      <c r="H106" s="12">
        <f t="shared" si="13"/>
        <v>35000</v>
      </c>
      <c r="I106" s="12">
        <v>35000</v>
      </c>
      <c r="J106" s="12"/>
      <c r="K106" s="12">
        <f t="shared" si="14"/>
        <v>35000</v>
      </c>
    </row>
    <row r="107" spans="1:11" s="4" customFormat="1" ht="63.75">
      <c r="A107" s="36" t="s">
        <v>157</v>
      </c>
      <c r="B107" s="38" t="s">
        <v>162</v>
      </c>
      <c r="C107" s="12">
        <v>21840597.359999999</v>
      </c>
      <c r="D107" s="12"/>
      <c r="E107" s="12">
        <f t="shared" si="12"/>
        <v>21840597.359999999</v>
      </c>
      <c r="F107" s="12">
        <v>29599598.440000001</v>
      </c>
      <c r="G107" s="12"/>
      <c r="H107" s="12">
        <f t="shared" si="13"/>
        <v>29599598.440000001</v>
      </c>
      <c r="I107" s="12">
        <v>30783582.370000001</v>
      </c>
      <c r="J107" s="12"/>
      <c r="K107" s="12">
        <f t="shared" si="14"/>
        <v>30783582.370000001</v>
      </c>
    </row>
    <row r="108" spans="1:11" s="4" customFormat="1" ht="40.5" customHeight="1">
      <c r="A108" s="42" t="s">
        <v>164</v>
      </c>
      <c r="B108" s="43" t="s">
        <v>163</v>
      </c>
      <c r="C108" s="12">
        <v>3857203.13</v>
      </c>
      <c r="D108" s="12"/>
      <c r="E108" s="12">
        <f t="shared" si="12"/>
        <v>3857203.13</v>
      </c>
      <c r="F108" s="12">
        <v>4873715.5999999996</v>
      </c>
      <c r="G108" s="12"/>
      <c r="H108" s="12">
        <f t="shared" si="13"/>
        <v>4873715.5999999996</v>
      </c>
      <c r="I108" s="12">
        <v>4819697.1500000004</v>
      </c>
      <c r="J108" s="12"/>
      <c r="K108" s="12">
        <f t="shared" si="14"/>
        <v>4819697.1500000004</v>
      </c>
    </row>
    <row r="109" spans="1:11" s="4" customFormat="1" ht="40.5" customHeight="1">
      <c r="A109" s="42" t="s">
        <v>235</v>
      </c>
      <c r="B109" s="43" t="s">
        <v>236</v>
      </c>
      <c r="C109" s="12">
        <v>3176739.84</v>
      </c>
      <c r="D109" s="12"/>
      <c r="E109" s="12">
        <f t="shared" si="12"/>
        <v>3176739.84</v>
      </c>
      <c r="F109" s="12">
        <v>3228266.69</v>
      </c>
      <c r="G109" s="12"/>
      <c r="H109" s="12">
        <f t="shared" si="13"/>
        <v>3228266.69</v>
      </c>
      <c r="I109" s="12">
        <v>3304225.91</v>
      </c>
      <c r="J109" s="12"/>
      <c r="K109" s="12">
        <f t="shared" si="14"/>
        <v>3304225.91</v>
      </c>
    </row>
    <row r="110" spans="1:11" s="4" customFormat="1" ht="25.5">
      <c r="A110" s="36" t="s">
        <v>167</v>
      </c>
      <c r="B110" s="33" t="s">
        <v>165</v>
      </c>
      <c r="C110" s="12">
        <v>676653.5</v>
      </c>
      <c r="D110" s="12"/>
      <c r="E110" s="12">
        <f>C110+D110</f>
        <v>676653.5</v>
      </c>
      <c r="F110" s="12">
        <v>742677.5</v>
      </c>
      <c r="G110" s="12"/>
      <c r="H110" s="12">
        <f>F110+G110</f>
        <v>742677.5</v>
      </c>
      <c r="I110" s="12">
        <v>769994</v>
      </c>
      <c r="J110" s="12"/>
      <c r="K110" s="12">
        <f>I110+J110</f>
        <v>769994</v>
      </c>
    </row>
    <row r="111" spans="1:11" s="4" customFormat="1" ht="38.25">
      <c r="A111" s="36" t="s">
        <v>169</v>
      </c>
      <c r="B111" s="33" t="s">
        <v>168</v>
      </c>
      <c r="C111" s="12">
        <v>4288.3100000000004</v>
      </c>
      <c r="D111" s="12"/>
      <c r="E111" s="12">
        <f>C111+D111</f>
        <v>4288.3100000000004</v>
      </c>
      <c r="F111" s="12">
        <v>84781.47</v>
      </c>
      <c r="G111" s="12"/>
      <c r="H111" s="12">
        <f>F111+G111</f>
        <v>84781.47</v>
      </c>
      <c r="I111" s="12">
        <v>4246.42</v>
      </c>
      <c r="J111" s="12"/>
      <c r="K111" s="12">
        <f>I111+J111</f>
        <v>4246.42</v>
      </c>
    </row>
    <row r="112" spans="1:11" s="4" customFormat="1" ht="38.25">
      <c r="A112" s="36" t="s">
        <v>227</v>
      </c>
      <c r="B112" s="33" t="s">
        <v>228</v>
      </c>
      <c r="C112" s="12">
        <v>2827654.96</v>
      </c>
      <c r="D112" s="12"/>
      <c r="E112" s="12">
        <f>C112+D112</f>
        <v>2827654.96</v>
      </c>
      <c r="F112" s="12">
        <v>3382588.19</v>
      </c>
      <c r="G112" s="12"/>
      <c r="H112" s="12">
        <f>F112+G112</f>
        <v>3382588.19</v>
      </c>
      <c r="I112" s="12">
        <v>3382588.19</v>
      </c>
      <c r="J112" s="12"/>
      <c r="K112" s="12">
        <f>I112+J112</f>
        <v>3382588.19</v>
      </c>
    </row>
    <row r="113" spans="1:11" s="4" customFormat="1" ht="63.75">
      <c r="A113" s="36" t="s">
        <v>166</v>
      </c>
      <c r="B113" s="38" t="s">
        <v>170</v>
      </c>
      <c r="C113" s="12">
        <v>24728104.800000001</v>
      </c>
      <c r="D113" s="12"/>
      <c r="E113" s="12">
        <f t="shared" si="12"/>
        <v>24728104.800000001</v>
      </c>
      <c r="F113" s="12">
        <v>24728104.800000001</v>
      </c>
      <c r="G113" s="12"/>
      <c r="H113" s="12">
        <f t="shared" si="13"/>
        <v>24728104.800000001</v>
      </c>
      <c r="I113" s="12">
        <v>24728104.800000001</v>
      </c>
      <c r="J113" s="12"/>
      <c r="K113" s="12">
        <f t="shared" si="14"/>
        <v>24728104.800000001</v>
      </c>
    </row>
    <row r="114" spans="1:11" s="4" customFormat="1" ht="12.75">
      <c r="A114" s="44" t="s">
        <v>172</v>
      </c>
      <c r="B114" s="60" t="s">
        <v>171</v>
      </c>
      <c r="C114" s="45">
        <f>SUM(C115:C116)</f>
        <v>2836611.31</v>
      </c>
      <c r="D114" s="45">
        <f>SUM(D115:D116)</f>
        <v>0</v>
      </c>
      <c r="E114" s="12">
        <f t="shared" si="12"/>
        <v>2836611.31</v>
      </c>
      <c r="F114" s="45">
        <f>SUM(F115:F116)</f>
        <v>2935075.76</v>
      </c>
      <c r="G114" s="45">
        <f>SUM(G115:G116)</f>
        <v>0</v>
      </c>
      <c r="H114" s="12">
        <f t="shared" si="13"/>
        <v>2935075.76</v>
      </c>
      <c r="I114" s="45">
        <f>SUM(I115:I116)</f>
        <v>3037488.55</v>
      </c>
      <c r="J114" s="45">
        <f>SUM(J115:J116)</f>
        <v>0</v>
      </c>
      <c r="K114" s="12">
        <f t="shared" si="14"/>
        <v>3037488.55</v>
      </c>
    </row>
    <row r="115" spans="1:11" s="4" customFormat="1" ht="25.5">
      <c r="A115" s="44" t="s">
        <v>172</v>
      </c>
      <c r="B115" s="33" t="s">
        <v>173</v>
      </c>
      <c r="C115" s="12">
        <v>1015537.1</v>
      </c>
      <c r="D115" s="12"/>
      <c r="E115" s="12">
        <f t="shared" si="12"/>
        <v>1015537.1</v>
      </c>
      <c r="F115" s="12">
        <v>1048358.58</v>
      </c>
      <c r="G115" s="12"/>
      <c r="H115" s="12">
        <f t="shared" si="13"/>
        <v>1048358.58</v>
      </c>
      <c r="I115" s="12">
        <v>1082496.18</v>
      </c>
      <c r="J115" s="12"/>
      <c r="K115" s="12">
        <f t="shared" si="14"/>
        <v>1082496.18</v>
      </c>
    </row>
    <row r="116" spans="1:11" s="4" customFormat="1" ht="25.5">
      <c r="A116" s="44" t="s">
        <v>172</v>
      </c>
      <c r="B116" s="33" t="s">
        <v>174</v>
      </c>
      <c r="C116" s="12">
        <v>1821074.21</v>
      </c>
      <c r="D116" s="12"/>
      <c r="E116" s="12">
        <f t="shared" si="12"/>
        <v>1821074.21</v>
      </c>
      <c r="F116" s="12">
        <v>1886717.18</v>
      </c>
      <c r="G116" s="12"/>
      <c r="H116" s="12">
        <f t="shared" si="13"/>
        <v>1886717.18</v>
      </c>
      <c r="I116" s="12">
        <v>1954992.37</v>
      </c>
      <c r="J116" s="12"/>
      <c r="K116" s="12">
        <f t="shared" si="14"/>
        <v>1954992.37</v>
      </c>
    </row>
    <row r="117" spans="1:11" s="4" customFormat="1" ht="19.5" customHeight="1">
      <c r="A117" s="39" t="s">
        <v>178</v>
      </c>
      <c r="B117" s="46" t="s">
        <v>175</v>
      </c>
      <c r="C117" s="41">
        <f>SUM(C118:C120)</f>
        <v>319918469.42000002</v>
      </c>
      <c r="D117" s="41">
        <f>SUM(D118:D120)</f>
        <v>0</v>
      </c>
      <c r="E117" s="41">
        <f t="shared" si="12"/>
        <v>319918469.42000002</v>
      </c>
      <c r="F117" s="41">
        <f>SUM(F118:F120)</f>
        <v>319933769.42000002</v>
      </c>
      <c r="G117" s="41">
        <f>SUM(G118:G120)</f>
        <v>0</v>
      </c>
      <c r="H117" s="41">
        <f t="shared" si="13"/>
        <v>319933769.42000002</v>
      </c>
      <c r="I117" s="41">
        <f>SUM(I118:I120)</f>
        <v>318825769.42000002</v>
      </c>
      <c r="J117" s="41">
        <f>SUM(J118:J120)</f>
        <v>0</v>
      </c>
      <c r="K117" s="41">
        <f t="shared" si="14"/>
        <v>318825769.42000002</v>
      </c>
    </row>
    <row r="118" spans="1:11" s="4" customFormat="1" ht="19.5" customHeight="1">
      <c r="A118" s="36" t="s">
        <v>178</v>
      </c>
      <c r="B118" s="33" t="s">
        <v>176</v>
      </c>
      <c r="C118" s="12">
        <v>312505600</v>
      </c>
      <c r="D118" s="12"/>
      <c r="E118" s="12">
        <f t="shared" si="12"/>
        <v>312505600</v>
      </c>
      <c r="F118" s="12">
        <v>312520900</v>
      </c>
      <c r="G118" s="12"/>
      <c r="H118" s="12">
        <f t="shared" si="13"/>
        <v>312520900</v>
      </c>
      <c r="I118" s="12">
        <v>311412900</v>
      </c>
      <c r="J118" s="12"/>
      <c r="K118" s="12">
        <f t="shared" si="14"/>
        <v>311412900</v>
      </c>
    </row>
    <row r="119" spans="1:11" s="4" customFormat="1" ht="63.75">
      <c r="A119" s="36" t="s">
        <v>178</v>
      </c>
      <c r="B119" s="33" t="s">
        <v>241</v>
      </c>
      <c r="C119" s="12">
        <v>3624555</v>
      </c>
      <c r="D119" s="12"/>
      <c r="E119" s="12">
        <f t="shared" ref="E119" si="15">C119+D119</f>
        <v>3624555</v>
      </c>
      <c r="F119" s="12">
        <v>3624555</v>
      </c>
      <c r="G119" s="12"/>
      <c r="H119" s="12">
        <f t="shared" ref="H119" si="16">F119+G119</f>
        <v>3624555</v>
      </c>
      <c r="I119" s="12">
        <v>3624555</v>
      </c>
      <c r="J119" s="12"/>
      <c r="K119" s="12">
        <f t="shared" ref="K119" si="17">I119+J119</f>
        <v>3624555</v>
      </c>
    </row>
    <row r="120" spans="1:11" s="4" customFormat="1" ht="38.25">
      <c r="A120" s="36" t="s">
        <v>178</v>
      </c>
      <c r="B120" s="33" t="s">
        <v>177</v>
      </c>
      <c r="C120" s="12">
        <v>3788314.42</v>
      </c>
      <c r="D120" s="12"/>
      <c r="E120" s="12">
        <f t="shared" si="12"/>
        <v>3788314.42</v>
      </c>
      <c r="F120" s="12">
        <v>3788314.42</v>
      </c>
      <c r="G120" s="12"/>
      <c r="H120" s="12">
        <f t="shared" si="13"/>
        <v>3788314.42</v>
      </c>
      <c r="I120" s="12">
        <v>3788314.42</v>
      </c>
      <c r="J120" s="12"/>
      <c r="K120" s="12">
        <f t="shared" si="14"/>
        <v>3788314.42</v>
      </c>
    </row>
    <row r="121" spans="1:11" s="4" customFormat="1" ht="17.25" customHeight="1">
      <c r="A121" s="34" t="s">
        <v>67</v>
      </c>
      <c r="B121" s="31" t="s">
        <v>23</v>
      </c>
      <c r="C121" s="7">
        <f>C123+C122</f>
        <v>20523.71</v>
      </c>
      <c r="D121" s="7">
        <f>D123+D122</f>
        <v>0</v>
      </c>
      <c r="E121" s="7">
        <f t="shared" si="12"/>
        <v>20523.71</v>
      </c>
      <c r="F121" s="7">
        <f t="shared" ref="F121:G121" si="18">F123+F122</f>
        <v>0</v>
      </c>
      <c r="G121" s="7">
        <f t="shared" si="18"/>
        <v>0</v>
      </c>
      <c r="H121" s="7">
        <f t="shared" si="13"/>
        <v>0</v>
      </c>
      <c r="I121" s="7">
        <f t="shared" ref="I121:J121" si="19">I123+I122</f>
        <v>0</v>
      </c>
      <c r="J121" s="7">
        <f t="shared" si="19"/>
        <v>0</v>
      </c>
      <c r="K121" s="7">
        <f t="shared" si="14"/>
        <v>0</v>
      </c>
    </row>
    <row r="122" spans="1:11" s="4" customFormat="1" ht="51" hidden="1">
      <c r="A122" s="36" t="s">
        <v>180</v>
      </c>
      <c r="B122" s="33" t="s">
        <v>179</v>
      </c>
      <c r="C122" s="12"/>
      <c r="D122" s="12"/>
      <c r="E122" s="12">
        <f t="shared" si="12"/>
        <v>0</v>
      </c>
      <c r="F122" s="12"/>
      <c r="G122" s="12"/>
      <c r="H122" s="12">
        <f t="shared" si="13"/>
        <v>0</v>
      </c>
      <c r="I122" s="12"/>
      <c r="J122" s="12"/>
      <c r="K122" s="12">
        <f t="shared" si="14"/>
        <v>0</v>
      </c>
    </row>
    <row r="123" spans="1:11" s="13" customFormat="1" ht="25.5">
      <c r="A123" s="39" t="s">
        <v>181</v>
      </c>
      <c r="B123" s="46" t="s">
        <v>182</v>
      </c>
      <c r="C123" s="41">
        <f>SUM(C124:C128)</f>
        <v>20523.71</v>
      </c>
      <c r="D123" s="41">
        <f>SUM(D124:D128)</f>
        <v>0</v>
      </c>
      <c r="E123" s="41">
        <f t="shared" si="12"/>
        <v>20523.71</v>
      </c>
      <c r="F123" s="41">
        <f>SUM(F124:F128)</f>
        <v>0</v>
      </c>
      <c r="G123" s="41">
        <f>SUM(G124:G128)</f>
        <v>0</v>
      </c>
      <c r="H123" s="41">
        <f t="shared" si="13"/>
        <v>0</v>
      </c>
      <c r="I123" s="41">
        <f>SUM(I124:I128)</f>
        <v>0</v>
      </c>
      <c r="J123" s="41">
        <f>SUM(J124:J128)</f>
        <v>0</v>
      </c>
      <c r="K123" s="41">
        <f t="shared" si="14"/>
        <v>0</v>
      </c>
    </row>
    <row r="124" spans="1:11" s="4" customFormat="1" ht="75.75" customHeight="1">
      <c r="A124" s="36" t="s">
        <v>181</v>
      </c>
      <c r="B124" s="33" t="s">
        <v>183</v>
      </c>
      <c r="C124" s="12">
        <v>20523.71</v>
      </c>
      <c r="D124" s="12"/>
      <c r="E124" s="12">
        <f t="shared" si="12"/>
        <v>20523.71</v>
      </c>
      <c r="F124" s="12"/>
      <c r="G124" s="12"/>
      <c r="H124" s="12">
        <f t="shared" si="13"/>
        <v>0</v>
      </c>
      <c r="I124" s="12"/>
      <c r="J124" s="12"/>
      <c r="K124" s="12">
        <f t="shared" si="14"/>
        <v>0</v>
      </c>
    </row>
    <row r="125" spans="1:11" s="4" customFormat="1" ht="38.25" hidden="1">
      <c r="A125" s="36" t="s">
        <v>181</v>
      </c>
      <c r="B125" s="33" t="s">
        <v>205</v>
      </c>
      <c r="C125" s="15"/>
      <c r="D125" s="15"/>
      <c r="E125" s="12">
        <f t="shared" si="12"/>
        <v>0</v>
      </c>
      <c r="F125" s="15"/>
      <c r="G125" s="15"/>
      <c r="H125" s="12">
        <f t="shared" si="13"/>
        <v>0</v>
      </c>
      <c r="I125" s="15"/>
      <c r="J125" s="15"/>
      <c r="K125" s="12">
        <f t="shared" si="14"/>
        <v>0</v>
      </c>
    </row>
    <row r="126" spans="1:11" s="4" customFormat="1" ht="25.5" hidden="1">
      <c r="A126" s="36" t="s">
        <v>181</v>
      </c>
      <c r="B126" s="33" t="s">
        <v>206</v>
      </c>
      <c r="C126" s="15"/>
      <c r="D126" s="15"/>
      <c r="E126" s="12">
        <f>C126+D126</f>
        <v>0</v>
      </c>
      <c r="F126" s="15"/>
      <c r="G126" s="15"/>
      <c r="H126" s="12">
        <f>F126+G126</f>
        <v>0</v>
      </c>
      <c r="I126" s="15"/>
      <c r="J126" s="15"/>
      <c r="K126" s="12">
        <f>I126+J126</f>
        <v>0</v>
      </c>
    </row>
    <row r="127" spans="1:11" s="4" customFormat="1" ht="127.5" hidden="1">
      <c r="A127" s="36" t="s">
        <v>181</v>
      </c>
      <c r="B127" s="33" t="s">
        <v>185</v>
      </c>
      <c r="C127" s="12"/>
      <c r="D127" s="12"/>
      <c r="E127" s="12">
        <f t="shared" si="12"/>
        <v>0</v>
      </c>
      <c r="F127" s="12"/>
      <c r="G127" s="12"/>
      <c r="H127" s="12">
        <f t="shared" si="13"/>
        <v>0</v>
      </c>
      <c r="I127" s="12"/>
      <c r="J127" s="12"/>
      <c r="K127" s="12">
        <f t="shared" si="14"/>
        <v>0</v>
      </c>
    </row>
    <row r="128" spans="1:11" s="4" customFormat="1" ht="25.5" hidden="1">
      <c r="A128" s="36" t="s">
        <v>181</v>
      </c>
      <c r="B128" s="33" t="s">
        <v>184</v>
      </c>
      <c r="C128" s="12"/>
      <c r="D128" s="12"/>
      <c r="E128" s="12">
        <f t="shared" si="12"/>
        <v>0</v>
      </c>
      <c r="F128" s="12"/>
      <c r="G128" s="12"/>
      <c r="H128" s="12">
        <f t="shared" si="13"/>
        <v>0</v>
      </c>
      <c r="I128" s="12"/>
      <c r="J128" s="12"/>
      <c r="K128" s="12">
        <f t="shared" si="14"/>
        <v>0</v>
      </c>
    </row>
    <row r="129" spans="1:11" s="8" customFormat="1" ht="12.75">
      <c r="A129" s="47" t="s">
        <v>96</v>
      </c>
      <c r="B129" s="23" t="s">
        <v>97</v>
      </c>
      <c r="C129" s="7">
        <f>C130</f>
        <v>5000000</v>
      </c>
      <c r="D129" s="7">
        <f>D130</f>
        <v>0</v>
      </c>
      <c r="E129" s="7">
        <f t="shared" si="12"/>
        <v>5000000</v>
      </c>
      <c r="F129" s="7">
        <f>F130</f>
        <v>0</v>
      </c>
      <c r="G129" s="7">
        <f>G130</f>
        <v>0</v>
      </c>
      <c r="H129" s="7">
        <f t="shared" si="13"/>
        <v>0</v>
      </c>
      <c r="I129" s="7">
        <f>I130</f>
        <v>0</v>
      </c>
      <c r="J129" s="7">
        <f>J130</f>
        <v>0</v>
      </c>
      <c r="K129" s="7">
        <f t="shared" si="14"/>
        <v>0</v>
      </c>
    </row>
    <row r="130" spans="1:11" s="4" customFormat="1" ht="12.75">
      <c r="A130" s="36" t="s">
        <v>190</v>
      </c>
      <c r="B130" s="33" t="s">
        <v>189</v>
      </c>
      <c r="C130" s="12">
        <f t="shared" ref="C130:J130" si="20">C131</f>
        <v>5000000</v>
      </c>
      <c r="D130" s="12">
        <f t="shared" si="20"/>
        <v>0</v>
      </c>
      <c r="E130" s="12">
        <f t="shared" si="12"/>
        <v>5000000</v>
      </c>
      <c r="F130" s="12">
        <f t="shared" si="20"/>
        <v>0</v>
      </c>
      <c r="G130" s="12">
        <f t="shared" si="20"/>
        <v>0</v>
      </c>
      <c r="H130" s="12">
        <f t="shared" si="13"/>
        <v>0</v>
      </c>
      <c r="I130" s="12">
        <f t="shared" si="20"/>
        <v>0</v>
      </c>
      <c r="J130" s="12">
        <f t="shared" si="20"/>
        <v>0</v>
      </c>
      <c r="K130" s="12">
        <f t="shared" si="14"/>
        <v>0</v>
      </c>
    </row>
    <row r="131" spans="1:11" s="4" customFormat="1" ht="12.75">
      <c r="A131" s="36" t="s">
        <v>188</v>
      </c>
      <c r="B131" s="33" t="s">
        <v>189</v>
      </c>
      <c r="C131" s="12">
        <v>5000000</v>
      </c>
      <c r="D131" s="12"/>
      <c r="E131" s="12">
        <f t="shared" si="12"/>
        <v>5000000</v>
      </c>
      <c r="F131" s="12"/>
      <c r="G131" s="12"/>
      <c r="H131" s="12">
        <f t="shared" si="13"/>
        <v>0</v>
      </c>
      <c r="I131" s="12">
        <v>0</v>
      </c>
      <c r="J131" s="12"/>
      <c r="K131" s="12">
        <f t="shared" si="14"/>
        <v>0</v>
      </c>
    </row>
    <row r="132" spans="1:11" s="8" customFormat="1" ht="25.5" hidden="1">
      <c r="A132" s="47" t="s">
        <v>80</v>
      </c>
      <c r="B132" s="23" t="s">
        <v>81</v>
      </c>
      <c r="C132" s="7">
        <f>C133</f>
        <v>0</v>
      </c>
      <c r="D132" s="7">
        <f>D133</f>
        <v>0</v>
      </c>
      <c r="E132" s="7">
        <f t="shared" si="12"/>
        <v>0</v>
      </c>
      <c r="F132" s="7">
        <f>F133</f>
        <v>0</v>
      </c>
      <c r="G132" s="7">
        <f>G133</f>
        <v>0</v>
      </c>
      <c r="H132" s="7">
        <f t="shared" si="13"/>
        <v>0</v>
      </c>
      <c r="I132" s="7">
        <f>I133</f>
        <v>0</v>
      </c>
      <c r="J132" s="7">
        <f>J133</f>
        <v>0</v>
      </c>
      <c r="K132" s="7">
        <f t="shared" si="14"/>
        <v>0</v>
      </c>
    </row>
    <row r="133" spans="1:11" s="4" customFormat="1" ht="25.5" hidden="1">
      <c r="A133" s="36" t="s">
        <v>216</v>
      </c>
      <c r="B133" s="33" t="s">
        <v>217</v>
      </c>
      <c r="C133" s="12"/>
      <c r="D133" s="12"/>
      <c r="E133" s="12">
        <f t="shared" si="12"/>
        <v>0</v>
      </c>
      <c r="F133" s="12"/>
      <c r="G133" s="12"/>
      <c r="H133" s="12">
        <f t="shared" si="13"/>
        <v>0</v>
      </c>
      <c r="I133" s="12"/>
      <c r="J133" s="12"/>
      <c r="K133" s="12">
        <f t="shared" si="14"/>
        <v>0</v>
      </c>
    </row>
    <row r="134" spans="1:11" s="8" customFormat="1" ht="25.5" hidden="1">
      <c r="A134" s="47" t="s">
        <v>79</v>
      </c>
      <c r="B134" s="23" t="s">
        <v>52</v>
      </c>
      <c r="C134" s="7">
        <f>SUM(C135:C135)</f>
        <v>0</v>
      </c>
      <c r="D134" s="7">
        <f>SUM(D135:D135)</f>
        <v>0</v>
      </c>
      <c r="E134" s="7">
        <f>C134+D134</f>
        <v>0</v>
      </c>
      <c r="F134" s="7">
        <f>SUM(F135:F135)</f>
        <v>0</v>
      </c>
      <c r="G134" s="7">
        <f>SUM(G135:G135)</f>
        <v>0</v>
      </c>
      <c r="H134" s="7">
        <f t="shared" si="13"/>
        <v>0</v>
      </c>
      <c r="I134" s="7">
        <f>SUM(I135:I135)</f>
        <v>0</v>
      </c>
      <c r="J134" s="7">
        <f>SUM(J135:J135)</f>
        <v>0</v>
      </c>
      <c r="K134" s="7">
        <f t="shared" si="14"/>
        <v>0</v>
      </c>
    </row>
    <row r="135" spans="1:11" s="4" customFormat="1" ht="25.5" hidden="1">
      <c r="A135" s="42" t="s">
        <v>218</v>
      </c>
      <c r="B135" s="33" t="s">
        <v>219</v>
      </c>
      <c r="C135" s="12"/>
      <c r="D135" s="12"/>
      <c r="E135" s="12">
        <f>C135+D135</f>
        <v>0</v>
      </c>
      <c r="F135" s="12">
        <v>0</v>
      </c>
      <c r="G135" s="12">
        <v>0</v>
      </c>
      <c r="H135" s="12">
        <f>F135+G135</f>
        <v>0</v>
      </c>
      <c r="I135" s="12">
        <v>0</v>
      </c>
      <c r="J135" s="12">
        <v>0</v>
      </c>
      <c r="K135" s="12">
        <f>I135+J135</f>
        <v>0</v>
      </c>
    </row>
    <row r="136" spans="1:11" s="4" customFormat="1" ht="12.75">
      <c r="A136" s="103" t="s">
        <v>10</v>
      </c>
      <c r="B136" s="104"/>
      <c r="C136" s="7">
        <f>C87+C12</f>
        <v>944706115.65999997</v>
      </c>
      <c r="D136" s="7">
        <f>D87+D12</f>
        <v>0</v>
      </c>
      <c r="E136" s="7">
        <f t="shared" si="12"/>
        <v>944706115.65999997</v>
      </c>
      <c r="F136" s="7">
        <f>F87+F12</f>
        <v>949931967.5</v>
      </c>
      <c r="G136" s="7">
        <f>G87+G12</f>
        <v>0</v>
      </c>
      <c r="H136" s="7">
        <f t="shared" si="13"/>
        <v>949931967.5</v>
      </c>
      <c r="I136" s="7">
        <f>I87+I12</f>
        <v>961592113.99000001</v>
      </c>
      <c r="J136" s="7">
        <f>J87+J12</f>
        <v>0</v>
      </c>
      <c r="K136" s="7">
        <f t="shared" si="14"/>
        <v>961592113.99000001</v>
      </c>
    </row>
    <row r="137" spans="1:11" s="4" customFormat="1" ht="12.75">
      <c r="A137" s="48"/>
      <c r="B137" s="68"/>
      <c r="C137" s="49"/>
      <c r="D137" s="49"/>
      <c r="E137" s="49"/>
      <c r="F137" s="49"/>
      <c r="G137" s="49"/>
      <c r="H137" s="49"/>
      <c r="I137" s="49"/>
      <c r="J137" s="49"/>
      <c r="K137" s="49"/>
    </row>
    <row r="138" spans="1:11" s="4" customFormat="1" ht="11.25" customHeight="1">
      <c r="A138" s="48"/>
      <c r="B138" s="68"/>
      <c r="C138" s="50"/>
      <c r="D138" s="50"/>
      <c r="E138" s="56"/>
      <c r="F138" s="50"/>
      <c r="G138" s="50"/>
      <c r="H138" s="50"/>
      <c r="I138" s="50"/>
      <c r="J138" s="50"/>
      <c r="K138" s="50"/>
    </row>
    <row r="139" spans="1:11" s="4" customFormat="1" ht="12.75" hidden="1">
      <c r="A139" s="48"/>
      <c r="B139" s="68"/>
      <c r="C139" s="50" t="s">
        <v>68</v>
      </c>
      <c r="D139" s="50"/>
      <c r="E139" s="56"/>
      <c r="F139" s="50" t="s">
        <v>68</v>
      </c>
      <c r="G139" s="50"/>
      <c r="H139" s="50"/>
      <c r="I139" s="50" t="s">
        <v>68</v>
      </c>
      <c r="J139" s="50"/>
      <c r="K139" s="50"/>
    </row>
    <row r="140" spans="1:11" s="4" customFormat="1" ht="12.75" hidden="1">
      <c r="A140" s="48"/>
      <c r="B140" s="68"/>
      <c r="C140" s="50"/>
      <c r="D140" s="50"/>
      <c r="E140" s="56"/>
      <c r="F140" s="50" t="s">
        <v>110</v>
      </c>
      <c r="G140" s="50"/>
      <c r="H140" s="56" t="e">
        <f>H87-H90-#REF!</f>
        <v>#REF!</v>
      </c>
      <c r="I140" s="56"/>
      <c r="J140" s="56"/>
      <c r="K140" s="56" t="e">
        <f>K87-K90-#REF!</f>
        <v>#REF!</v>
      </c>
    </row>
    <row r="141" spans="1:11" s="4" customFormat="1" ht="12.75">
      <c r="A141" s="48"/>
      <c r="B141" s="68"/>
      <c r="C141" s="50"/>
      <c r="D141" s="50"/>
      <c r="E141" s="56"/>
      <c r="F141" s="50"/>
      <c r="G141" s="50"/>
      <c r="H141" s="56"/>
      <c r="I141" s="56"/>
      <c r="J141" s="56"/>
      <c r="K141" s="56"/>
    </row>
    <row r="142" spans="1:11" s="50" customFormat="1" ht="12.75">
      <c r="A142" s="48"/>
      <c r="B142" s="69"/>
    </row>
  </sheetData>
  <mergeCells count="5">
    <mergeCell ref="A136:B136"/>
    <mergeCell ref="C9:K9"/>
    <mergeCell ref="A7:K7"/>
    <mergeCell ref="A9:A10"/>
    <mergeCell ref="B9:B10"/>
  </mergeCells>
  <pageMargins left="0.59055118110236227" right="0.19685039370078741" top="0.59055118110236227" bottom="0.19685039370078741" header="0" footer="0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2024-06-21T12:01:45Z</cp:lastPrinted>
  <dcterms:created xsi:type="dcterms:W3CDTF">2008-10-03T08:03:38Z</dcterms:created>
  <dcterms:modified xsi:type="dcterms:W3CDTF">2024-11-12T12:28:09Z</dcterms:modified>
</cp:coreProperties>
</file>