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 tabRatio="762"/>
  </bookViews>
  <sheets>
    <sheet name="к поясн.." sheetId="131" r:id="rId1"/>
  </sheets>
  <definedNames>
    <definedName name="_xlnm.Print_Area" localSheetId="0">'к поясн..'!$A$1:$J$903</definedName>
  </definedNames>
  <calcPr calcId="125725" iterate="1"/>
</workbook>
</file>

<file path=xl/calcChain.xml><?xml version="1.0" encoding="utf-8"?>
<calcChain xmlns="http://schemas.openxmlformats.org/spreadsheetml/2006/main">
  <c r="J852" i="131"/>
  <c r="J853"/>
  <c r="J854"/>
  <c r="J856"/>
  <c r="J857"/>
  <c r="I182"/>
  <c r="J900"/>
  <c r="I830"/>
  <c r="I806"/>
  <c r="I767"/>
  <c r="I557"/>
  <c r="I497"/>
  <c r="I103" l="1"/>
  <c r="I100"/>
  <c r="I98"/>
  <c r="I58"/>
  <c r="I54"/>
  <c r="I41"/>
  <c r="I51"/>
  <c r="I49"/>
  <c r="I16"/>
  <c r="H460"/>
  <c r="H790"/>
  <c r="H671"/>
  <c r="H854"/>
  <c r="H778"/>
  <c r="H208"/>
  <c r="H621"/>
  <c r="H265"/>
  <c r="H247"/>
  <c r="H802"/>
  <c r="H301"/>
  <c r="H296"/>
  <c r="H297"/>
  <c r="H423"/>
  <c r="I423"/>
  <c r="I422" s="1"/>
  <c r="I421" s="1"/>
  <c r="I420" s="1"/>
  <c r="G423"/>
  <c r="I899"/>
  <c r="I898" s="1"/>
  <c r="I897" s="1"/>
  <c r="I896" s="1"/>
  <c r="I895" s="1"/>
  <c r="I893"/>
  <c r="I892" s="1"/>
  <c r="I890"/>
  <c r="I889" s="1"/>
  <c r="I883"/>
  <c r="I882" s="1"/>
  <c r="I880"/>
  <c r="I879"/>
  <c r="I877"/>
  <c r="I876"/>
  <c r="I871"/>
  <c r="I869"/>
  <c r="I868" s="1"/>
  <c r="I867" s="1"/>
  <c r="I866" s="1"/>
  <c r="I865" s="1"/>
  <c r="I863"/>
  <c r="I862" s="1"/>
  <c r="I861" s="1"/>
  <c r="I860" s="1"/>
  <c r="I859" s="1"/>
  <c r="I858" s="1"/>
  <c r="I856"/>
  <c r="I855" s="1"/>
  <c r="I853"/>
  <c r="I852" s="1"/>
  <c r="I851" s="1"/>
  <c r="I849"/>
  <c r="I848" s="1"/>
  <c r="I847" s="1"/>
  <c r="I846" s="1"/>
  <c r="I843"/>
  <c r="I842" s="1"/>
  <c r="I841" s="1"/>
  <c r="I840" s="1"/>
  <c r="I838"/>
  <c r="I837" s="1"/>
  <c r="I836" s="1"/>
  <c r="I835" s="1"/>
  <c r="I833"/>
  <c r="I831"/>
  <c r="I829"/>
  <c r="I823"/>
  <c r="I822" s="1"/>
  <c r="I821" s="1"/>
  <c r="I820" s="1"/>
  <c r="I819" s="1"/>
  <c r="I818" s="1"/>
  <c r="I813"/>
  <c r="I812" s="1"/>
  <c r="I811" s="1"/>
  <c r="I810" s="1"/>
  <c r="I809" s="1"/>
  <c r="I807"/>
  <c r="I805"/>
  <c r="I801"/>
  <c r="I800" s="1"/>
  <c r="I795"/>
  <c r="I794" s="1"/>
  <c r="I792"/>
  <c r="I791" s="1"/>
  <c r="I789"/>
  <c r="I788" s="1"/>
  <c r="I786"/>
  <c r="I785" s="1"/>
  <c r="I783"/>
  <c r="I782" s="1"/>
  <c r="I780"/>
  <c r="I779" s="1"/>
  <c r="I777"/>
  <c r="I776" s="1"/>
  <c r="I770"/>
  <c r="I768"/>
  <c r="I766"/>
  <c r="I762"/>
  <c r="I761" s="1"/>
  <c r="I759"/>
  <c r="I758" s="1"/>
  <c r="I753"/>
  <c r="I752" s="1"/>
  <c r="I751" s="1"/>
  <c r="I749"/>
  <c r="I748" s="1"/>
  <c r="I747" s="1"/>
  <c r="I746" s="1"/>
  <c r="I744"/>
  <c r="I743" s="1"/>
  <c r="I741"/>
  <c r="I740" s="1"/>
  <c r="I737"/>
  <c r="I735"/>
  <c r="I729"/>
  <c r="I728" s="1"/>
  <c r="I726"/>
  <c r="I725" s="1"/>
  <c r="I722"/>
  <c r="I718"/>
  <c r="I715"/>
  <c r="I714" s="1"/>
  <c r="I711"/>
  <c r="I710" s="1"/>
  <c r="I708"/>
  <c r="I707" s="1"/>
  <c r="I705"/>
  <c r="I704" s="1"/>
  <c r="I702"/>
  <c r="I701" s="1"/>
  <c r="I696"/>
  <c r="I695"/>
  <c r="I693"/>
  <c r="I692" s="1"/>
  <c r="I690"/>
  <c r="I689" s="1"/>
  <c r="I686"/>
  <c r="I685" s="1"/>
  <c r="I683"/>
  <c r="I682" s="1"/>
  <c r="I679"/>
  <c r="I678" s="1"/>
  <c r="I676"/>
  <c r="I675" s="1"/>
  <c r="I673"/>
  <c r="I672" s="1"/>
  <c r="I670"/>
  <c r="I669" s="1"/>
  <c r="I667"/>
  <c r="I666" s="1"/>
  <c r="I664"/>
  <c r="I663" s="1"/>
  <c r="I661"/>
  <c r="I660" s="1"/>
  <c r="I658"/>
  <c r="I657" s="1"/>
  <c r="I655"/>
  <c r="I654" s="1"/>
  <c r="I652"/>
  <c r="I651" s="1"/>
  <c r="I649"/>
  <c r="I648" s="1"/>
  <c r="I646"/>
  <c r="I645" s="1"/>
  <c r="I643"/>
  <c r="I642" s="1"/>
  <c r="I639"/>
  <c r="I638"/>
  <c r="I636"/>
  <c r="I635"/>
  <c r="I634" s="1"/>
  <c r="I632"/>
  <c r="I631" s="1"/>
  <c r="I629"/>
  <c r="I628" s="1"/>
  <c r="I626"/>
  <c r="I625" s="1"/>
  <c r="I623"/>
  <c r="I622" s="1"/>
  <c r="I620"/>
  <c r="I619" s="1"/>
  <c r="I617"/>
  <c r="I616" s="1"/>
  <c r="I614"/>
  <c r="I613" s="1"/>
  <c r="I611"/>
  <c r="I610" s="1"/>
  <c r="I608"/>
  <c r="I607" s="1"/>
  <c r="I605"/>
  <c r="I604" s="1"/>
  <c r="I599"/>
  <c r="I598" s="1"/>
  <c r="I596"/>
  <c r="I595" s="1"/>
  <c r="I593"/>
  <c r="I592" s="1"/>
  <c r="I590"/>
  <c r="I589" s="1"/>
  <c r="I586"/>
  <c r="I585" s="1"/>
  <c r="I583"/>
  <c r="I582" s="1"/>
  <c r="I580"/>
  <c r="I579" s="1"/>
  <c r="I576"/>
  <c r="I575" s="1"/>
  <c r="I573"/>
  <c r="I572" s="1"/>
  <c r="I570"/>
  <c r="I569" s="1"/>
  <c r="I567"/>
  <c r="I566" s="1"/>
  <c r="I558"/>
  <c r="I556"/>
  <c r="I549"/>
  <c r="I547"/>
  <c r="I545"/>
  <c r="I541"/>
  <c r="I540" s="1"/>
  <c r="I539" s="1"/>
  <c r="I533"/>
  <c r="I532"/>
  <c r="I530"/>
  <c r="I529"/>
  <c r="I524"/>
  <c r="I523" s="1"/>
  <c r="I522" s="1"/>
  <c r="I521" s="1"/>
  <c r="I519"/>
  <c r="I518" s="1"/>
  <c r="I517" s="1"/>
  <c r="I516" s="1"/>
  <c r="I513"/>
  <c r="I512" s="1"/>
  <c r="I511" s="1"/>
  <c r="I510" s="1"/>
  <c r="I509" s="1"/>
  <c r="I507"/>
  <c r="I506" s="1"/>
  <c r="I505" s="1"/>
  <c r="I503"/>
  <c r="I502" s="1"/>
  <c r="I500"/>
  <c r="I498"/>
  <c r="I496"/>
  <c r="I488"/>
  <c r="I486"/>
  <c r="I481"/>
  <c r="I479"/>
  <c r="I473"/>
  <c r="I472" s="1"/>
  <c r="I471" s="1"/>
  <c r="I470" s="1"/>
  <c r="I468"/>
  <c r="I467" s="1"/>
  <c r="I465"/>
  <c r="I463"/>
  <c r="I459"/>
  <c r="I458" s="1"/>
  <c r="I456"/>
  <c r="I455" s="1"/>
  <c r="I451"/>
  <c r="I450" s="1"/>
  <c r="I449" s="1"/>
  <c r="I447"/>
  <c r="I445"/>
  <c r="I444" s="1"/>
  <c r="I442"/>
  <c r="I441" s="1"/>
  <c r="I437"/>
  <c r="I436" s="1"/>
  <c r="I434"/>
  <c r="I433" s="1"/>
  <c r="I429"/>
  <c r="I428" s="1"/>
  <c r="I427" s="1"/>
  <c r="I417"/>
  <c r="I416" s="1"/>
  <c r="I415" s="1"/>
  <c r="I413"/>
  <c r="I412" s="1"/>
  <c r="I410"/>
  <c r="I409" s="1"/>
  <c r="I406"/>
  <c r="I405" s="1"/>
  <c r="I404" s="1"/>
  <c r="I402"/>
  <c r="I401" s="1"/>
  <c r="I399"/>
  <c r="I398" s="1"/>
  <c r="I396"/>
  <c r="I395" s="1"/>
  <c r="I393"/>
  <c r="I392" s="1"/>
  <c r="I390"/>
  <c r="I389" s="1"/>
  <c r="I387"/>
  <c r="I386" s="1"/>
  <c r="I384"/>
  <c r="I383" s="1"/>
  <c r="I381"/>
  <c r="I380" s="1"/>
  <c r="I378"/>
  <c r="I377" s="1"/>
  <c r="I375"/>
  <c r="I374" s="1"/>
  <c r="I372"/>
  <c r="I371" s="1"/>
  <c r="I369"/>
  <c r="I368" s="1"/>
  <c r="I365"/>
  <c r="I364" s="1"/>
  <c r="I363" s="1"/>
  <c r="I359"/>
  <c r="I358" s="1"/>
  <c r="I356"/>
  <c r="I355" s="1"/>
  <c r="I352"/>
  <c r="I350"/>
  <c r="I346"/>
  <c r="I344"/>
  <c r="I341"/>
  <c r="I339"/>
  <c r="I333"/>
  <c r="I332"/>
  <c r="I330"/>
  <c r="I329"/>
  <c r="I327"/>
  <c r="I326" s="1"/>
  <c r="I324"/>
  <c r="I323" s="1"/>
  <c r="I321"/>
  <c r="I320" s="1"/>
  <c r="I318"/>
  <c r="I317" s="1"/>
  <c r="I315"/>
  <c r="I314" s="1"/>
  <c r="I312"/>
  <c r="I311" s="1"/>
  <c r="I309"/>
  <c r="I308" s="1"/>
  <c r="I304"/>
  <c r="I303" s="1"/>
  <c r="I302" s="1"/>
  <c r="I300"/>
  <c r="I299" s="1"/>
  <c r="I298" s="1"/>
  <c r="I295"/>
  <c r="I294" s="1"/>
  <c r="I288"/>
  <c r="I287" s="1"/>
  <c r="I286" s="1"/>
  <c r="I284"/>
  <c r="I283" s="1"/>
  <c r="I281"/>
  <c r="I280" s="1"/>
  <c r="I275"/>
  <c r="I274" s="1"/>
  <c r="I273" s="1"/>
  <c r="I272" s="1"/>
  <c r="I271" s="1"/>
  <c r="I269"/>
  <c r="I267"/>
  <c r="I266"/>
  <c r="I264"/>
  <c r="I262"/>
  <c r="I259"/>
  <c r="I258" s="1"/>
  <c r="I256"/>
  <c r="I254"/>
  <c r="I251"/>
  <c r="I250"/>
  <c r="I248"/>
  <c r="I246"/>
  <c r="I245" s="1"/>
  <c r="I242"/>
  <c r="I241" s="1"/>
  <c r="I240" s="1"/>
  <c r="I239" s="1"/>
  <c r="I236"/>
  <c r="I234"/>
  <c r="I231"/>
  <c r="I229"/>
  <c r="I226"/>
  <c r="I224"/>
  <c r="I220"/>
  <c r="I219" s="1"/>
  <c r="I217"/>
  <c r="I216" s="1"/>
  <c r="I210"/>
  <c r="I209" s="1"/>
  <c r="I207"/>
  <c r="I206" s="1"/>
  <c r="I202"/>
  <c r="I201" s="1"/>
  <c r="I199"/>
  <c r="I198" s="1"/>
  <c r="I194"/>
  <c r="I193" s="1"/>
  <c r="I191"/>
  <c r="I189"/>
  <c r="I186"/>
  <c r="I185" s="1"/>
  <c r="I183"/>
  <c r="I181"/>
  <c r="I175"/>
  <c r="I174" s="1"/>
  <c r="I172"/>
  <c r="I171"/>
  <c r="I169"/>
  <c r="I168" s="1"/>
  <c r="I166"/>
  <c r="I165" s="1"/>
  <c r="I160"/>
  <c r="I159" s="1"/>
  <c r="I158" s="1"/>
  <c r="I157" s="1"/>
  <c r="I155"/>
  <c r="I154" s="1"/>
  <c r="I153" s="1"/>
  <c r="I149"/>
  <c r="I148" s="1"/>
  <c r="I147" s="1"/>
  <c r="I145"/>
  <c r="I144" s="1"/>
  <c r="I142"/>
  <c r="I140"/>
  <c r="I134"/>
  <c r="I132"/>
  <c r="I131"/>
  <c r="I129"/>
  <c r="I127"/>
  <c r="I123"/>
  <c r="I121"/>
  <c r="I120" s="1"/>
  <c r="I118"/>
  <c r="I117" s="1"/>
  <c r="I115"/>
  <c r="I113"/>
  <c r="I110"/>
  <c r="I109" s="1"/>
  <c r="I106"/>
  <c r="I105" s="1"/>
  <c r="I104" s="1"/>
  <c r="I101"/>
  <c r="I99"/>
  <c r="I97"/>
  <c r="I93"/>
  <c r="I92" s="1"/>
  <c r="I91" s="1"/>
  <c r="I89"/>
  <c r="I88" s="1"/>
  <c r="I87" s="1"/>
  <c r="I86" s="1"/>
  <c r="I84"/>
  <c r="I83" s="1"/>
  <c r="I82" s="1"/>
  <c r="I80"/>
  <c r="I79"/>
  <c r="I77"/>
  <c r="I76"/>
  <c r="I75" s="1"/>
  <c r="I74" s="1"/>
  <c r="I71"/>
  <c r="I69"/>
  <c r="I67"/>
  <c r="I62"/>
  <c r="I61" s="1"/>
  <c r="I60" s="1"/>
  <c r="I59" s="1"/>
  <c r="I57"/>
  <c r="I55"/>
  <c r="I53"/>
  <c r="I50"/>
  <c r="I48"/>
  <c r="I45"/>
  <c r="I44" s="1"/>
  <c r="I42"/>
  <c r="I40"/>
  <c r="I35"/>
  <c r="I34" s="1"/>
  <c r="I33" s="1"/>
  <c r="I32" s="1"/>
  <c r="I29"/>
  <c r="I27"/>
  <c r="I25"/>
  <c r="I24" s="1"/>
  <c r="I23" s="1"/>
  <c r="I21"/>
  <c r="I20" s="1"/>
  <c r="I19" s="1"/>
  <c r="I15"/>
  <c r="I14" s="1"/>
  <c r="I13" s="1"/>
  <c r="I12" s="1"/>
  <c r="H899"/>
  <c r="H898" s="1"/>
  <c r="H897" s="1"/>
  <c r="H896" s="1"/>
  <c r="H895" s="1"/>
  <c r="H893"/>
  <c r="H892" s="1"/>
  <c r="H890"/>
  <c r="H889" s="1"/>
  <c r="H888" s="1"/>
  <c r="H887" s="1"/>
  <c r="H886" s="1"/>
  <c r="H883"/>
  <c r="H882" s="1"/>
  <c r="H880"/>
  <c r="H879" s="1"/>
  <c r="H877"/>
  <c r="H876" s="1"/>
  <c r="H871"/>
  <c r="H869"/>
  <c r="H863"/>
  <c r="H862" s="1"/>
  <c r="H861" s="1"/>
  <c r="H860" s="1"/>
  <c r="H859" s="1"/>
  <c r="H858" s="1"/>
  <c r="H856"/>
  <c r="H855" s="1"/>
  <c r="H853"/>
  <c r="H852" s="1"/>
  <c r="H849"/>
  <c r="H848" s="1"/>
  <c r="H847" s="1"/>
  <c r="H846" s="1"/>
  <c r="H843"/>
  <c r="H842" s="1"/>
  <c r="H841" s="1"/>
  <c r="H840" s="1"/>
  <c r="H838"/>
  <c r="H837" s="1"/>
  <c r="H836" s="1"/>
  <c r="H835" s="1"/>
  <c r="H833"/>
  <c r="H831"/>
  <c r="H829"/>
  <c r="H828" s="1"/>
  <c r="H827" s="1"/>
  <c r="H826" s="1"/>
  <c r="H825" s="1"/>
  <c r="H823"/>
  <c r="H822"/>
  <c r="H821" s="1"/>
  <c r="H820" s="1"/>
  <c r="H819" s="1"/>
  <c r="H818" s="1"/>
  <c r="H813"/>
  <c r="H812" s="1"/>
  <c r="H811" s="1"/>
  <c r="H810" s="1"/>
  <c r="H809" s="1"/>
  <c r="H807"/>
  <c r="H805"/>
  <c r="H804"/>
  <c r="H803" s="1"/>
  <c r="H801"/>
  <c r="H800" s="1"/>
  <c r="H795"/>
  <c r="H794" s="1"/>
  <c r="H792"/>
  <c r="H791" s="1"/>
  <c r="H789"/>
  <c r="H788" s="1"/>
  <c r="H786"/>
  <c r="H785" s="1"/>
  <c r="H783"/>
  <c r="H782" s="1"/>
  <c r="H780"/>
  <c r="H779" s="1"/>
  <c r="H777"/>
  <c r="H776" s="1"/>
  <c r="H770"/>
  <c r="H768"/>
  <c r="H766"/>
  <c r="H762"/>
  <c r="H761" s="1"/>
  <c r="H759"/>
  <c r="H758" s="1"/>
  <c r="H753"/>
  <c r="H752" s="1"/>
  <c r="H751" s="1"/>
  <c r="H749"/>
  <c r="H748" s="1"/>
  <c r="H747" s="1"/>
  <c r="H746" s="1"/>
  <c r="H744"/>
  <c r="H743" s="1"/>
  <c r="H741"/>
  <c r="H740" s="1"/>
  <c r="H737"/>
  <c r="H735"/>
  <c r="H729"/>
  <c r="H728" s="1"/>
  <c r="H726"/>
  <c r="H725" s="1"/>
  <c r="H722"/>
  <c r="H718"/>
  <c r="H715"/>
  <c r="H714" s="1"/>
  <c r="H711"/>
  <c r="H710" s="1"/>
  <c r="H708"/>
  <c r="H707" s="1"/>
  <c r="H705"/>
  <c r="H704" s="1"/>
  <c r="H702"/>
  <c r="H701" s="1"/>
  <c r="H696"/>
  <c r="H695" s="1"/>
  <c r="H693"/>
  <c r="H692" s="1"/>
  <c r="H690"/>
  <c r="H689" s="1"/>
  <c r="H686"/>
  <c r="H685"/>
  <c r="H683"/>
  <c r="H682" s="1"/>
  <c r="H679"/>
  <c r="H678" s="1"/>
  <c r="H676"/>
  <c r="H675" s="1"/>
  <c r="H673"/>
  <c r="H672" s="1"/>
  <c r="H670"/>
  <c r="H669" s="1"/>
  <c r="H667"/>
  <c r="H666" s="1"/>
  <c r="H664"/>
  <c r="H663" s="1"/>
  <c r="H661"/>
  <c r="H660" s="1"/>
  <c r="H658"/>
  <c r="H657" s="1"/>
  <c r="H655"/>
  <c r="H654"/>
  <c r="H652"/>
  <c r="H651"/>
  <c r="H649"/>
  <c r="H648"/>
  <c r="H646"/>
  <c r="H645" s="1"/>
  <c r="H643"/>
  <c r="H642" s="1"/>
  <c r="H639"/>
  <c r="H638" s="1"/>
  <c r="H636"/>
  <c r="H635" s="1"/>
  <c r="H632"/>
  <c r="H631" s="1"/>
  <c r="H629"/>
  <c r="H628" s="1"/>
  <c r="H626"/>
  <c r="H625" s="1"/>
  <c r="H623"/>
  <c r="H622" s="1"/>
  <c r="H620"/>
  <c r="H619" s="1"/>
  <c r="H617"/>
  <c r="H616" s="1"/>
  <c r="H614"/>
  <c r="H613" s="1"/>
  <c r="H611"/>
  <c r="H610" s="1"/>
  <c r="H608"/>
  <c r="H607" s="1"/>
  <c r="H605"/>
  <c r="H604" s="1"/>
  <c r="H599"/>
  <c r="H598" s="1"/>
  <c r="H596"/>
  <c r="H595" s="1"/>
  <c r="H593"/>
  <c r="H592" s="1"/>
  <c r="H590"/>
  <c r="H589" s="1"/>
  <c r="H586"/>
  <c r="H585" s="1"/>
  <c r="H583"/>
  <c r="H582" s="1"/>
  <c r="H580"/>
  <c r="H579" s="1"/>
  <c r="H576"/>
  <c r="H575" s="1"/>
  <c r="H573"/>
  <c r="H572" s="1"/>
  <c r="H570"/>
  <c r="H569" s="1"/>
  <c r="H567"/>
  <c r="H566" s="1"/>
  <c r="H558"/>
  <c r="H556"/>
  <c r="H549"/>
  <c r="H547"/>
  <c r="H545"/>
  <c r="H541"/>
  <c r="H540" s="1"/>
  <c r="H539" s="1"/>
  <c r="H533"/>
  <c r="H532" s="1"/>
  <c r="H530"/>
  <c r="H529" s="1"/>
  <c r="H524"/>
  <c r="H523"/>
  <c r="H522" s="1"/>
  <c r="H521" s="1"/>
  <c r="H519"/>
  <c r="H518" s="1"/>
  <c r="H517" s="1"/>
  <c r="H516" s="1"/>
  <c r="H513"/>
  <c r="H512" s="1"/>
  <c r="H511" s="1"/>
  <c r="H510" s="1"/>
  <c r="H509" s="1"/>
  <c r="H507"/>
  <c r="H506"/>
  <c r="H505" s="1"/>
  <c r="H503"/>
  <c r="H502" s="1"/>
  <c r="H500"/>
  <c r="H498"/>
  <c r="H496"/>
  <c r="H488"/>
  <c r="H486"/>
  <c r="H485" s="1"/>
  <c r="H484" s="1"/>
  <c r="H483" s="1"/>
  <c r="H481"/>
  <c r="H479"/>
  <c r="H473"/>
  <c r="H472" s="1"/>
  <c r="H471" s="1"/>
  <c r="H470" s="1"/>
  <c r="H468"/>
  <c r="H467" s="1"/>
  <c r="H465"/>
  <c r="H463"/>
  <c r="H462"/>
  <c r="H459"/>
  <c r="H458" s="1"/>
  <c r="H456"/>
  <c r="H455" s="1"/>
  <c r="H451"/>
  <c r="H450" s="1"/>
  <c r="H449" s="1"/>
  <c r="H447"/>
  <c r="H445"/>
  <c r="H442"/>
  <c r="H441" s="1"/>
  <c r="H437"/>
  <c r="H436" s="1"/>
  <c r="H434"/>
  <c r="H433" s="1"/>
  <c r="H429"/>
  <c r="H428" s="1"/>
  <c r="H427" s="1"/>
  <c r="H422"/>
  <c r="H421" s="1"/>
  <c r="H420" s="1"/>
  <c r="H417"/>
  <c r="H416" s="1"/>
  <c r="H415" s="1"/>
  <c r="H413"/>
  <c r="H412" s="1"/>
  <c r="H410"/>
  <c r="H409" s="1"/>
  <c r="H406"/>
  <c r="H405" s="1"/>
  <c r="H404" s="1"/>
  <c r="H402"/>
  <c r="H401" s="1"/>
  <c r="H399"/>
  <c r="H398" s="1"/>
  <c r="H396"/>
  <c r="H395" s="1"/>
  <c r="H393"/>
  <c r="H392" s="1"/>
  <c r="H390"/>
  <c r="H389" s="1"/>
  <c r="H387"/>
  <c r="H386" s="1"/>
  <c r="H384"/>
  <c r="H383"/>
  <c r="H381"/>
  <c r="H380" s="1"/>
  <c r="H378"/>
  <c r="H377" s="1"/>
  <c r="H375"/>
  <c r="H374" s="1"/>
  <c r="H372"/>
  <c r="H371" s="1"/>
  <c r="H369"/>
  <c r="H368" s="1"/>
  <c r="H365"/>
  <c r="H364" s="1"/>
  <c r="H363" s="1"/>
  <c r="H359"/>
  <c r="H358" s="1"/>
  <c r="H356"/>
  <c r="H355" s="1"/>
  <c r="H352"/>
  <c r="H350"/>
  <c r="H346"/>
  <c r="H344"/>
  <c r="H341"/>
  <c r="H339"/>
  <c r="H333"/>
  <c r="H332" s="1"/>
  <c r="H330"/>
  <c r="H329" s="1"/>
  <c r="H327"/>
  <c r="H326" s="1"/>
  <c r="H324"/>
  <c r="H323" s="1"/>
  <c r="H321"/>
  <c r="H320" s="1"/>
  <c r="H318"/>
  <c r="H317" s="1"/>
  <c r="H315"/>
  <c r="H314" s="1"/>
  <c r="H312"/>
  <c r="H311" s="1"/>
  <c r="H309"/>
  <c r="H308" s="1"/>
  <c r="H304"/>
  <c r="H303" s="1"/>
  <c r="H302" s="1"/>
  <c r="H300"/>
  <c r="H299" s="1"/>
  <c r="H298" s="1"/>
  <c r="H295"/>
  <c r="H294" s="1"/>
  <c r="H288"/>
  <c r="H287" s="1"/>
  <c r="H286" s="1"/>
  <c r="H284"/>
  <c r="H283" s="1"/>
  <c r="H281"/>
  <c r="H280" s="1"/>
  <c r="H275"/>
  <c r="H274" s="1"/>
  <c r="H273" s="1"/>
  <c r="H272" s="1"/>
  <c r="H271" s="1"/>
  <c r="H269"/>
  <c r="H267"/>
  <c r="H266" s="1"/>
  <c r="H264"/>
  <c r="H262"/>
  <c r="H261" s="1"/>
  <c r="H259"/>
  <c r="H258" s="1"/>
  <c r="H256"/>
  <c r="H254"/>
  <c r="H253"/>
  <c r="H251"/>
  <c r="H250"/>
  <c r="H248"/>
  <c r="H246"/>
  <c r="H245" s="1"/>
  <c r="H242"/>
  <c r="H241" s="1"/>
  <c r="H240" s="1"/>
  <c r="H239" s="1"/>
  <c r="H236"/>
  <c r="H234"/>
  <c r="H231"/>
  <c r="H229"/>
  <c r="H226"/>
  <c r="H224"/>
  <c r="H220"/>
  <c r="H219" s="1"/>
  <c r="H217"/>
  <c r="H216"/>
  <c r="H210"/>
  <c r="H209" s="1"/>
  <c r="H207"/>
  <c r="H206" s="1"/>
  <c r="H202"/>
  <c r="H201" s="1"/>
  <c r="H199"/>
  <c r="H198" s="1"/>
  <c r="H194"/>
  <c r="H193" s="1"/>
  <c r="H191"/>
  <c r="H189"/>
  <c r="H186"/>
  <c r="H185" s="1"/>
  <c r="H183"/>
  <c r="H181"/>
  <c r="H180" s="1"/>
  <c r="H175"/>
  <c r="H174" s="1"/>
  <c r="H172"/>
  <c r="H171" s="1"/>
  <c r="H169"/>
  <c r="H168" s="1"/>
  <c r="H166"/>
  <c r="H165" s="1"/>
  <c r="H160"/>
  <c r="H159" s="1"/>
  <c r="H158" s="1"/>
  <c r="H157" s="1"/>
  <c r="H155"/>
  <c r="H154" s="1"/>
  <c r="H153" s="1"/>
  <c r="H149"/>
  <c r="H148"/>
  <c r="H147" s="1"/>
  <c r="H145"/>
  <c r="H144" s="1"/>
  <c r="H142"/>
  <c r="H140"/>
  <c r="H134"/>
  <c r="H132"/>
  <c r="H131"/>
  <c r="H129"/>
  <c r="H127"/>
  <c r="H126" s="1"/>
  <c r="H123"/>
  <c r="H121"/>
  <c r="H118"/>
  <c r="H117" s="1"/>
  <c r="H115"/>
  <c r="H113"/>
  <c r="H110"/>
  <c r="H109" s="1"/>
  <c r="H106"/>
  <c r="H105" s="1"/>
  <c r="H104" s="1"/>
  <c r="H101"/>
  <c r="H99"/>
  <c r="H97"/>
  <c r="H93"/>
  <c r="H92" s="1"/>
  <c r="H91" s="1"/>
  <c r="H89"/>
  <c r="H88" s="1"/>
  <c r="H87" s="1"/>
  <c r="H86" s="1"/>
  <c r="H84"/>
  <c r="H83"/>
  <c r="H82" s="1"/>
  <c r="H80"/>
  <c r="H79"/>
  <c r="H77"/>
  <c r="H76"/>
  <c r="H75" s="1"/>
  <c r="H74" s="1"/>
  <c r="H71"/>
  <c r="H69"/>
  <c r="H67"/>
  <c r="H62"/>
  <c r="H61" s="1"/>
  <c r="H60" s="1"/>
  <c r="H59" s="1"/>
  <c r="H57"/>
  <c r="H55"/>
  <c r="H53"/>
  <c r="H50"/>
  <c r="H48"/>
  <c r="H45"/>
  <c r="H44" s="1"/>
  <c r="H42"/>
  <c r="H40"/>
  <c r="H35"/>
  <c r="H34" s="1"/>
  <c r="H33" s="1"/>
  <c r="H32" s="1"/>
  <c r="H29"/>
  <c r="H27"/>
  <c r="H25"/>
  <c r="H21"/>
  <c r="H20" s="1"/>
  <c r="H19" s="1"/>
  <c r="H15"/>
  <c r="H14" s="1"/>
  <c r="H13" s="1"/>
  <c r="H12" s="1"/>
  <c r="G899"/>
  <c r="G898" s="1"/>
  <c r="G897" s="1"/>
  <c r="G896" s="1"/>
  <c r="G895" s="1"/>
  <c r="G893"/>
  <c r="G892" s="1"/>
  <c r="G890"/>
  <c r="G889" s="1"/>
  <c r="G883"/>
  <c r="G882" s="1"/>
  <c r="G880"/>
  <c r="G879" s="1"/>
  <c r="G877"/>
  <c r="G876" s="1"/>
  <c r="G871"/>
  <c r="G869"/>
  <c r="G868" s="1"/>
  <c r="G867" s="1"/>
  <c r="G866" s="1"/>
  <c r="G865" s="1"/>
  <c r="G863"/>
  <c r="G862" s="1"/>
  <c r="G861" s="1"/>
  <c r="G860" s="1"/>
  <c r="G859" s="1"/>
  <c r="G858" s="1"/>
  <c r="G856"/>
  <c r="G855" s="1"/>
  <c r="G853"/>
  <c r="G852" s="1"/>
  <c r="G849"/>
  <c r="G848" s="1"/>
  <c r="G847" s="1"/>
  <c r="G846" s="1"/>
  <c r="G843"/>
  <c r="G842" s="1"/>
  <c r="G841" s="1"/>
  <c r="G840" s="1"/>
  <c r="G838"/>
  <c r="G837" s="1"/>
  <c r="G836" s="1"/>
  <c r="G835" s="1"/>
  <c r="G833"/>
  <c r="G831"/>
  <c r="G829"/>
  <c r="G823"/>
  <c r="G822" s="1"/>
  <c r="G821" s="1"/>
  <c r="G820" s="1"/>
  <c r="G819" s="1"/>
  <c r="G818" s="1"/>
  <c r="G813"/>
  <c r="G812" s="1"/>
  <c r="G811" s="1"/>
  <c r="G810" s="1"/>
  <c r="G809" s="1"/>
  <c r="G807"/>
  <c r="G805"/>
  <c r="G801"/>
  <c r="G800" s="1"/>
  <c r="G795"/>
  <c r="G794" s="1"/>
  <c r="G792"/>
  <c r="G791" s="1"/>
  <c r="G789"/>
  <c r="G788" s="1"/>
  <c r="G786"/>
  <c r="G785" s="1"/>
  <c r="G783"/>
  <c r="G782" s="1"/>
  <c r="G780"/>
  <c r="G779" s="1"/>
  <c r="G777"/>
  <c r="G776" s="1"/>
  <c r="G770"/>
  <c r="G765" s="1"/>
  <c r="G764" s="1"/>
  <c r="G768"/>
  <c r="G766"/>
  <c r="G762"/>
  <c r="G761" s="1"/>
  <c r="G759"/>
  <c r="G758" s="1"/>
  <c r="G753"/>
  <c r="G752" s="1"/>
  <c r="G751" s="1"/>
  <c r="G749"/>
  <c r="G748" s="1"/>
  <c r="G747" s="1"/>
  <c r="G746" s="1"/>
  <c r="G744"/>
  <c r="G743" s="1"/>
  <c r="G741"/>
  <c r="G740" s="1"/>
  <c r="G737"/>
  <c r="G735"/>
  <c r="G729"/>
  <c r="G728" s="1"/>
  <c r="G726"/>
  <c r="G725" s="1"/>
  <c r="G722"/>
  <c r="G718"/>
  <c r="G715"/>
  <c r="G714" s="1"/>
  <c r="G711"/>
  <c r="G710" s="1"/>
  <c r="G708"/>
  <c r="G707" s="1"/>
  <c r="G705"/>
  <c r="G704" s="1"/>
  <c r="G702"/>
  <c r="G701" s="1"/>
  <c r="G696"/>
  <c r="G695" s="1"/>
  <c r="G693"/>
  <c r="G692" s="1"/>
  <c r="G690"/>
  <c r="G689" s="1"/>
  <c r="G686"/>
  <c r="G685"/>
  <c r="G683"/>
  <c r="G682" s="1"/>
  <c r="G679"/>
  <c r="G678" s="1"/>
  <c r="G676"/>
  <c r="G675" s="1"/>
  <c r="G673"/>
  <c r="G672" s="1"/>
  <c r="G670"/>
  <c r="G669" s="1"/>
  <c r="G667"/>
  <c r="G666" s="1"/>
  <c r="G664"/>
  <c r="G663" s="1"/>
  <c r="G661"/>
  <c r="G660" s="1"/>
  <c r="G658"/>
  <c r="G657" s="1"/>
  <c r="G655"/>
  <c r="G654" s="1"/>
  <c r="G652"/>
  <c r="G651" s="1"/>
  <c r="G649"/>
  <c r="G648" s="1"/>
  <c r="G646"/>
  <c r="G645" s="1"/>
  <c r="G643"/>
  <c r="G642" s="1"/>
  <c r="G639"/>
  <c r="G638" s="1"/>
  <c r="G636"/>
  <c r="G635" s="1"/>
  <c r="G632"/>
  <c r="G631" s="1"/>
  <c r="G629"/>
  <c r="G628" s="1"/>
  <c r="G626"/>
  <c r="G625" s="1"/>
  <c r="G623"/>
  <c r="G622" s="1"/>
  <c r="G620"/>
  <c r="G619" s="1"/>
  <c r="G617"/>
  <c r="G616" s="1"/>
  <c r="G614"/>
  <c r="G613" s="1"/>
  <c r="G611"/>
  <c r="G610"/>
  <c r="G608"/>
  <c r="G607" s="1"/>
  <c r="G605"/>
  <c r="G604" s="1"/>
  <c r="G599"/>
  <c r="G598" s="1"/>
  <c r="G596"/>
  <c r="G595" s="1"/>
  <c r="G593"/>
  <c r="G592" s="1"/>
  <c r="G590"/>
  <c r="G589" s="1"/>
  <c r="G586"/>
  <c r="G585" s="1"/>
  <c r="G583"/>
  <c r="G582" s="1"/>
  <c r="G580"/>
  <c r="G579" s="1"/>
  <c r="G576"/>
  <c r="G575" s="1"/>
  <c r="G573"/>
  <c r="G572" s="1"/>
  <c r="G570"/>
  <c r="G569" s="1"/>
  <c r="G567"/>
  <c r="G566" s="1"/>
  <c r="G558"/>
  <c r="G556"/>
  <c r="G549"/>
  <c r="G547"/>
  <c r="G545"/>
  <c r="G541"/>
  <c r="G540" s="1"/>
  <c r="G539" s="1"/>
  <c r="G533"/>
  <c r="G532" s="1"/>
  <c r="G530"/>
  <c r="G529"/>
  <c r="G524"/>
  <c r="G523" s="1"/>
  <c r="G522" s="1"/>
  <c r="G521" s="1"/>
  <c r="G519"/>
  <c r="G518" s="1"/>
  <c r="G517" s="1"/>
  <c r="G516" s="1"/>
  <c r="G513"/>
  <c r="G512"/>
  <c r="G511" s="1"/>
  <c r="G510" s="1"/>
  <c r="G509" s="1"/>
  <c r="G507"/>
  <c r="G506" s="1"/>
  <c r="G505" s="1"/>
  <c r="G503"/>
  <c r="G502" s="1"/>
  <c r="G500"/>
  <c r="G498"/>
  <c r="G496"/>
  <c r="G488"/>
  <c r="G486"/>
  <c r="G481"/>
  <c r="G479"/>
  <c r="G473"/>
  <c r="G472" s="1"/>
  <c r="G471" s="1"/>
  <c r="G470" s="1"/>
  <c r="G468"/>
  <c r="G467" s="1"/>
  <c r="G465"/>
  <c r="G463"/>
  <c r="G462"/>
  <c r="G459"/>
  <c r="G458" s="1"/>
  <c r="G456"/>
  <c r="G455" s="1"/>
  <c r="G451"/>
  <c r="G450" s="1"/>
  <c r="G449" s="1"/>
  <c r="G447"/>
  <c r="G445"/>
  <c r="G442"/>
  <c r="G441"/>
  <c r="G437"/>
  <c r="G436" s="1"/>
  <c r="G434"/>
  <c r="G433" s="1"/>
  <c r="G429"/>
  <c r="G428"/>
  <c r="G427" s="1"/>
  <c r="G422"/>
  <c r="G421" s="1"/>
  <c r="G420" s="1"/>
  <c r="G417"/>
  <c r="G416" s="1"/>
  <c r="G415" s="1"/>
  <c r="G413"/>
  <c r="G412" s="1"/>
  <c r="G410"/>
  <c r="G409" s="1"/>
  <c r="G406"/>
  <c r="G405" s="1"/>
  <c r="G404" s="1"/>
  <c r="G402"/>
  <c r="G401" s="1"/>
  <c r="G399"/>
  <c r="G398" s="1"/>
  <c r="G396"/>
  <c r="G395" s="1"/>
  <c r="G393"/>
  <c r="G392" s="1"/>
  <c r="G390"/>
  <c r="G389" s="1"/>
  <c r="G387"/>
  <c r="G386" s="1"/>
  <c r="G384"/>
  <c r="G383" s="1"/>
  <c r="G381"/>
  <c r="G380" s="1"/>
  <c r="G378"/>
  <c r="G377" s="1"/>
  <c r="G375"/>
  <c r="G374" s="1"/>
  <c r="G372"/>
  <c r="G371" s="1"/>
  <c r="G369"/>
  <c r="G368" s="1"/>
  <c r="G365"/>
  <c r="G364" s="1"/>
  <c r="G363" s="1"/>
  <c r="G359"/>
  <c r="G358" s="1"/>
  <c r="G356"/>
  <c r="G355"/>
  <c r="G352"/>
  <c r="G350"/>
  <c r="G349" s="1"/>
  <c r="G348" s="1"/>
  <c r="G346"/>
  <c r="G344"/>
  <c r="G341"/>
  <c r="G339"/>
  <c r="G338" s="1"/>
  <c r="G333"/>
  <c r="G332"/>
  <c r="G330"/>
  <c r="G329"/>
  <c r="G327"/>
  <c r="G326"/>
  <c r="G324"/>
  <c r="G323"/>
  <c r="G321"/>
  <c r="G320" s="1"/>
  <c r="G318"/>
  <c r="G317" s="1"/>
  <c r="G315"/>
  <c r="G314" s="1"/>
  <c r="G312"/>
  <c r="G311" s="1"/>
  <c r="G309"/>
  <c r="G308" s="1"/>
  <c r="G304"/>
  <c r="G303" s="1"/>
  <c r="G302" s="1"/>
  <c r="G300"/>
  <c r="G299" s="1"/>
  <c r="G298" s="1"/>
  <c r="G295"/>
  <c r="G294" s="1"/>
  <c r="G288"/>
  <c r="G287" s="1"/>
  <c r="G286" s="1"/>
  <c r="G284"/>
  <c r="G283" s="1"/>
  <c r="G281"/>
  <c r="G280" s="1"/>
  <c r="G275"/>
  <c r="G274" s="1"/>
  <c r="G273" s="1"/>
  <c r="G272" s="1"/>
  <c r="G271" s="1"/>
  <c r="G269"/>
  <c r="G267"/>
  <c r="G264"/>
  <c r="G262"/>
  <c r="G259"/>
  <c r="G258" s="1"/>
  <c r="G256"/>
  <c r="G254"/>
  <c r="G251"/>
  <c r="G250" s="1"/>
  <c r="G248"/>
  <c r="G246"/>
  <c r="G245" s="1"/>
  <c r="G242"/>
  <c r="G241" s="1"/>
  <c r="G240" s="1"/>
  <c r="G239" s="1"/>
  <c r="G236"/>
  <c r="G234"/>
  <c r="G231"/>
  <c r="G229"/>
  <c r="G228"/>
  <c r="G226"/>
  <c r="G224"/>
  <c r="G223" s="1"/>
  <c r="G220"/>
  <c r="G219" s="1"/>
  <c r="G217"/>
  <c r="G216" s="1"/>
  <c r="G210"/>
  <c r="G209" s="1"/>
  <c r="G207"/>
  <c r="G206" s="1"/>
  <c r="G202"/>
  <c r="G201" s="1"/>
  <c r="G199"/>
  <c r="G198" s="1"/>
  <c r="G194"/>
  <c r="G193" s="1"/>
  <c r="G191"/>
  <c r="G189"/>
  <c r="G186"/>
  <c r="G185" s="1"/>
  <c r="G183"/>
  <c r="G181"/>
  <c r="G175"/>
  <c r="G174" s="1"/>
  <c r="G172"/>
  <c r="G171" s="1"/>
  <c r="G169"/>
  <c r="G168" s="1"/>
  <c r="G166"/>
  <c r="G165" s="1"/>
  <c r="G160"/>
  <c r="G159" s="1"/>
  <c r="G158" s="1"/>
  <c r="G157" s="1"/>
  <c r="G155"/>
  <c r="G154" s="1"/>
  <c r="G153" s="1"/>
  <c r="G149"/>
  <c r="G148"/>
  <c r="G147" s="1"/>
  <c r="G145"/>
  <c r="G144" s="1"/>
  <c r="G142"/>
  <c r="G140"/>
  <c r="G134"/>
  <c r="G132"/>
  <c r="G131"/>
  <c r="G129"/>
  <c r="G127"/>
  <c r="G126" s="1"/>
  <c r="G123"/>
  <c r="G121"/>
  <c r="G118"/>
  <c r="G117" s="1"/>
  <c r="G115"/>
  <c r="G113"/>
  <c r="G110"/>
  <c r="G109" s="1"/>
  <c r="G106"/>
  <c r="G105"/>
  <c r="G104" s="1"/>
  <c r="G101"/>
  <c r="G99"/>
  <c r="G97"/>
  <c r="G93"/>
  <c r="G92" s="1"/>
  <c r="G91" s="1"/>
  <c r="G89"/>
  <c r="G88" s="1"/>
  <c r="G87" s="1"/>
  <c r="G86" s="1"/>
  <c r="G84"/>
  <c r="G83" s="1"/>
  <c r="G82" s="1"/>
  <c r="G80"/>
  <c r="G79" s="1"/>
  <c r="G77"/>
  <c r="G76" s="1"/>
  <c r="G71"/>
  <c r="G69"/>
  <c r="G67"/>
  <c r="G62"/>
  <c r="G61" s="1"/>
  <c r="G60" s="1"/>
  <c r="G59" s="1"/>
  <c r="G57"/>
  <c r="G55"/>
  <c r="G53"/>
  <c r="G52" s="1"/>
  <c r="G50"/>
  <c r="G48"/>
  <c r="G45"/>
  <c r="G44" s="1"/>
  <c r="G42"/>
  <c r="G40"/>
  <c r="G35"/>
  <c r="G34" s="1"/>
  <c r="G33" s="1"/>
  <c r="G32" s="1"/>
  <c r="G29"/>
  <c r="G27"/>
  <c r="G25"/>
  <c r="G21"/>
  <c r="G20" s="1"/>
  <c r="G19" s="1"/>
  <c r="G15"/>
  <c r="G14" s="1"/>
  <c r="G13" s="1"/>
  <c r="G12" s="1"/>
  <c r="G261" l="1"/>
  <c r="G120"/>
  <c r="G188"/>
  <c r="G343"/>
  <c r="G851"/>
  <c r="I845"/>
  <c r="I765"/>
  <c r="I764" s="1"/>
  <c r="I739"/>
  <c r="I478"/>
  <c r="I477" s="1"/>
  <c r="I476" s="1"/>
  <c r="I462"/>
  <c r="I461" s="1"/>
  <c r="I338"/>
  <c r="I279"/>
  <c r="I228"/>
  <c r="I223"/>
  <c r="I188"/>
  <c r="I180"/>
  <c r="H641"/>
  <c r="G528"/>
  <c r="G527" s="1"/>
  <c r="G526" s="1"/>
  <c r="G444"/>
  <c r="I354"/>
  <c r="I139"/>
  <c r="I112"/>
  <c r="I96"/>
  <c r="I95" s="1"/>
  <c r="I52"/>
  <c r="G253"/>
  <c r="I253"/>
  <c r="H634"/>
  <c r="H875"/>
  <c r="H874" s="1"/>
  <c r="H873" s="1"/>
  <c r="H478"/>
  <c r="H477" s="1"/>
  <c r="H476" s="1"/>
  <c r="G634"/>
  <c r="I495"/>
  <c r="I555"/>
  <c r="I554" s="1"/>
  <c r="I553" s="1"/>
  <c r="I552" s="1"/>
  <c r="I681"/>
  <c r="I641" s="1"/>
  <c r="I734"/>
  <c r="I733" s="1"/>
  <c r="I804"/>
  <c r="I803" s="1"/>
  <c r="I828"/>
  <c r="I827" s="1"/>
  <c r="I826" s="1"/>
  <c r="I825" s="1"/>
  <c r="I817" s="1"/>
  <c r="J899"/>
  <c r="J897"/>
  <c r="G39"/>
  <c r="G38" s="1"/>
  <c r="G112"/>
  <c r="G233"/>
  <c r="G454"/>
  <c r="G478"/>
  <c r="G477" s="1"/>
  <c r="G476" s="1"/>
  <c r="G681"/>
  <c r="G641" s="1"/>
  <c r="G875"/>
  <c r="G874" s="1"/>
  <c r="G873" s="1"/>
  <c r="G888"/>
  <c r="G887" s="1"/>
  <c r="G886" s="1"/>
  <c r="H52"/>
  <c r="H139"/>
  <c r="H138" s="1"/>
  <c r="H137" s="1"/>
  <c r="H136" s="1"/>
  <c r="H354"/>
  <c r="H444"/>
  <c r="H454"/>
  <c r="H528"/>
  <c r="H527" s="1"/>
  <c r="H526" s="1"/>
  <c r="H544"/>
  <c r="H543" s="1"/>
  <c r="H681"/>
  <c r="H717"/>
  <c r="H868"/>
  <c r="H867" s="1"/>
  <c r="H866" s="1"/>
  <c r="H865" s="1"/>
  <c r="I47"/>
  <c r="I164"/>
  <c r="I163" s="1"/>
  <c r="I162" s="1"/>
  <c r="I528"/>
  <c r="I527" s="1"/>
  <c r="I526" s="1"/>
  <c r="I875"/>
  <c r="I874" s="1"/>
  <c r="I873" s="1"/>
  <c r="J898"/>
  <c r="H349"/>
  <c r="H348" s="1"/>
  <c r="H343"/>
  <c r="H338"/>
  <c r="H228"/>
  <c r="H205"/>
  <c r="H204" s="1"/>
  <c r="H197"/>
  <c r="H188"/>
  <c r="H179"/>
  <c r="H178" s="1"/>
  <c r="H177" s="1"/>
  <c r="H120"/>
  <c r="H96"/>
  <c r="H95" s="1"/>
  <c r="H47"/>
  <c r="H37" s="1"/>
  <c r="G804"/>
  <c r="G803" s="1"/>
  <c r="G799" s="1"/>
  <c r="G798" s="1"/>
  <c r="G797" s="1"/>
  <c r="G688"/>
  <c r="G544"/>
  <c r="G543" s="1"/>
  <c r="G495"/>
  <c r="G307"/>
  <c r="G306" s="1"/>
  <c r="G279"/>
  <c r="G266"/>
  <c r="G139"/>
  <c r="G138" s="1"/>
  <c r="G137" s="1"/>
  <c r="G136" s="1"/>
  <c r="G47"/>
  <c r="G885"/>
  <c r="H885"/>
  <c r="I888"/>
  <c r="I887" s="1"/>
  <c r="I886" s="1"/>
  <c r="I885" s="1"/>
  <c r="H851"/>
  <c r="G845"/>
  <c r="H845"/>
  <c r="H817" s="1"/>
  <c r="H816" s="1"/>
  <c r="G828"/>
  <c r="G827" s="1"/>
  <c r="G826" s="1"/>
  <c r="G825" s="1"/>
  <c r="G817" s="1"/>
  <c r="I799"/>
  <c r="I798" s="1"/>
  <c r="I797" s="1"/>
  <c r="I775"/>
  <c r="I774" s="1"/>
  <c r="I773" s="1"/>
  <c r="H765"/>
  <c r="H764" s="1"/>
  <c r="I757"/>
  <c r="I756" s="1"/>
  <c r="I755" s="1"/>
  <c r="H739"/>
  <c r="G739"/>
  <c r="G732" s="1"/>
  <c r="G731" s="1"/>
  <c r="G734"/>
  <c r="G733" s="1"/>
  <c r="H734"/>
  <c r="H733" s="1"/>
  <c r="H724"/>
  <c r="I724"/>
  <c r="G724"/>
  <c r="G717"/>
  <c r="G713" s="1"/>
  <c r="G700" s="1"/>
  <c r="G699" s="1"/>
  <c r="G698" s="1"/>
  <c r="I717"/>
  <c r="I713" s="1"/>
  <c r="I700" s="1"/>
  <c r="I699" s="1"/>
  <c r="I698" s="1"/>
  <c r="H713"/>
  <c r="H700" s="1"/>
  <c r="I688"/>
  <c r="H603"/>
  <c r="G588"/>
  <c r="I588"/>
  <c r="H578"/>
  <c r="G565"/>
  <c r="I565"/>
  <c r="G555"/>
  <c r="G554" s="1"/>
  <c r="G553" s="1"/>
  <c r="G552" s="1"/>
  <c r="H555"/>
  <c r="H554" s="1"/>
  <c r="H553" s="1"/>
  <c r="H552" s="1"/>
  <c r="G538"/>
  <c r="G537" s="1"/>
  <c r="G536" s="1"/>
  <c r="I544"/>
  <c r="I543" s="1"/>
  <c r="I538" s="1"/>
  <c r="I537" s="1"/>
  <c r="I536" s="1"/>
  <c r="G515"/>
  <c r="H515"/>
  <c r="G494"/>
  <c r="G493" s="1"/>
  <c r="G492" s="1"/>
  <c r="I494"/>
  <c r="I493" s="1"/>
  <c r="I492" s="1"/>
  <c r="H495"/>
  <c r="H494" s="1"/>
  <c r="H493" s="1"/>
  <c r="H492" s="1"/>
  <c r="G485"/>
  <c r="G484" s="1"/>
  <c r="G483" s="1"/>
  <c r="I485"/>
  <c r="I484" s="1"/>
  <c r="I483" s="1"/>
  <c r="G475"/>
  <c r="H475"/>
  <c r="G440"/>
  <c r="G439" s="1"/>
  <c r="I440"/>
  <c r="I439" s="1"/>
  <c r="I432"/>
  <c r="I431" s="1"/>
  <c r="I426" s="1"/>
  <c r="I425" s="1"/>
  <c r="G432"/>
  <c r="G431" s="1"/>
  <c r="G426" s="1"/>
  <c r="H408"/>
  <c r="I408"/>
  <c r="H367"/>
  <c r="H362" s="1"/>
  <c r="H361" s="1"/>
  <c r="I367"/>
  <c r="I362" s="1"/>
  <c r="I361" s="1"/>
  <c r="G354"/>
  <c r="I349"/>
  <c r="I348" s="1"/>
  <c r="I343"/>
  <c r="G278"/>
  <c r="G277" s="1"/>
  <c r="I278"/>
  <c r="I277" s="1"/>
  <c r="H279"/>
  <c r="H278" s="1"/>
  <c r="H277" s="1"/>
  <c r="I261"/>
  <c r="G244"/>
  <c r="I244"/>
  <c r="I238" s="1"/>
  <c r="G238"/>
  <c r="H233"/>
  <c r="I233"/>
  <c r="I222" s="1"/>
  <c r="I215" s="1"/>
  <c r="I214" s="1"/>
  <c r="I213" s="1"/>
  <c r="G222"/>
  <c r="H223"/>
  <c r="G215"/>
  <c r="G214" s="1"/>
  <c r="G213" s="1"/>
  <c r="G205"/>
  <c r="G204" s="1"/>
  <c r="I205"/>
  <c r="I204" s="1"/>
  <c r="I197"/>
  <c r="G197"/>
  <c r="I179"/>
  <c r="I178" s="1"/>
  <c r="I177" s="1"/>
  <c r="G180"/>
  <c r="G179" s="1"/>
  <c r="G178" s="1"/>
  <c r="G177" s="1"/>
  <c r="G164"/>
  <c r="G163" s="1"/>
  <c r="G162" s="1"/>
  <c r="G152"/>
  <c r="H152"/>
  <c r="I152"/>
  <c r="I126"/>
  <c r="I108" s="1"/>
  <c r="I73" s="1"/>
  <c r="H112"/>
  <c r="H108" s="1"/>
  <c r="H73" s="1"/>
  <c r="G108"/>
  <c r="G73" s="1"/>
  <c r="G96"/>
  <c r="G95" s="1"/>
  <c r="G66"/>
  <c r="G65" s="1"/>
  <c r="G64" s="1"/>
  <c r="H66"/>
  <c r="H65" s="1"/>
  <c r="H64" s="1"/>
  <c r="I66"/>
  <c r="I65" s="1"/>
  <c r="I64" s="1"/>
  <c r="H39"/>
  <c r="H38" s="1"/>
  <c r="I39"/>
  <c r="I38" s="1"/>
  <c r="I37" s="1"/>
  <c r="I31" s="1"/>
  <c r="G24"/>
  <c r="G23" s="1"/>
  <c r="G18" s="1"/>
  <c r="G17" s="1"/>
  <c r="H24"/>
  <c r="H23" s="1"/>
  <c r="H18" s="1"/>
  <c r="H17" s="1"/>
  <c r="I307"/>
  <c r="I306" s="1"/>
  <c r="I603"/>
  <c r="I18"/>
  <c r="I17" s="1"/>
  <c r="I138"/>
  <c r="I137" s="1"/>
  <c r="I136" s="1"/>
  <c r="I293"/>
  <c r="I337"/>
  <c r="I336" s="1"/>
  <c r="I335" s="1"/>
  <c r="I454"/>
  <c r="I453" s="1"/>
  <c r="I475"/>
  <c r="I515"/>
  <c r="I578"/>
  <c r="I732"/>
  <c r="I731" s="1"/>
  <c r="H164"/>
  <c r="H163" s="1"/>
  <c r="H162" s="1"/>
  <c r="H244"/>
  <c r="H238" s="1"/>
  <c r="H293"/>
  <c r="H337"/>
  <c r="H336" s="1"/>
  <c r="H335" s="1"/>
  <c r="H432"/>
  <c r="H431" s="1"/>
  <c r="H426" s="1"/>
  <c r="H440"/>
  <c r="H439" s="1"/>
  <c r="H461"/>
  <c r="H453" s="1"/>
  <c r="H538"/>
  <c r="H537" s="1"/>
  <c r="H536" s="1"/>
  <c r="H565"/>
  <c r="H588"/>
  <c r="H688"/>
  <c r="H757"/>
  <c r="H756" s="1"/>
  <c r="H755" s="1"/>
  <c r="H775"/>
  <c r="H774" s="1"/>
  <c r="H773" s="1"/>
  <c r="H799"/>
  <c r="H798" s="1"/>
  <c r="H797" s="1"/>
  <c r="H31"/>
  <c r="H307"/>
  <c r="H306" s="1"/>
  <c r="H732"/>
  <c r="H731" s="1"/>
  <c r="G37"/>
  <c r="G31" s="1"/>
  <c r="G75"/>
  <c r="G74" s="1"/>
  <c r="G293"/>
  <c r="G337"/>
  <c r="G336" s="1"/>
  <c r="G335" s="1"/>
  <c r="G408"/>
  <c r="G367" s="1"/>
  <c r="G362" s="1"/>
  <c r="G361" s="1"/>
  <c r="G461"/>
  <c r="G453" s="1"/>
  <c r="G578"/>
  <c r="G603"/>
  <c r="G757"/>
  <c r="G756" s="1"/>
  <c r="G755" s="1"/>
  <c r="G775"/>
  <c r="G774" s="1"/>
  <c r="G773" s="1"/>
  <c r="G772" s="1"/>
  <c r="G564" l="1"/>
  <c r="G563" s="1"/>
  <c r="I564"/>
  <c r="I563" s="1"/>
  <c r="G491"/>
  <c r="H699"/>
  <c r="H698" s="1"/>
  <c r="I196"/>
  <c r="I151" s="1"/>
  <c r="H491"/>
  <c r="G816"/>
  <c r="H222"/>
  <c r="H215" s="1"/>
  <c r="H214" s="1"/>
  <c r="H213" s="1"/>
  <c r="H212" s="1"/>
  <c r="H196"/>
  <c r="H151" s="1"/>
  <c r="G425"/>
  <c r="G419" s="1"/>
  <c r="G212"/>
  <c r="I816"/>
  <c r="I772"/>
  <c r="H602"/>
  <c r="H601" s="1"/>
  <c r="G602"/>
  <c r="G601" s="1"/>
  <c r="G562" s="1"/>
  <c r="G561" s="1"/>
  <c r="I491"/>
  <c r="H425"/>
  <c r="H419" s="1"/>
  <c r="I212"/>
  <c r="G196"/>
  <c r="G151" s="1"/>
  <c r="I11"/>
  <c r="G11"/>
  <c r="H11"/>
  <c r="I419"/>
  <c r="I291"/>
  <c r="I290" s="1"/>
  <c r="I292"/>
  <c r="I602"/>
  <c r="I601" s="1"/>
  <c r="I562" s="1"/>
  <c r="H772"/>
  <c r="H564"/>
  <c r="H563" s="1"/>
  <c r="H291"/>
  <c r="H292"/>
  <c r="H290"/>
  <c r="G291"/>
  <c r="G290" s="1"/>
  <c r="G292"/>
  <c r="I561" l="1"/>
  <c r="H562"/>
  <c r="H561" s="1"/>
  <c r="G10"/>
  <c r="G901" s="1"/>
  <c r="I10"/>
  <c r="I901" s="1"/>
  <c r="H10"/>
  <c r="H901" l="1"/>
  <c r="J901" s="1"/>
  <c r="J16"/>
  <c r="J22"/>
  <c r="J26"/>
  <c r="J28"/>
  <c r="J30"/>
  <c r="J35"/>
  <c r="J40"/>
  <c r="J42"/>
  <c r="J45"/>
  <c r="J48"/>
  <c r="J50"/>
  <c r="J53"/>
  <c r="J55"/>
  <c r="J57"/>
  <c r="J59"/>
  <c r="J60"/>
  <c r="J65"/>
  <c r="J70"/>
  <c r="J72"/>
  <c r="J80"/>
  <c r="J83"/>
  <c r="J87"/>
  <c r="J92"/>
  <c r="J96"/>
  <c r="J100"/>
  <c r="J102"/>
  <c r="J104"/>
  <c r="J105"/>
  <c r="J113"/>
  <c r="J116"/>
  <c r="J124"/>
  <c r="J126"/>
  <c r="J127"/>
  <c r="J129"/>
  <c r="J130"/>
  <c r="J132"/>
  <c r="J146"/>
  <c r="J150"/>
  <c r="J162"/>
  <c r="J165"/>
  <c r="J168"/>
  <c r="J171"/>
  <c r="J174"/>
  <c r="J180"/>
  <c r="J182"/>
  <c r="J185"/>
  <c r="J188"/>
  <c r="J190"/>
  <c r="J193"/>
  <c r="J198"/>
  <c r="J201"/>
  <c r="J205"/>
  <c r="J208"/>
  <c r="J215"/>
  <c r="J217"/>
  <c r="J220"/>
  <c r="J222"/>
  <c r="J225"/>
  <c r="J227"/>
  <c r="J230"/>
  <c r="J233"/>
  <c r="J237"/>
  <c r="J239"/>
  <c r="J242"/>
  <c r="J244"/>
  <c r="J247"/>
  <c r="J249"/>
  <c r="J255"/>
  <c r="J259"/>
  <c r="J261"/>
  <c r="J264"/>
  <c r="J267"/>
  <c r="J272"/>
  <c r="J277"/>
  <c r="J286"/>
  <c r="J290"/>
  <c r="J293"/>
  <c r="J304"/>
  <c r="J308"/>
  <c r="J313"/>
  <c r="J316"/>
  <c r="J322"/>
  <c r="J325"/>
  <c r="J328"/>
  <c r="J331"/>
  <c r="J334"/>
  <c r="J337"/>
  <c r="J343"/>
  <c r="J345"/>
  <c r="J348"/>
  <c r="J350"/>
  <c r="J354"/>
  <c r="J358"/>
  <c r="J361"/>
  <c r="J367"/>
  <c r="J371"/>
  <c r="J374"/>
  <c r="J377"/>
  <c r="J380"/>
  <c r="J383"/>
  <c r="J386"/>
  <c r="J389"/>
  <c r="J392"/>
  <c r="J395"/>
  <c r="J398"/>
  <c r="J401"/>
  <c r="J405"/>
  <c r="J408"/>
  <c r="J412"/>
  <c r="J418"/>
  <c r="J419"/>
  <c r="J424"/>
  <c r="J426"/>
  <c r="J431"/>
  <c r="J435"/>
  <c r="J438"/>
  <c r="J443"/>
  <c r="J446"/>
  <c r="J448"/>
  <c r="J452"/>
  <c r="J457"/>
  <c r="J460"/>
  <c r="J464"/>
  <c r="J466"/>
  <c r="J469"/>
  <c r="J474"/>
  <c r="J480"/>
  <c r="J482"/>
  <c r="J487"/>
  <c r="J489"/>
  <c r="J494"/>
  <c r="J498"/>
  <c r="J506"/>
  <c r="J508"/>
  <c r="J513"/>
  <c r="J516"/>
  <c r="J522"/>
  <c r="J528"/>
  <c r="J533"/>
  <c r="J554"/>
  <c r="J557"/>
  <c r="J559"/>
  <c r="J562"/>
  <c r="J563"/>
  <c r="J564"/>
  <c r="J565"/>
  <c r="J566"/>
  <c r="J570"/>
  <c r="J573"/>
  <c r="J576"/>
  <c r="J578"/>
  <c r="J583"/>
  <c r="J586"/>
  <c r="J589"/>
  <c r="J591"/>
  <c r="J592"/>
  <c r="J598"/>
  <c r="J601"/>
  <c r="J604"/>
  <c r="J607"/>
  <c r="J610"/>
  <c r="J613"/>
  <c r="J616"/>
  <c r="J619"/>
  <c r="J622"/>
  <c r="J625"/>
  <c r="J629"/>
  <c r="J632"/>
  <c r="J636"/>
  <c r="J639"/>
  <c r="J642"/>
  <c r="J645"/>
  <c r="J647"/>
  <c r="J648"/>
  <c r="J651"/>
  <c r="J653"/>
  <c r="J654"/>
  <c r="J658"/>
  <c r="J660"/>
  <c r="J661"/>
  <c r="J665"/>
  <c r="J668"/>
  <c r="J670"/>
  <c r="J671"/>
  <c r="J676"/>
  <c r="J679"/>
  <c r="J685"/>
  <c r="J688"/>
  <c r="J691"/>
  <c r="J693"/>
  <c r="J694"/>
  <c r="J698"/>
  <c r="J701"/>
  <c r="J702"/>
  <c r="J703"/>
  <c r="J705"/>
  <c r="J709"/>
  <c r="J712"/>
  <c r="J718"/>
  <c r="J724"/>
  <c r="J727"/>
  <c r="J732"/>
  <c r="J736"/>
  <c r="J739"/>
  <c r="J752"/>
  <c r="J754"/>
  <c r="J766"/>
  <c r="J769"/>
  <c r="J771"/>
  <c r="J772"/>
  <c r="J775"/>
  <c r="J778"/>
  <c r="J781"/>
  <c r="J787"/>
  <c r="J791"/>
  <c r="J793"/>
  <c r="J799"/>
  <c r="J809"/>
  <c r="J817"/>
  <c r="J819"/>
  <c r="J824"/>
  <c r="J835"/>
  <c r="J839"/>
  <c r="J842"/>
  <c r="J849"/>
  <c r="J855"/>
  <c r="J861"/>
  <c r="J867"/>
  <c r="J870"/>
  <c r="J873"/>
  <c r="J880"/>
  <c r="J883"/>
  <c r="J889"/>
  <c r="J895"/>
  <c r="J385" l="1"/>
  <c r="J311"/>
  <c r="J312"/>
  <c r="J260"/>
  <c r="J417"/>
  <c r="J818" l="1"/>
  <c r="J445"/>
  <c r="J73"/>
  <c r="J621"/>
  <c r="J869"/>
  <c r="J866"/>
  <c r="J823"/>
  <c r="J623"/>
  <c r="J624"/>
  <c r="J631"/>
  <c r="J103" l="1"/>
  <c r="J814"/>
  <c r="J790"/>
  <c r="J753"/>
  <c r="J751"/>
  <c r="J704"/>
  <c r="J700"/>
  <c r="J507"/>
  <c r="J488"/>
  <c r="J486"/>
  <c r="J481"/>
  <c r="J479"/>
  <c r="J463"/>
  <c r="J465"/>
  <c r="J349"/>
  <c r="J347"/>
  <c r="J344"/>
  <c r="J342"/>
  <c r="J274"/>
  <c r="J276"/>
  <c r="J258"/>
  <c r="J248"/>
  <c r="J246"/>
  <c r="J243"/>
  <c r="J236"/>
  <c r="J216"/>
  <c r="J221"/>
  <c r="J226"/>
  <c r="J189"/>
  <c r="J187"/>
  <c r="J181"/>
  <c r="J179"/>
  <c r="J123"/>
  <c r="J101"/>
  <c r="J99"/>
  <c r="J71"/>
  <c r="J69"/>
  <c r="J56"/>
  <c r="J54"/>
  <c r="J52"/>
  <c r="J49"/>
  <c r="J47"/>
  <c r="J41"/>
  <c r="J39"/>
  <c r="J29"/>
  <c r="J27"/>
  <c r="J25"/>
  <c r="J115" l="1"/>
  <c r="J125"/>
  <c r="J224"/>
  <c r="J219"/>
  <c r="J214"/>
  <c r="J238"/>
  <c r="J275"/>
  <c r="J505"/>
  <c r="J717"/>
  <c r="J792"/>
  <c r="J816"/>
  <c r="J21"/>
  <c r="J34"/>
  <c r="J79"/>
  <c r="J93"/>
  <c r="J94"/>
  <c r="J141"/>
  <c r="J163"/>
  <c r="J164"/>
  <c r="J169"/>
  <c r="J170"/>
  <c r="J191"/>
  <c r="J192"/>
  <c r="J199"/>
  <c r="J200"/>
  <c r="J206"/>
  <c r="J207"/>
  <c r="J228"/>
  <c r="J229"/>
  <c r="J254"/>
  <c r="J284"/>
  <c r="J285"/>
  <c r="J291"/>
  <c r="J292"/>
  <c r="J303"/>
  <c r="J314"/>
  <c r="J315"/>
  <c r="J320"/>
  <c r="J321"/>
  <c r="J353"/>
  <c r="J366"/>
  <c r="J372"/>
  <c r="J373"/>
  <c r="J378"/>
  <c r="J379"/>
  <c r="J387"/>
  <c r="J388"/>
  <c r="J393"/>
  <c r="J394"/>
  <c r="J399"/>
  <c r="J400"/>
  <c r="J406"/>
  <c r="J407"/>
  <c r="J430"/>
  <c r="J422"/>
  <c r="J423"/>
  <c r="J436"/>
  <c r="J437"/>
  <c r="J451"/>
  <c r="J455"/>
  <c r="J456"/>
  <c r="J492"/>
  <c r="J493"/>
  <c r="J514"/>
  <c r="J515"/>
  <c r="J527"/>
  <c r="J549"/>
  <c r="J550"/>
  <c r="J568"/>
  <c r="J569"/>
  <c r="J574"/>
  <c r="J575"/>
  <c r="J584"/>
  <c r="J585"/>
  <c r="J599"/>
  <c r="J600"/>
  <c r="J602"/>
  <c r="J603"/>
  <c r="J608"/>
  <c r="J609"/>
  <c r="J614"/>
  <c r="J615"/>
  <c r="J627"/>
  <c r="J628"/>
  <c r="J637"/>
  <c r="J638"/>
  <c r="J643"/>
  <c r="J644"/>
  <c r="J656"/>
  <c r="J657"/>
  <c r="J666"/>
  <c r="J667"/>
  <c r="J674"/>
  <c r="J675"/>
  <c r="J686"/>
  <c r="J687"/>
  <c r="J696"/>
  <c r="J697"/>
  <c r="J710"/>
  <c r="J711"/>
  <c r="J725"/>
  <c r="J726"/>
  <c r="J734"/>
  <c r="J735"/>
  <c r="J767"/>
  <c r="J768"/>
  <c r="J776"/>
  <c r="J777"/>
  <c r="J785"/>
  <c r="J786"/>
  <c r="J808"/>
  <c r="J837"/>
  <c r="J838"/>
  <c r="J848"/>
  <c r="J871"/>
  <c r="J872"/>
  <c r="J881"/>
  <c r="J882"/>
  <c r="J95"/>
  <c r="J43"/>
  <c r="J44"/>
  <c r="J64"/>
  <c r="J91"/>
  <c r="J111"/>
  <c r="J112"/>
  <c r="J128"/>
  <c r="J131"/>
  <c r="J149"/>
  <c r="J160"/>
  <c r="J161"/>
  <c r="J166"/>
  <c r="J167"/>
  <c r="J183"/>
  <c r="J184"/>
  <c r="J196"/>
  <c r="J197"/>
  <c r="J203"/>
  <c r="J204"/>
  <c r="J231"/>
  <c r="J232"/>
  <c r="J288"/>
  <c r="J289"/>
  <c r="J307"/>
  <c r="J323"/>
  <c r="J324"/>
  <c r="J356"/>
  <c r="J357"/>
  <c r="J369"/>
  <c r="J370"/>
  <c r="J375"/>
  <c r="J376"/>
  <c r="J381"/>
  <c r="J382"/>
  <c r="J390"/>
  <c r="J391"/>
  <c r="J396"/>
  <c r="J397"/>
  <c r="J403"/>
  <c r="J404"/>
  <c r="J411"/>
  <c r="J425"/>
  <c r="J433"/>
  <c r="J434"/>
  <c r="J441"/>
  <c r="J442"/>
  <c r="J458"/>
  <c r="J459"/>
  <c r="J473"/>
  <c r="J497"/>
  <c r="J511"/>
  <c r="J512"/>
  <c r="J521"/>
  <c r="J532"/>
  <c r="J552"/>
  <c r="J553"/>
  <c r="J571"/>
  <c r="J572"/>
  <c r="J582"/>
  <c r="J587"/>
  <c r="J588"/>
  <c r="J596"/>
  <c r="J597"/>
  <c r="J605"/>
  <c r="J606"/>
  <c r="J611"/>
  <c r="J612"/>
  <c r="J617"/>
  <c r="J618"/>
  <c r="J634"/>
  <c r="J635"/>
  <c r="J640"/>
  <c r="J641"/>
  <c r="J649"/>
  <c r="J650"/>
  <c r="J663"/>
  <c r="J664"/>
  <c r="J678"/>
  <c r="J683"/>
  <c r="J684"/>
  <c r="J689"/>
  <c r="J690"/>
  <c r="J707"/>
  <c r="J708"/>
  <c r="J719"/>
  <c r="J731"/>
  <c r="J737"/>
  <c r="J738"/>
  <c r="J764"/>
  <c r="J765"/>
  <c r="J773"/>
  <c r="J774"/>
  <c r="J779"/>
  <c r="J780"/>
  <c r="J798"/>
  <c r="J834"/>
  <c r="J840"/>
  <c r="J841"/>
  <c r="J860"/>
  <c r="J878"/>
  <c r="J879"/>
  <c r="J894"/>
  <c r="J699"/>
  <c r="J235"/>
  <c r="J186"/>
  <c r="J245"/>
  <c r="J462"/>
  <c r="J218"/>
  <c r="J178"/>
  <c r="J46"/>
  <c r="J273"/>
  <c r="J202"/>
  <c r="J280" l="1"/>
  <c r="J51"/>
  <c r="J695"/>
  <c r="J195"/>
  <c r="J402"/>
  <c r="J706"/>
  <c r="J733"/>
  <c r="J122"/>
  <c r="J454"/>
  <c r="J877"/>
  <c r="J37"/>
  <c r="J38"/>
  <c r="J789"/>
  <c r="J346"/>
  <c r="J478"/>
  <c r="J893"/>
  <c r="J858"/>
  <c r="J859"/>
  <c r="J833"/>
  <c r="J797"/>
  <c r="J730"/>
  <c r="J715"/>
  <c r="J716"/>
  <c r="J677"/>
  <c r="J531"/>
  <c r="J520"/>
  <c r="J496"/>
  <c r="J472"/>
  <c r="J421"/>
  <c r="J409"/>
  <c r="J410"/>
  <c r="J306"/>
  <c r="J147"/>
  <c r="J148"/>
  <c r="J90"/>
  <c r="J63"/>
  <c r="J847"/>
  <c r="J807"/>
  <c r="J526"/>
  <c r="J449"/>
  <c r="J450"/>
  <c r="J428"/>
  <c r="J429"/>
  <c r="J364"/>
  <c r="J365"/>
  <c r="J351"/>
  <c r="J352"/>
  <c r="J301"/>
  <c r="J302"/>
  <c r="J253"/>
  <c r="J32"/>
  <c r="J33"/>
  <c r="J19"/>
  <c r="J20"/>
  <c r="J223"/>
  <c r="J177"/>
  <c r="J432"/>
  <c r="J836"/>
  <c r="J24"/>
  <c r="J484"/>
  <c r="J485"/>
  <c r="J213"/>
  <c r="J341"/>
  <c r="J504"/>
  <c r="J194" l="1"/>
  <c r="J714"/>
  <c r="J427"/>
  <c r="J152"/>
  <c r="J251"/>
  <c r="J252"/>
  <c r="J525"/>
  <c r="J806"/>
  <c r="J846"/>
  <c r="J61"/>
  <c r="J62"/>
  <c r="J88"/>
  <c r="J89"/>
  <c r="J305"/>
  <c r="J470"/>
  <c r="J471"/>
  <c r="J495"/>
  <c r="J519"/>
  <c r="J529"/>
  <c r="J530"/>
  <c r="J672"/>
  <c r="J673"/>
  <c r="J728"/>
  <c r="J729"/>
  <c r="J796"/>
  <c r="J832"/>
  <c r="J892"/>
  <c r="J476"/>
  <c r="J477"/>
  <c r="J339"/>
  <c r="J340"/>
  <c r="J788"/>
  <c r="J875"/>
  <c r="J876"/>
  <c r="J23"/>
  <c r="J713"/>
  <c r="J175"/>
  <c r="J176"/>
  <c r="J503"/>
  <c r="J17" l="1"/>
  <c r="J18"/>
  <c r="J890"/>
  <c r="J891"/>
  <c r="J831"/>
  <c r="J830"/>
  <c r="J794"/>
  <c r="J795"/>
  <c r="J517"/>
  <c r="J518"/>
  <c r="J845"/>
  <c r="J805"/>
  <c r="J524"/>
  <c r="J523"/>
  <c r="J784"/>
  <c r="J491"/>
  <c r="J298"/>
  <c r="J300"/>
  <c r="J299"/>
  <c r="J501"/>
  <c r="J502"/>
  <c r="J782" l="1"/>
  <c r="J783"/>
  <c r="J803"/>
  <c r="J804"/>
  <c r="J843"/>
  <c r="J844"/>
  <c r="J86"/>
  <c r="J81" l="1"/>
  <c r="J82"/>
  <c r="J475"/>
  <c r="J483"/>
  <c r="J117" l="1"/>
  <c r="J118"/>
  <c r="J114"/>
  <c r="J359" l="1"/>
  <c r="J360"/>
  <c r="J646"/>
  <c r="J338" l="1"/>
  <c r="J355"/>
  <c r="J268" l="1"/>
  <c r="J652" l="1"/>
  <c r="J265"/>
  <c r="J241" l="1"/>
  <c r="J659"/>
  <c r="J633" l="1"/>
  <c r="J655"/>
  <c r="J240"/>
  <c r="J234" l="1"/>
  <c r="J212" l="1"/>
  <c r="J296"/>
  <c r="J173"/>
  <c r="J888"/>
  <c r="J756"/>
  <c r="J542"/>
  <c r="J539"/>
  <c r="J447"/>
  <c r="J263"/>
  <c r="J137"/>
  <c r="J135"/>
  <c r="J121"/>
  <c r="J109"/>
  <c r="J326" l="1"/>
  <c r="J327"/>
  <c r="J332"/>
  <c r="J333"/>
  <c r="J15"/>
  <c r="J271"/>
  <c r="J555"/>
  <c r="J556"/>
  <c r="J210"/>
  <c r="J211"/>
  <c r="J144"/>
  <c r="J145"/>
  <c r="J329"/>
  <c r="J330"/>
  <c r="J335"/>
  <c r="J336"/>
  <c r="J467"/>
  <c r="J468"/>
  <c r="J134"/>
  <c r="J136"/>
  <c r="J538"/>
  <c r="J541"/>
  <c r="J558"/>
  <c r="J120"/>
  <c r="J257"/>
  <c r="J561"/>
  <c r="J108"/>
  <c r="J868"/>
  <c r="J887" l="1"/>
  <c r="J140"/>
  <c r="J755"/>
  <c r="J97"/>
  <c r="J98"/>
  <c r="J14"/>
  <c r="J590"/>
  <c r="J384"/>
  <c r="J567"/>
  <c r="J577"/>
  <c r="J626"/>
  <c r="J630"/>
  <c r="J692"/>
  <c r="J416"/>
  <c r="J537"/>
  <c r="J133"/>
  <c r="J295"/>
  <c r="J865"/>
  <c r="J107"/>
  <c r="J85"/>
  <c r="J822"/>
  <c r="J540"/>
  <c r="J886"/>
  <c r="J262"/>
  <c r="J669" l="1"/>
  <c r="J444"/>
  <c r="J68"/>
  <c r="J813"/>
  <c r="J595"/>
  <c r="J620"/>
  <c r="J414"/>
  <c r="J415"/>
  <c r="J682"/>
  <c r="J368"/>
  <c r="J138"/>
  <c r="J139"/>
  <c r="J12"/>
  <c r="J13"/>
  <c r="J750"/>
  <c r="J172"/>
  <c r="J864"/>
  <c r="J106"/>
  <c r="J84"/>
  <c r="J536"/>
  <c r="J821"/>
  <c r="J885"/>
  <c r="J548" l="1"/>
  <c r="J58"/>
  <c r="J310"/>
  <c r="J110"/>
  <c r="J119"/>
  <c r="J453"/>
  <c r="J461"/>
  <c r="J547"/>
  <c r="J862"/>
  <c r="J863"/>
  <c r="J159"/>
  <c r="J749"/>
  <c r="J362"/>
  <c r="J363"/>
  <c r="J680"/>
  <c r="J681"/>
  <c r="J812"/>
  <c r="J66"/>
  <c r="J67"/>
  <c r="J440"/>
  <c r="J662"/>
  <c r="J256"/>
  <c r="J770"/>
  <c r="J820"/>
  <c r="J294" l="1"/>
  <c r="J593"/>
  <c r="J594"/>
  <c r="J439"/>
  <c r="J810"/>
  <c r="J811"/>
  <c r="J740"/>
  <c r="J741"/>
  <c r="J158"/>
  <c r="J546"/>
  <c r="J297"/>
  <c r="J309"/>
  <c r="J31"/>
  <c r="J36"/>
  <c r="J850"/>
  <c r="J851"/>
  <c r="J209"/>
  <c r="J250"/>
  <c r="J545" l="1"/>
  <c r="J874"/>
  <c r="J884"/>
  <c r="J11"/>
  <c r="J151"/>
  <c r="J157"/>
  <c r="J420"/>
  <c r="J413"/>
  <c r="J287"/>
  <c r="J500" l="1"/>
  <c r="J534"/>
  <c r="J278"/>
  <c r="J279"/>
  <c r="J10"/>
  <c r="J544" l="1"/>
  <c r="J896" l="1"/>
</calcChain>
</file>

<file path=xl/sharedStrings.xml><?xml version="1.0" encoding="utf-8"?>
<sst xmlns="http://schemas.openxmlformats.org/spreadsheetml/2006/main" count="4590" uniqueCount="564">
  <si>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</si>
  <si>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</si>
  <si>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</si>
  <si>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</si>
  <si>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</si>
  <si>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</si>
  <si>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</si>
  <si>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</si>
  <si>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</si>
  <si>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</si>
  <si>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</si>
  <si>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</si>
  <si>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</si>
  <si>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</si>
  <si>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</si>
  <si>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</si>
  <si>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</si>
  <si>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</si>
  <si>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</si>
  <si>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</si>
  <si>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</si>
  <si>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</si>
  <si>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</si>
  <si>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</si>
  <si>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</si>
  <si>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</si>
  <si>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</si>
  <si>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</si>
  <si>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</si>
  <si>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</si>
  <si>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</si>
  <si>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</si>
  <si>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</si>
  <si>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</si>
  <si>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 xml:space="preserve">Образование </t>
  </si>
  <si>
    <t>801</t>
  </si>
  <si>
    <t>Другие вопросы в области национальной экономики</t>
  </si>
  <si>
    <t>Охрана семьи и детства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</si>
  <si>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</si>
  <si>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</si>
  <si>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</si>
  <si>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</si>
  <si>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</si>
  <si>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</si>
  <si>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</si>
  <si>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</si>
  <si>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</si>
  <si>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</si>
  <si>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</si>
  <si>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</si>
  <si>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</si>
  <si>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</si>
  <si>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</si>
  <si>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</si>
  <si>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</si>
  <si>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</si>
  <si>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</si>
  <si>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</si>
  <si>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</si>
  <si>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</si>
  <si>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</si>
  <si>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</si>
  <si>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</si>
  <si>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</si>
  <si>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</si>
  <si>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</si>
  <si>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</si>
  <si>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</si>
  <si>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</si>
  <si>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</si>
  <si>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</si>
  <si>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</si>
  <si>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</si>
  <si>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</si>
  <si>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</si>
  <si>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</si>
  <si>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</si>
  <si>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</si>
  <si>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</si>
  <si>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</si>
  <si>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</si>
  <si>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</si>
  <si>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</si>
  <si>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</si>
  <si>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</si>
  <si>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</si>
  <si>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</si>
  <si>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</si>
  <si>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</si>
  <si>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</si>
  <si>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</si>
  <si>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</si>
  <si>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</si>
  <si>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</si>
  <si>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</si>
  <si>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</si>
  <si>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</si>
  <si>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</si>
  <si>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</si>
  <si>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</si>
  <si>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</si>
  <si>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</si>
  <si>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</si>
  <si>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</si>
  <si>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</si>
  <si>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</si>
  <si>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</si>
  <si>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</si>
  <si>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</si>
  <si>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</si>
  <si>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</si>
  <si>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</si>
  <si>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</si>
  <si>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</si>
  <si>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</si>
  <si>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</si>
  <si>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</si>
  <si>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</si>
  <si>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</si>
  <si>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</si>
  <si>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</si>
  <si>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</si>
  <si>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</si>
  <si>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</si>
  <si>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</si>
  <si>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</si>
  <si>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</si>
  <si>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</si>
  <si>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</si>
  <si>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</si>
  <si>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</si>
  <si>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</si>
  <si>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</si>
  <si>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</si>
  <si>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</si>
  <si>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</si>
  <si>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</si>
  <si>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</si>
  <si>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</si>
  <si>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</si>
  <si>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</si>
  <si>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</si>
  <si>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</si>
  <si>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</si>
  <si>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</si>
  <si>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</si>
  <si>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</si>
  <si>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</si>
  <si>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</si>
  <si>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</si>
  <si>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</si>
  <si>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</si>
  <si>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</si>
  <si>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</si>
  <si>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</si>
  <si>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</si>
  <si>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</si>
  <si>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</si>
  <si>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</si>
  <si>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</si>
  <si>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</si>
  <si>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</si>
  <si>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</si>
  <si>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</si>
  <si>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</si>
  <si>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</si>
  <si>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</si>
  <si>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</si>
  <si>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</si>
  <si>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</si>
  <si>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</si>
  <si>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</si>
  <si>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</si>
  <si>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</si>
  <si>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</si>
  <si>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</si>
  <si>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</si>
  <si>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</si>
  <si>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</si>
  <si>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</si>
  <si>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</si>
  <si>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</si>
  <si>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</si>
  <si>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</si>
  <si>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</si>
  <si>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</si>
  <si>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</si>
  <si>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</si>
  <si>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</si>
  <si>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</si>
  <si>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</si>
  <si>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</si>
  <si>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</si>
  <si>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</si>
  <si>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</si>
  <si>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</si>
  <si>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</si>
  <si>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</si>
  <si>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</si>
  <si>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</si>
  <si>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</si>
  <si>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</si>
  <si>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</si>
  <si>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</si>
  <si>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</si>
  <si>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</si>
  <si>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</si>
  <si>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</si>
  <si>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</si>
  <si>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</si>
  <si>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>68 0 00 R0820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</si>
  <si>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</si>
  <si>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</si>
  <si>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</si>
  <si>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</si>
  <si>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</si>
  <si>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</si>
  <si>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</si>
  <si>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</si>
  <si>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</si>
  <si>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</si>
  <si>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</si>
  <si>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</si>
  <si>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</si>
  <si>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</si>
  <si>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</si>
  <si>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</si>
  <si>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</si>
  <si>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</si>
  <si>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</si>
  <si>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</si>
  <si>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</si>
  <si>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</si>
  <si>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</si>
  <si>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>Реализация муниципальных программ поддержки социально ориентированных некоммерческих организаций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</si>
  <si>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</si>
  <si>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</si>
  <si>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</si>
  <si>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</si>
  <si>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</si>
  <si>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</si>
  <si>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Поддержка отрасли культуры</t>
  </si>
  <si>
    <t>02 0 00 L4970</t>
  </si>
  <si>
    <t>Иные выплаты населению</t>
  </si>
  <si>
    <t>Прочие межбюджетные трансферты общего характера</t>
  </si>
  <si>
    <t>Вид расхо-дов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</si>
  <si>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</si>
  <si>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</si>
  <si>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</si>
  <si>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</si>
  <si>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</si>
  <si>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</si>
  <si>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</si>
  <si>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</si>
  <si>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</si>
  <si>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</si>
  <si>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</si>
  <si>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</si>
  <si>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</si>
  <si>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</si>
  <si>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</si>
  <si>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</si>
  <si>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</si>
  <si>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</si>
  <si>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</si>
  <si>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</si>
  <si>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</si>
  <si>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</si>
  <si>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</si>
  <si>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</si>
  <si>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</si>
  <si>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</si>
  <si>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</si>
  <si>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</si>
  <si>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</si>
  <si>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</si>
  <si>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</si>
  <si>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</si>
  <si>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18 1 00 78130</t>
  </si>
  <si>
    <t>18 1 00 L5760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</si>
  <si>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</si>
  <si>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</si>
  <si>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</si>
  <si>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</si>
  <si>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</si>
  <si>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</si>
  <si>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</si>
  <si>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</si>
  <si>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</si>
  <si>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</si>
  <si>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</si>
  <si>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</si>
  <si>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</si>
  <si>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</si>
  <si>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</si>
  <si>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</si>
  <si>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</si>
  <si>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</si>
  <si>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</si>
  <si>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</si>
  <si>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</si>
  <si>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</si>
  <si>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</si>
  <si>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</si>
  <si>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</si>
  <si>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</si>
  <si>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</si>
  <si>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</si>
  <si>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</si>
  <si>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</si>
  <si>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</si>
  <si>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</si>
  <si>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</si>
  <si>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</si>
  <si>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</si>
  <si>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</si>
  <si>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</si>
  <si>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</si>
  <si>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</si>
  <si>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</si>
  <si>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</si>
  <si>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</si>
  <si>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</si>
  <si>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</si>
  <si>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</si>
  <si>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</si>
  <si>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</si>
  <si>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</si>
  <si>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</si>
  <si>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</si>
  <si>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</si>
  <si>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</si>
  <si>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</si>
  <si>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</si>
  <si>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</si>
  <si>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</si>
  <si>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</si>
  <si>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</si>
  <si>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</si>
  <si>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</si>
  <si>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</si>
  <si>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</si>
  <si>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</si>
  <si>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</si>
  <si>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</si>
  <si>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</si>
  <si>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S812Д</t>
  </si>
  <si>
    <t>16 1 00 S875Д</t>
  </si>
  <si>
    <t>16 1 00 8302Д</t>
  </si>
  <si>
    <t>14 1 00 78790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</si>
  <si>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</si>
  <si>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</si>
  <si>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</si>
  <si>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</si>
  <si>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</si>
  <si>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</si>
  <si>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</si>
  <si>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</si>
  <si>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</si>
  <si>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</si>
  <si>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</si>
  <si>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</si>
  <si>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</si>
  <si>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</si>
  <si>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</si>
  <si>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</si>
  <si>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</si>
  <si>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</si>
  <si>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</si>
  <si>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</si>
  <si>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</si>
  <si>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21 0 00 81570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</si>
  <si>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</si>
  <si>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</si>
  <si>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</si>
  <si>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</si>
  <si>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</si>
  <si>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</si>
  <si>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</si>
  <si>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</si>
  <si>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</si>
  <si>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</si>
  <si>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</si>
  <si>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</si>
  <si>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</si>
  <si>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</si>
  <si>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</si>
  <si>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</si>
  <si>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</si>
  <si>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</si>
  <si>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</si>
  <si>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</si>
  <si>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</si>
  <si>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</si>
  <si>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</si>
  <si>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</si>
  <si>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</si>
  <si>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</si>
  <si>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</si>
  <si>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</si>
  <si>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</si>
  <si>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</si>
  <si>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</si>
  <si>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</si>
  <si>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</si>
  <si>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16 2 00 80310</t>
  </si>
  <si>
    <t>Подпрограмма «Поддержка социально ориентированных некоммерческих организаций»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</si>
  <si>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</si>
  <si>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</si>
  <si>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</si>
  <si>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</si>
  <si>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</si>
  <si>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</si>
  <si>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</si>
  <si>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</si>
  <si>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</si>
  <si>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</si>
  <si>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</si>
  <si>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</si>
  <si>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</si>
  <si>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</si>
  <si>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</si>
  <si>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</si>
  <si>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</si>
  <si>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</si>
  <si>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</si>
  <si>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</si>
  <si>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</si>
  <si>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</si>
  <si>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</si>
  <si>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</si>
  <si>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</si>
  <si>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</si>
  <si>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</si>
  <si>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</si>
  <si>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19 0 00 83520</t>
  </si>
  <si>
    <t>Приложение № 4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</si>
  <si>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</si>
  <si>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</si>
  <si>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</si>
  <si>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</si>
  <si>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</si>
  <si>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</si>
  <si>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</si>
  <si>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</si>
  <si>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</si>
  <si>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</si>
  <si>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18 2 00 80310</t>
  </si>
  <si>
    <t>09 0 00 S8530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</si>
  <si>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</si>
  <si>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</si>
  <si>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</si>
  <si>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</si>
  <si>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</si>
  <si>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</si>
  <si>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</si>
  <si>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</si>
  <si>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</si>
  <si>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</si>
  <si>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</si>
  <si>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</si>
  <si>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05 1 00 71400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</si>
  <si>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</si>
  <si>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1 00 S6980</t>
  </si>
  <si>
    <t>Исполнение, %</t>
  </si>
  <si>
    <t xml:space="preserve">                                                                                                             к решению Собрания  депутатов</t>
  </si>
  <si>
    <t xml:space="preserve">от ..2023 № </t>
  </si>
  <si>
    <t>Утвержденный бюджет от 23.12.2021      № 55, рублей</t>
  </si>
  <si>
    <t>Администрация муниципального образования "Красноборский муниципальный район" Архангельской области</t>
  </si>
  <si>
    <t>Муниципальная программа "Развитие торговли и обеспечение защиты прав потребителей в МО "Красноборский муниципальный район""</t>
  </si>
  <si>
    <t>Подпрограмма "Развитие торговли в МО "Красноборский муниципальный район"</t>
  </si>
  <si>
    <t>12 1 00 00000</t>
  </si>
  <si>
    <t>12 1 00 78700</t>
  </si>
  <si>
    <t xml:space="preserve">Единая субвенция местным бюджетам 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</si>
  <si>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</si>
  <si>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03 2 00 S8410</t>
  </si>
  <si>
    <t>58 0 00 71400</t>
  </si>
  <si>
    <t>Мероприятия по предупреждению и ликвидации чрезвычайных ситуаций природного и техногенного характера</t>
  </si>
  <si>
    <t>Непрограммные расходы в области национальной экономики</t>
  </si>
  <si>
    <t>62 0 00 00000</t>
  </si>
  <si>
    <t>Непрограммные расходы в области сельского хозяйства</t>
  </si>
  <si>
    <t>62 1 00 00000</t>
  </si>
  <si>
    <t>резервный фонд Правительства Архангельской области</t>
  </si>
  <si>
    <t>62 1 00 71400</t>
  </si>
  <si>
    <t>Организация транспортного обслуживания населения на пассажирских муниципальных маршрутах автомобильного транспорта</t>
  </si>
  <si>
    <t>16 1 00 S6360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</si>
  <si>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</si>
  <si>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12 1 00 78270</t>
  </si>
  <si>
    <t>12 1 00 82270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</si>
  <si>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</si>
  <si>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</si>
  <si>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21 0 00 S6380</t>
  </si>
  <si>
    <t>Благоустройство</t>
  </si>
  <si>
    <t>08 2 00 L2990</t>
  </si>
  <si>
    <t>18 2 00 L635F</t>
  </si>
  <si>
    <t>Ремонт зданий муниципальных учреждеий культуры</t>
  </si>
  <si>
    <t>06 0 00 76810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</si>
  <si>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</si>
  <si>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</si>
  <si>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</si>
  <si>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06 0 00 L5198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</si>
  <si>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</si>
  <si>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Федеральный проект "Культурная среда"</t>
  </si>
  <si>
    <t>06 0 A1 00000</t>
  </si>
  <si>
    <t>Создание модельных муниципальных библиотек</t>
  </si>
  <si>
    <t>06 0 A1 54540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</si>
  <si>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</si>
  <si>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</si>
  <si>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</si>
  <si>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</si>
  <si>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"Развитие имущественно-земельных отношений в МО "Красноборский муниципальный район"</t>
  </si>
  <si>
    <t xml:space="preserve">Муниципальная программа "Развитие имущественно-земельных отношений в МО "Красноборский муниципальный район" </t>
  </si>
  <si>
    <t>Собрание депутатов муниципального образования "Красноборский муниципальный район" Архангельской области</t>
  </si>
  <si>
    <t xml:space="preserve">802 </t>
  </si>
  <si>
    <t>802</t>
  </si>
  <si>
    <t>Контрольно-ревизионная комиссия муниципального образования "Красноборский муниципальный район" Архангельской области</t>
  </si>
  <si>
    <t>803</t>
  </si>
  <si>
    <t xml:space="preserve">Обеспечение деятельности контрольно-ревизионной комиссии    </t>
  </si>
  <si>
    <t>56 0 00 00000</t>
  </si>
  <si>
    <t>56 0 00 80010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</si>
  <si>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</si>
  <si>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</si>
  <si>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</si>
  <si>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Оснащение объектов строительства сферы образования муниципальных образований Архангельской области</t>
  </si>
  <si>
    <t>05 1 00 74900</t>
  </si>
  <si>
    <t>05 1 00 78880</t>
  </si>
  <si>
    <t>Подпрограмма «Обеспечение комплексной безопасности общеобразовательных учреждений»</t>
  </si>
  <si>
    <t>Капитальный ремонт зданий муниципальных общеобразовательных организаций</t>
  </si>
  <si>
    <t>Укрепление материально-технической базы и развитие противопожарной инфраструктуры в муниципальных образовательных организаций Архангельской области</t>
  </si>
  <si>
    <t>05 6 00 76960</t>
  </si>
  <si>
    <t>Муниципальная программа "Развитие образования в МО "Красноборский муниципальный район"</t>
  </si>
  <si>
    <t>Подпрограмма "Создание условий для инклюзивного образования"</t>
  </si>
  <si>
    <t>Реализация мероприятий по антитеррористической защищенности муниципальных образовательных организаций в Архангельской области</t>
  </si>
  <si>
    <t>05 6 00 76850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</si>
  <si>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</si>
  <si>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05 6 00 78180</t>
  </si>
  <si>
    <t>Реализация мероприятий по развитию инфраструктуры муниципальных образовательных организаций в Архангельской области</t>
  </si>
  <si>
    <t>05 6 00 78900</t>
  </si>
  <si>
    <t>Капитальный ремонт общеобразовательных учреждений</t>
  </si>
  <si>
    <t>05 6 00 84010</t>
  </si>
  <si>
    <t>Развитие инфраструктуры муниципальных общеобразовательных учреждений</t>
  </si>
  <si>
    <t>05 6 00 84100</t>
  </si>
  <si>
    <t>Реализация мероприятий по модернизации школьных систем образования</t>
  </si>
  <si>
    <t>05 6 00 L7500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</si>
  <si>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</si>
  <si>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</si>
  <si>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05 6 00 S6960</t>
  </si>
  <si>
    <t>05 6 00 S8180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</si>
  <si>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</si>
  <si>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</si>
  <si>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 заключивших контракт о пребывании в добровольном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</si>
  <si>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05 1 00 74660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</si>
  <si>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</si>
  <si>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</si>
  <si>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r>
      <t>Подпрограмма "Организация и обеспечение бюджетного процесса в МО "Красноборский муниципальный район</t>
    </r>
    <r>
      <rPr>
        <b/>
        <sz val="9"/>
        <rFont val="Times New Roman"/>
        <family val="1"/>
        <charset val="204"/>
      </rPr>
      <t>"</t>
    </r>
  </si>
  <si>
    <t>03 1 00 S8420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</si>
  <si>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</si>
  <si>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Подпрограмма "Поддержание устойчивого исполнения бюджетов сельских поселений МО "Красноборский муниципальный район"</t>
  </si>
  <si>
    <t xml:space="preserve">Софинансирование вопросов местного значения муниципальных образований сельских поселений МО "Красноборский муниципальный район" </t>
  </si>
  <si>
    <t>Реализация федеральной целевой программы "Увековечение памяти погибших при защите Отечества на 2019-2024 годы</t>
  </si>
  <si>
    <t>Субсидии на реализацию проектов комплексного развития сельских территорий ведомственного проекта "Современный облик сельских территорий" за счет средств резервного фонда Правительства Российской Федерации</t>
  </si>
  <si>
    <t>Бюджетная роспись на 31.12.2022, рублей</t>
  </si>
  <si>
    <t>Исполнение на 01.01.2023, рублей</t>
  </si>
  <si>
    <t>Отчет об исполнении бюджета МО "Красноборский муниципальный район" по ведомственной структуре расходов                                                                                                        за 2022 год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</si>
</sst>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3" fillId="0" borderId="0"/>
  </cellStyleXfs>
  <cellXfs count="131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3" fontId="17" fillId="0" borderId="1" xfId="1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/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0" xfId="0" applyNumberFormat="1" applyFont="1" applyFill="1" applyAlignment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/>
    <xf numFmtId="164" fontId="17" fillId="0" borderId="1" xfId="0" applyNumberFormat="1" applyFont="1" applyBorder="1" applyAlignment="1">
      <alignment horizontal="center" vertical="center" wrapText="1"/>
    </xf>
    <xf numFmtId="0" fontId="24" fillId="0" borderId="1" xfId="2" applyNumberFormat="1" applyFont="1" applyFill="1" applyBorder="1" applyAlignment="1">
      <alignment horizontal="center" vertical="center"/>
    </xf>
    <xf numFmtId="1" fontId="24" fillId="0" borderId="1" xfId="0" applyNumberFormat="1" applyFont="1" applyFill="1" applyBorder="1" applyAlignment="1">
      <alignment horizontal="center" vertical="center"/>
    </xf>
    <xf numFmtId="164" fontId="17" fillId="0" borderId="0" xfId="0" applyNumberFormat="1" applyFont="1" applyAlignment="1">
      <alignment horizontal="right"/>
    </xf>
    <xf numFmtId="0" fontId="25" fillId="0" borderId="1" xfId="2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0" fillId="0" borderId="0" xfId="0" applyFont="1" applyFill="1"/>
    <xf numFmtId="2" fontId="12" fillId="0" borderId="1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2" fontId="17" fillId="0" borderId="1" xfId="1" applyNumberFormat="1" applyFont="1" applyFill="1" applyBorder="1" applyAlignment="1">
      <alignment horizontal="right"/>
    </xf>
    <xf numFmtId="2" fontId="17" fillId="0" borderId="1" xfId="0" applyNumberFormat="1" applyFont="1" applyFill="1" applyBorder="1"/>
    <xf numFmtId="2" fontId="17" fillId="0" borderId="3" xfId="0" applyNumberFormat="1" applyFont="1" applyFill="1" applyBorder="1" applyAlignment="1">
      <alignment horizontal="right"/>
    </xf>
    <xf numFmtId="2" fontId="25" fillId="0" borderId="0" xfId="0" applyNumberFormat="1" applyFont="1"/>
    <xf numFmtId="2" fontId="26" fillId="0" borderId="0" xfId="0" applyNumberFormat="1" applyFont="1"/>
    <xf numFmtId="2" fontId="21" fillId="0" borderId="0" xfId="0" applyNumberFormat="1" applyFont="1" applyAlignment="1">
      <alignment horizontal="center"/>
    </xf>
    <xf numFmtId="2" fontId="27" fillId="0" borderId="0" xfId="0" applyNumberFormat="1" applyFont="1"/>
    <xf numFmtId="2" fontId="24" fillId="0" borderId="0" xfId="0" applyNumberFormat="1" applyFont="1"/>
    <xf numFmtId="2" fontId="17" fillId="0" borderId="0" xfId="0" applyNumberFormat="1" applyFont="1"/>
    <xf numFmtId="2" fontId="17" fillId="0" borderId="0" xfId="0" applyNumberFormat="1" applyFont="1" applyFill="1"/>
    <xf numFmtId="2" fontId="15" fillId="0" borderId="0" xfId="0" applyNumberFormat="1" applyFont="1" applyFill="1"/>
    <xf numFmtId="2" fontId="24" fillId="0" borderId="0" xfId="0" applyNumberFormat="1" applyFont="1" applyFill="1"/>
    <xf numFmtId="2" fontId="17" fillId="0" borderId="0" xfId="0" applyNumberFormat="1" applyFont="1" applyFill="1" applyBorder="1"/>
    <xf numFmtId="2" fontId="15" fillId="0" borderId="0" xfId="0" applyNumberFormat="1" applyFont="1"/>
    <xf numFmtId="2" fontId="26" fillId="0" borderId="0" xfId="0" applyNumberFormat="1" applyFont="1" applyFill="1" applyBorder="1"/>
    <xf numFmtId="2" fontId="24" fillId="0" borderId="0" xfId="0" applyNumberFormat="1" applyFont="1" applyFill="1" applyBorder="1"/>
    <xf numFmtId="2" fontId="15" fillId="0" borderId="0" xfId="0" applyNumberFormat="1" applyFont="1" applyFill="1" applyBorder="1"/>
    <xf numFmtId="2" fontId="14" fillId="0" borderId="0" xfId="0" applyNumberFormat="1" applyFont="1" applyFill="1" applyBorder="1"/>
    <xf numFmtId="2" fontId="25" fillId="0" borderId="0" xfId="0" applyNumberFormat="1" applyFont="1" applyFill="1" applyBorder="1"/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17" fillId="0" borderId="0" xfId="0" applyNumberFormat="1" applyFont="1"/>
  </cellXfs>
  <cellStyles count="3">
    <cellStyle name="Обычный" xfId="0" builtinId="0"/>
    <cellStyle name="Обычный 2" xfId="1"/>
    <cellStyle name="Обычный_Приложение №1 - источники финансирован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926"/>
  <sheetViews>
    <sheetView tabSelected="1" topLeftCell="A243" zoomScaleNormal="100" workbookViewId="0">
      <selection activeCell="A264" sqref="A264"/>
    </sheetView>
  </sheetViews>
  <sheetFormatPr defaultColWidth="8.85546875" defaultRowHeight="12.75"/>
  <cols>
    <col min="1" max="1" width="62.5703125" style="98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5" style="7" customWidth="1"/>
    <col min="7" max="7" width="12.28515625" style="76" customWidth="1"/>
    <col min="8" max="8" width="13" style="35" customWidth="1"/>
    <col min="9" max="9" width="13.42578125" style="35" customWidth="1"/>
    <col min="10" max="10" width="8.85546875" style="1" customWidth="1"/>
    <col min="11" max="11" width="12.7109375" style="112" customWidth="1"/>
    <col min="12" max="16384" width="8.85546875" style="1"/>
  </cols>
  <sheetData>
    <row r="1" spans="1:13" ht="6" customHeight="1">
      <c r="A1" s="93" t="s">
        <v>26</v>
      </c>
      <c r="B1" s="78"/>
      <c r="C1" s="78"/>
      <c r="D1" s="78"/>
      <c r="E1" s="78"/>
      <c r="F1" s="78"/>
      <c r="H1" s="66"/>
      <c r="I1" s="66"/>
    </row>
    <row r="2" spans="1:13">
      <c r="A2" s="94"/>
      <c r="B2" s="77"/>
      <c r="C2" s="77"/>
      <c r="D2" s="77"/>
      <c r="E2" s="77"/>
      <c r="F2" s="77"/>
      <c r="H2" s="91"/>
      <c r="I2" s="91"/>
      <c r="J2" s="91" t="s">
        <v>436</v>
      </c>
    </row>
    <row r="3" spans="1:13">
      <c r="A3" s="94"/>
      <c r="B3" s="77"/>
      <c r="C3" s="77"/>
      <c r="D3" s="77"/>
      <c r="E3" s="77"/>
      <c r="F3" s="77"/>
      <c r="H3" s="92"/>
      <c r="I3" s="92"/>
      <c r="J3" s="102" t="s">
        <v>465</v>
      </c>
    </row>
    <row r="4" spans="1:13">
      <c r="A4" s="94"/>
      <c r="B4" s="77"/>
      <c r="C4" s="77"/>
      <c r="D4" s="77"/>
      <c r="E4" s="77"/>
      <c r="F4" s="77"/>
      <c r="H4" s="66"/>
      <c r="I4" s="66"/>
      <c r="J4" s="91" t="s">
        <v>466</v>
      </c>
    </row>
    <row r="5" spans="1:13">
      <c r="A5" s="94"/>
      <c r="B5" s="77"/>
      <c r="C5" s="77"/>
      <c r="D5" s="77"/>
      <c r="E5" s="77"/>
      <c r="F5" s="77"/>
    </row>
    <row r="6" spans="1:13" s="10" customFormat="1" ht="34.5" customHeight="1">
      <c r="A6" s="129" t="s">
        <v>563</v>
      </c>
      <c r="B6" s="129"/>
      <c r="C6" s="129"/>
      <c r="D6" s="129"/>
      <c r="E6" s="129"/>
      <c r="F6" s="129"/>
      <c r="G6" s="129"/>
      <c r="H6" s="129"/>
      <c r="I6" s="129"/>
      <c r="J6" s="130"/>
      <c r="K6" s="113"/>
    </row>
    <row r="7" spans="1:13" ht="13.5" customHeight="1">
      <c r="A7" s="128"/>
      <c r="B7" s="128"/>
      <c r="C7" s="128"/>
      <c r="D7" s="128"/>
      <c r="E7" s="128"/>
      <c r="F7" s="128"/>
      <c r="G7" s="128"/>
    </row>
    <row r="8" spans="1:13" ht="65.25" customHeight="1">
      <c r="A8" s="95" t="s">
        <v>3</v>
      </c>
      <c r="B8" s="61" t="s">
        <v>32</v>
      </c>
      <c r="C8" s="60" t="s">
        <v>209</v>
      </c>
      <c r="D8" s="60" t="s">
        <v>4</v>
      </c>
      <c r="E8" s="60" t="s">
        <v>0</v>
      </c>
      <c r="F8" s="60" t="s">
        <v>245</v>
      </c>
      <c r="G8" s="103" t="s">
        <v>467</v>
      </c>
      <c r="H8" s="104" t="s">
        <v>561</v>
      </c>
      <c r="I8" s="103" t="s">
        <v>562</v>
      </c>
      <c r="J8" s="99" t="s">
        <v>464</v>
      </c>
    </row>
    <row r="9" spans="1:13" s="70" customFormat="1" ht="10.9" customHeight="1">
      <c r="A9" s="96">
        <v>1</v>
      </c>
      <c r="B9" s="68">
        <v>2</v>
      </c>
      <c r="C9" s="68">
        <v>3</v>
      </c>
      <c r="D9" s="68">
        <v>4</v>
      </c>
      <c r="E9" s="68">
        <v>5</v>
      </c>
      <c r="F9" s="68">
        <v>6</v>
      </c>
      <c r="G9" s="100">
        <v>7</v>
      </c>
      <c r="H9" s="100">
        <v>8</v>
      </c>
      <c r="I9" s="100">
        <v>9</v>
      </c>
      <c r="J9" s="101">
        <v>10</v>
      </c>
      <c r="K9" s="114"/>
    </row>
    <row r="10" spans="1:13" s="10" customFormat="1" ht="24">
      <c r="A10" s="25" t="s">
        <v>468</v>
      </c>
      <c r="B10" s="16" t="s">
        <v>22</v>
      </c>
      <c r="C10" s="27"/>
      <c r="D10" s="27"/>
      <c r="E10" s="27"/>
      <c r="F10" s="27"/>
      <c r="G10" s="106">
        <f>G11+G151+G290+G361+G475+G136+G212+G419+G277</f>
        <v>408210608.82999998</v>
      </c>
      <c r="H10" s="106">
        <f>H11+H151+H290+H361+H475+H136+H212+H419+H277</f>
        <v>626673799.69999993</v>
      </c>
      <c r="I10" s="106">
        <f>I11+I151+I290+I361+I475+I136+I212+I419+I277</f>
        <v>556658682.45000005</v>
      </c>
      <c r="J10" s="89">
        <f>I10/H10*100</f>
        <v>88.827502077872509</v>
      </c>
      <c r="K10" s="113"/>
    </row>
    <row r="11" spans="1:13" s="9" customFormat="1" ht="15.75">
      <c r="A11" s="28" t="s">
        <v>1</v>
      </c>
      <c r="B11" s="16" t="s">
        <v>22</v>
      </c>
      <c r="C11" s="16" t="s">
        <v>5</v>
      </c>
      <c r="D11" s="16"/>
      <c r="E11" s="16"/>
      <c r="F11" s="16"/>
      <c r="G11" s="106">
        <f>G12+G17+G31+G64+G73+G59</f>
        <v>40322896.819999993</v>
      </c>
      <c r="H11" s="106">
        <f>H12+H17+H31+H64+H73+H59</f>
        <v>42982534.68</v>
      </c>
      <c r="I11" s="106">
        <f>I12+I17+I31+I64+I73+I59</f>
        <v>42297756.32</v>
      </c>
      <c r="J11" s="89">
        <f t="shared" ref="J11:J73" si="0">I11/H11*100</f>
        <v>98.406845093947823</v>
      </c>
      <c r="K11" s="115"/>
    </row>
    <row r="12" spans="1:13" s="4" customFormat="1" ht="24">
      <c r="A12" s="22" t="s">
        <v>213</v>
      </c>
      <c r="B12" s="18" t="s">
        <v>22</v>
      </c>
      <c r="C12" s="18" t="s">
        <v>5</v>
      </c>
      <c r="D12" s="18" t="s">
        <v>6</v>
      </c>
      <c r="E12" s="16"/>
      <c r="F12" s="16"/>
      <c r="G12" s="107">
        <f t="shared" ref="G12:I15" si="1">G13</f>
        <v>2050740</v>
      </c>
      <c r="H12" s="107">
        <f t="shared" si="1"/>
        <v>1593740</v>
      </c>
      <c r="I12" s="107">
        <f t="shared" si="1"/>
        <v>1555689.9</v>
      </c>
      <c r="J12" s="90">
        <f t="shared" si="0"/>
        <v>97.612527764880085</v>
      </c>
      <c r="K12" s="113"/>
      <c r="L12" s="10"/>
      <c r="M12" s="10"/>
    </row>
    <row r="13" spans="1:13" s="8" customFormat="1" ht="12">
      <c r="A13" s="21" t="s">
        <v>52</v>
      </c>
      <c r="B13" s="20" t="s">
        <v>22</v>
      </c>
      <c r="C13" s="20" t="s">
        <v>5</v>
      </c>
      <c r="D13" s="20" t="s">
        <v>6</v>
      </c>
      <c r="E13" s="20" t="s">
        <v>124</v>
      </c>
      <c r="F13" s="16"/>
      <c r="G13" s="108">
        <f t="shared" si="1"/>
        <v>2050740</v>
      </c>
      <c r="H13" s="108">
        <f t="shared" si="1"/>
        <v>1593740</v>
      </c>
      <c r="I13" s="108">
        <f t="shared" si="1"/>
        <v>1555689.9</v>
      </c>
      <c r="J13" s="88">
        <f t="shared" si="0"/>
        <v>97.612527764880085</v>
      </c>
      <c r="K13" s="116"/>
    </row>
    <row r="14" spans="1:13" s="2" customFormat="1" ht="12">
      <c r="A14" s="52" t="s">
        <v>53</v>
      </c>
      <c r="B14" s="20" t="s">
        <v>22</v>
      </c>
      <c r="C14" s="20" t="s">
        <v>5</v>
      </c>
      <c r="D14" s="20" t="s">
        <v>6</v>
      </c>
      <c r="E14" s="20" t="s">
        <v>125</v>
      </c>
      <c r="F14" s="20"/>
      <c r="G14" s="108">
        <f t="shared" si="1"/>
        <v>2050740</v>
      </c>
      <c r="H14" s="108">
        <f t="shared" si="1"/>
        <v>1593740</v>
      </c>
      <c r="I14" s="108">
        <f t="shared" si="1"/>
        <v>1555689.9</v>
      </c>
      <c r="J14" s="88">
        <f t="shared" si="0"/>
        <v>97.612527764880085</v>
      </c>
      <c r="K14" s="117"/>
    </row>
    <row r="15" spans="1:13" s="2" customFormat="1" ht="36">
      <c r="A15" s="21" t="s">
        <v>422</v>
      </c>
      <c r="B15" s="20" t="s">
        <v>22</v>
      </c>
      <c r="C15" s="20" t="s">
        <v>5</v>
      </c>
      <c r="D15" s="20" t="s">
        <v>6</v>
      </c>
      <c r="E15" s="20" t="s">
        <v>125</v>
      </c>
      <c r="F15" s="20" t="s">
        <v>54</v>
      </c>
      <c r="G15" s="108">
        <f t="shared" si="1"/>
        <v>2050740</v>
      </c>
      <c r="H15" s="108">
        <f t="shared" si="1"/>
        <v>1593740</v>
      </c>
      <c r="I15" s="108">
        <f t="shared" si="1"/>
        <v>1555689.9</v>
      </c>
      <c r="J15" s="88">
        <f t="shared" si="0"/>
        <v>97.612527764880085</v>
      </c>
      <c r="K15" s="117"/>
    </row>
    <row r="16" spans="1:13" s="2" customFormat="1" ht="12">
      <c r="A16" s="21" t="s">
        <v>57</v>
      </c>
      <c r="B16" s="20" t="s">
        <v>22</v>
      </c>
      <c r="C16" s="20" t="s">
        <v>5</v>
      </c>
      <c r="D16" s="20" t="s">
        <v>6</v>
      </c>
      <c r="E16" s="20" t="s">
        <v>125</v>
      </c>
      <c r="F16" s="20" t="s">
        <v>56</v>
      </c>
      <c r="G16" s="108">
        <v>2050740</v>
      </c>
      <c r="H16" s="108">
        <v>1593740</v>
      </c>
      <c r="I16" s="108">
        <f>1555689.9</f>
        <v>1555689.9</v>
      </c>
      <c r="J16" s="88">
        <f t="shared" si="0"/>
        <v>97.612527764880085</v>
      </c>
      <c r="K16" s="117"/>
    </row>
    <row r="17" spans="1:11" s="2" customFormat="1" ht="36" hidden="1">
      <c r="A17" s="22" t="s">
        <v>28</v>
      </c>
      <c r="B17" s="18" t="s">
        <v>22</v>
      </c>
      <c r="C17" s="18" t="s">
        <v>5</v>
      </c>
      <c r="D17" s="18" t="s">
        <v>7</v>
      </c>
      <c r="E17" s="18"/>
      <c r="F17" s="18"/>
      <c r="G17" s="107">
        <f>G18</f>
        <v>0</v>
      </c>
      <c r="H17" s="107">
        <f>H18</f>
        <v>0</v>
      </c>
      <c r="I17" s="107">
        <f>I18</f>
        <v>0</v>
      </c>
      <c r="J17" s="90" t="e">
        <f t="shared" si="0"/>
        <v>#DIV/0!</v>
      </c>
      <c r="K17" s="117"/>
    </row>
    <row r="18" spans="1:11" s="2" customFormat="1" ht="12" hidden="1">
      <c r="A18" s="21" t="s">
        <v>58</v>
      </c>
      <c r="B18" s="20" t="s">
        <v>22</v>
      </c>
      <c r="C18" s="20" t="s">
        <v>5</v>
      </c>
      <c r="D18" s="20" t="s">
        <v>7</v>
      </c>
      <c r="E18" s="20" t="s">
        <v>126</v>
      </c>
      <c r="F18" s="20"/>
      <c r="G18" s="108">
        <f>G19+G23</f>
        <v>0</v>
      </c>
      <c r="H18" s="108">
        <f>H19+H23</f>
        <v>0</v>
      </c>
      <c r="I18" s="108">
        <f>I19+I23</f>
        <v>0</v>
      </c>
      <c r="J18" s="88" t="e">
        <f t="shared" si="0"/>
        <v>#DIV/0!</v>
      </c>
      <c r="K18" s="117"/>
    </row>
    <row r="19" spans="1:11" s="2" customFormat="1" ht="12" hidden="1">
      <c r="A19" s="21" t="s">
        <v>59</v>
      </c>
      <c r="B19" s="20" t="s">
        <v>22</v>
      </c>
      <c r="C19" s="20" t="s">
        <v>5</v>
      </c>
      <c r="D19" s="20" t="s">
        <v>7</v>
      </c>
      <c r="E19" s="20" t="s">
        <v>127</v>
      </c>
      <c r="F19" s="20"/>
      <c r="G19" s="108">
        <f t="shared" ref="G19:I21" si="2">G20</f>
        <v>0</v>
      </c>
      <c r="H19" s="108">
        <f t="shared" si="2"/>
        <v>0</v>
      </c>
      <c r="I19" s="108">
        <f t="shared" si="2"/>
        <v>0</v>
      </c>
      <c r="J19" s="88" t="e">
        <f t="shared" si="0"/>
        <v>#DIV/0!</v>
      </c>
      <c r="K19" s="117"/>
    </row>
    <row r="20" spans="1:11" s="2" customFormat="1" ht="12" hidden="1">
      <c r="A20" s="52" t="s">
        <v>53</v>
      </c>
      <c r="B20" s="20" t="s">
        <v>22</v>
      </c>
      <c r="C20" s="20" t="s">
        <v>5</v>
      </c>
      <c r="D20" s="20" t="s">
        <v>7</v>
      </c>
      <c r="E20" s="20" t="s">
        <v>128</v>
      </c>
      <c r="F20" s="20"/>
      <c r="G20" s="108">
        <f t="shared" si="2"/>
        <v>0</v>
      </c>
      <c r="H20" s="108">
        <f t="shared" si="2"/>
        <v>0</v>
      </c>
      <c r="I20" s="108">
        <f t="shared" si="2"/>
        <v>0</v>
      </c>
      <c r="J20" s="88" t="e">
        <f t="shared" si="0"/>
        <v>#DIV/0!</v>
      </c>
      <c r="K20" s="117"/>
    </row>
    <row r="21" spans="1:11" s="2" customFormat="1" ht="36" hidden="1">
      <c r="A21" s="21" t="s">
        <v>422</v>
      </c>
      <c r="B21" s="20" t="s">
        <v>22</v>
      </c>
      <c r="C21" s="20" t="s">
        <v>5</v>
      </c>
      <c r="D21" s="20" t="s">
        <v>7</v>
      </c>
      <c r="E21" s="20" t="s">
        <v>128</v>
      </c>
      <c r="F21" s="20" t="s">
        <v>54</v>
      </c>
      <c r="G21" s="108">
        <f t="shared" si="2"/>
        <v>0</v>
      </c>
      <c r="H21" s="108">
        <f t="shared" si="2"/>
        <v>0</v>
      </c>
      <c r="I21" s="108">
        <f t="shared" si="2"/>
        <v>0</v>
      </c>
      <c r="J21" s="88" t="e">
        <f t="shared" si="0"/>
        <v>#DIV/0!</v>
      </c>
      <c r="K21" s="117"/>
    </row>
    <row r="22" spans="1:11" s="2" customFormat="1" ht="12" hidden="1">
      <c r="A22" s="21" t="s">
        <v>57</v>
      </c>
      <c r="B22" s="20" t="s">
        <v>22</v>
      </c>
      <c r="C22" s="20" t="s">
        <v>5</v>
      </c>
      <c r="D22" s="20" t="s">
        <v>7</v>
      </c>
      <c r="E22" s="20" t="s">
        <v>128</v>
      </c>
      <c r="F22" s="20" t="s">
        <v>56</v>
      </c>
      <c r="G22" s="108">
        <v>0</v>
      </c>
      <c r="H22" s="108">
        <v>0</v>
      </c>
      <c r="I22" s="108">
        <v>0</v>
      </c>
      <c r="J22" s="88" t="e">
        <f t="shared" si="0"/>
        <v>#DIV/0!</v>
      </c>
      <c r="K22" s="117"/>
    </row>
    <row r="23" spans="1:11" s="2" customFormat="1" ht="12" hidden="1">
      <c r="A23" s="21" t="s">
        <v>60</v>
      </c>
      <c r="B23" s="20" t="s">
        <v>22</v>
      </c>
      <c r="C23" s="20" t="s">
        <v>5</v>
      </c>
      <c r="D23" s="20" t="s">
        <v>7</v>
      </c>
      <c r="E23" s="20" t="s">
        <v>129</v>
      </c>
      <c r="F23" s="20"/>
      <c r="G23" s="108">
        <f>G24</f>
        <v>0</v>
      </c>
      <c r="H23" s="108">
        <f>H24</f>
        <v>0</v>
      </c>
      <c r="I23" s="108">
        <f>I24</f>
        <v>0</v>
      </c>
      <c r="J23" s="88" t="e">
        <f t="shared" si="0"/>
        <v>#DIV/0!</v>
      </c>
      <c r="K23" s="117"/>
    </row>
    <row r="24" spans="1:11" s="2" customFormat="1" ht="12" hidden="1">
      <c r="A24" s="52" t="s">
        <v>53</v>
      </c>
      <c r="B24" s="20" t="s">
        <v>22</v>
      </c>
      <c r="C24" s="20" t="s">
        <v>5</v>
      </c>
      <c r="D24" s="20" t="s">
        <v>7</v>
      </c>
      <c r="E24" s="20" t="s">
        <v>130</v>
      </c>
      <c r="F24" s="20"/>
      <c r="G24" s="108">
        <f>G25+G27+G29</f>
        <v>0</v>
      </c>
      <c r="H24" s="108">
        <f>H25+H27+H29</f>
        <v>0</v>
      </c>
      <c r="I24" s="108">
        <f>I25+I27+I29</f>
        <v>0</v>
      </c>
      <c r="J24" s="88" t="e">
        <f t="shared" si="0"/>
        <v>#DIV/0!</v>
      </c>
      <c r="K24" s="117"/>
    </row>
    <row r="25" spans="1:11" s="2" customFormat="1" ht="36" hidden="1">
      <c r="A25" s="21" t="s">
        <v>422</v>
      </c>
      <c r="B25" s="20" t="s">
        <v>22</v>
      </c>
      <c r="C25" s="20" t="s">
        <v>5</v>
      </c>
      <c r="D25" s="20" t="s">
        <v>7</v>
      </c>
      <c r="E25" s="20" t="s">
        <v>130</v>
      </c>
      <c r="F25" s="20" t="s">
        <v>54</v>
      </c>
      <c r="G25" s="108">
        <f>G26</f>
        <v>0</v>
      </c>
      <c r="H25" s="108">
        <f>H26</f>
        <v>0</v>
      </c>
      <c r="I25" s="108">
        <f>I26</f>
        <v>0</v>
      </c>
      <c r="J25" s="88" t="e">
        <f t="shared" si="0"/>
        <v>#DIV/0!</v>
      </c>
      <c r="K25" s="117"/>
    </row>
    <row r="26" spans="1:11" s="2" customFormat="1" ht="12" hidden="1">
      <c r="A26" s="21" t="s">
        <v>57</v>
      </c>
      <c r="B26" s="20" t="s">
        <v>22</v>
      </c>
      <c r="C26" s="20" t="s">
        <v>5</v>
      </c>
      <c r="D26" s="20" t="s">
        <v>7</v>
      </c>
      <c r="E26" s="20" t="s">
        <v>130</v>
      </c>
      <c r="F26" s="20" t="s">
        <v>56</v>
      </c>
      <c r="G26" s="108">
        <v>0</v>
      </c>
      <c r="H26" s="108">
        <v>0</v>
      </c>
      <c r="I26" s="108">
        <v>0</v>
      </c>
      <c r="J26" s="88" t="e">
        <f t="shared" si="0"/>
        <v>#DIV/0!</v>
      </c>
      <c r="K26" s="117"/>
    </row>
    <row r="27" spans="1:11" s="2" customFormat="1" ht="24" hidden="1">
      <c r="A27" s="21" t="s">
        <v>424</v>
      </c>
      <c r="B27" s="20" t="s">
        <v>22</v>
      </c>
      <c r="C27" s="20" t="s">
        <v>5</v>
      </c>
      <c r="D27" s="20" t="s">
        <v>7</v>
      </c>
      <c r="E27" s="20" t="s">
        <v>130</v>
      </c>
      <c r="F27" s="20" t="s">
        <v>61</v>
      </c>
      <c r="G27" s="108">
        <f>G28</f>
        <v>0</v>
      </c>
      <c r="H27" s="108">
        <f>H28</f>
        <v>0</v>
      </c>
      <c r="I27" s="108">
        <f>I28</f>
        <v>0</v>
      </c>
      <c r="J27" s="88" t="e">
        <f t="shared" si="0"/>
        <v>#DIV/0!</v>
      </c>
      <c r="K27" s="117"/>
    </row>
    <row r="28" spans="1:11" s="2" customFormat="1" ht="24" hidden="1">
      <c r="A28" s="21" t="s">
        <v>82</v>
      </c>
      <c r="B28" s="20" t="s">
        <v>22</v>
      </c>
      <c r="C28" s="20" t="s">
        <v>5</v>
      </c>
      <c r="D28" s="20" t="s">
        <v>7</v>
      </c>
      <c r="E28" s="20" t="s">
        <v>130</v>
      </c>
      <c r="F28" s="20" t="s">
        <v>62</v>
      </c>
      <c r="G28" s="108">
        <v>0</v>
      </c>
      <c r="H28" s="108">
        <v>0</v>
      </c>
      <c r="I28" s="108">
        <v>0</v>
      </c>
      <c r="J28" s="88" t="e">
        <f t="shared" si="0"/>
        <v>#DIV/0!</v>
      </c>
      <c r="K28" s="117"/>
    </row>
    <row r="29" spans="1:11" s="2" customFormat="1" ht="12" hidden="1">
      <c r="A29" s="21" t="s">
        <v>65</v>
      </c>
      <c r="B29" s="20" t="s">
        <v>22</v>
      </c>
      <c r="C29" s="20" t="s">
        <v>5</v>
      </c>
      <c r="D29" s="20" t="s">
        <v>7</v>
      </c>
      <c r="E29" s="20" t="s">
        <v>130</v>
      </c>
      <c r="F29" s="20" t="s">
        <v>22</v>
      </c>
      <c r="G29" s="108">
        <f>G30</f>
        <v>0</v>
      </c>
      <c r="H29" s="108">
        <f>H30</f>
        <v>0</v>
      </c>
      <c r="I29" s="108">
        <f>I30</f>
        <v>0</v>
      </c>
      <c r="J29" s="88" t="e">
        <f t="shared" si="0"/>
        <v>#DIV/0!</v>
      </c>
      <c r="K29" s="117"/>
    </row>
    <row r="30" spans="1:11" s="2" customFormat="1" ht="12" hidden="1">
      <c r="A30" s="21" t="s">
        <v>66</v>
      </c>
      <c r="B30" s="20" t="s">
        <v>22</v>
      </c>
      <c r="C30" s="20" t="s">
        <v>5</v>
      </c>
      <c r="D30" s="20" t="s">
        <v>7</v>
      </c>
      <c r="E30" s="20" t="s">
        <v>130</v>
      </c>
      <c r="F30" s="20" t="s">
        <v>64</v>
      </c>
      <c r="G30" s="108">
        <v>0</v>
      </c>
      <c r="H30" s="108">
        <v>0</v>
      </c>
      <c r="I30" s="108">
        <v>0</v>
      </c>
      <c r="J30" s="88" t="e">
        <f t="shared" si="0"/>
        <v>#DIV/0!</v>
      </c>
      <c r="K30" s="117"/>
    </row>
    <row r="31" spans="1:11" s="8" customFormat="1" ht="36">
      <c r="A31" s="22" t="s">
        <v>214</v>
      </c>
      <c r="B31" s="18" t="s">
        <v>22</v>
      </c>
      <c r="C31" s="18" t="s">
        <v>5</v>
      </c>
      <c r="D31" s="18" t="s">
        <v>14</v>
      </c>
      <c r="E31" s="18"/>
      <c r="F31" s="18"/>
      <c r="G31" s="107">
        <f>G37+G32</f>
        <v>28209520.52</v>
      </c>
      <c r="H31" s="107">
        <f>H37+H32</f>
        <v>28505049.52</v>
      </c>
      <c r="I31" s="107">
        <f>I37+I32</f>
        <v>28081960.93</v>
      </c>
      <c r="J31" s="90">
        <f t="shared" si="0"/>
        <v>98.515741606752343</v>
      </c>
      <c r="K31" s="116"/>
    </row>
    <row r="32" spans="1:11" s="8" customFormat="1" ht="24">
      <c r="A32" s="21" t="s">
        <v>469</v>
      </c>
      <c r="B32" s="20" t="s">
        <v>22</v>
      </c>
      <c r="C32" s="20" t="s">
        <v>5</v>
      </c>
      <c r="D32" s="20" t="s">
        <v>14</v>
      </c>
      <c r="E32" s="20" t="s">
        <v>131</v>
      </c>
      <c r="F32" s="20"/>
      <c r="G32" s="108">
        <f t="shared" ref="G32:I33" si="3">G33</f>
        <v>35000</v>
      </c>
      <c r="H32" s="108">
        <f t="shared" si="3"/>
        <v>35000</v>
      </c>
      <c r="I32" s="108">
        <f t="shared" si="3"/>
        <v>35000</v>
      </c>
      <c r="J32" s="88">
        <f t="shared" si="0"/>
        <v>100</v>
      </c>
      <c r="K32" s="116"/>
    </row>
    <row r="33" spans="1:11" s="8" customFormat="1" ht="24">
      <c r="A33" s="21" t="s">
        <v>470</v>
      </c>
      <c r="B33" s="20" t="s">
        <v>22</v>
      </c>
      <c r="C33" s="20" t="s">
        <v>5</v>
      </c>
      <c r="D33" s="20" t="s">
        <v>14</v>
      </c>
      <c r="E33" s="20" t="s">
        <v>471</v>
      </c>
      <c r="F33" s="20"/>
      <c r="G33" s="108">
        <f t="shared" si="3"/>
        <v>35000</v>
      </c>
      <c r="H33" s="108">
        <f t="shared" si="3"/>
        <v>35000</v>
      </c>
      <c r="I33" s="108">
        <f t="shared" si="3"/>
        <v>35000</v>
      </c>
      <c r="J33" s="88">
        <f t="shared" si="0"/>
        <v>100</v>
      </c>
      <c r="K33" s="116"/>
    </row>
    <row r="34" spans="1:11" s="8" customFormat="1" ht="24">
      <c r="A34" s="21" t="s">
        <v>84</v>
      </c>
      <c r="B34" s="20" t="s">
        <v>22</v>
      </c>
      <c r="C34" s="20" t="s">
        <v>5</v>
      </c>
      <c r="D34" s="20" t="s">
        <v>14</v>
      </c>
      <c r="E34" s="20" t="s">
        <v>472</v>
      </c>
      <c r="F34" s="20"/>
      <c r="G34" s="108">
        <f t="shared" ref="G34:I35" si="4">G35</f>
        <v>35000</v>
      </c>
      <c r="H34" s="108">
        <f t="shared" si="4"/>
        <v>35000</v>
      </c>
      <c r="I34" s="108">
        <f t="shared" si="4"/>
        <v>35000</v>
      </c>
      <c r="J34" s="88">
        <f t="shared" si="0"/>
        <v>100</v>
      </c>
      <c r="K34" s="116"/>
    </row>
    <row r="35" spans="1:11" s="8" customFormat="1" ht="24">
      <c r="A35" s="21" t="s">
        <v>424</v>
      </c>
      <c r="B35" s="20" t="s">
        <v>22</v>
      </c>
      <c r="C35" s="20" t="s">
        <v>5</v>
      </c>
      <c r="D35" s="20" t="s">
        <v>14</v>
      </c>
      <c r="E35" s="20" t="s">
        <v>472</v>
      </c>
      <c r="F35" s="20" t="s">
        <v>61</v>
      </c>
      <c r="G35" s="108">
        <f t="shared" si="4"/>
        <v>35000</v>
      </c>
      <c r="H35" s="108">
        <f t="shared" si="4"/>
        <v>35000</v>
      </c>
      <c r="I35" s="108">
        <f t="shared" si="4"/>
        <v>35000</v>
      </c>
      <c r="J35" s="88">
        <f t="shared" si="0"/>
        <v>100</v>
      </c>
      <c r="K35" s="116"/>
    </row>
    <row r="36" spans="1:11" s="2" customFormat="1" ht="24">
      <c r="A36" s="21" t="s">
        <v>82</v>
      </c>
      <c r="B36" s="20" t="s">
        <v>22</v>
      </c>
      <c r="C36" s="20" t="s">
        <v>5</v>
      </c>
      <c r="D36" s="20" t="s">
        <v>14</v>
      </c>
      <c r="E36" s="20" t="s">
        <v>472</v>
      </c>
      <c r="F36" s="20" t="s">
        <v>62</v>
      </c>
      <c r="G36" s="108">
        <v>35000</v>
      </c>
      <c r="H36" s="108">
        <v>35000</v>
      </c>
      <c r="I36" s="108">
        <v>35000</v>
      </c>
      <c r="J36" s="88">
        <f t="shared" si="0"/>
        <v>100</v>
      </c>
      <c r="K36" s="117"/>
    </row>
    <row r="37" spans="1:11" s="49" customFormat="1" ht="12">
      <c r="A37" s="21" t="s">
        <v>83</v>
      </c>
      <c r="B37" s="20" t="s">
        <v>22</v>
      </c>
      <c r="C37" s="20" t="s">
        <v>5</v>
      </c>
      <c r="D37" s="20" t="s">
        <v>14</v>
      </c>
      <c r="E37" s="20" t="s">
        <v>132</v>
      </c>
      <c r="F37" s="20"/>
      <c r="G37" s="108">
        <f>G52+G38+G44+G47</f>
        <v>28174520.52</v>
      </c>
      <c r="H37" s="108">
        <f>H52+H38+H44+H47</f>
        <v>28470049.52</v>
      </c>
      <c r="I37" s="108">
        <f>I52+I38+I44+I47</f>
        <v>28046960.93</v>
      </c>
      <c r="J37" s="88">
        <f t="shared" si="0"/>
        <v>98.51391691573005</v>
      </c>
      <c r="K37" s="118"/>
    </row>
    <row r="38" spans="1:11" s="2" customFormat="1" ht="12">
      <c r="A38" s="21" t="s">
        <v>473</v>
      </c>
      <c r="B38" s="20" t="s">
        <v>22</v>
      </c>
      <c r="C38" s="20" t="s">
        <v>5</v>
      </c>
      <c r="D38" s="20" t="s">
        <v>14</v>
      </c>
      <c r="E38" s="20" t="s">
        <v>261</v>
      </c>
      <c r="F38" s="20"/>
      <c r="G38" s="108">
        <f>G39</f>
        <v>1477406.02</v>
      </c>
      <c r="H38" s="108">
        <f>H39</f>
        <v>1477406.02</v>
      </c>
      <c r="I38" s="108">
        <f>I39</f>
        <v>1473505.28</v>
      </c>
      <c r="J38" s="88">
        <f t="shared" si="0"/>
        <v>99.735973730498273</v>
      </c>
      <c r="K38" s="117"/>
    </row>
    <row r="39" spans="1:11" s="2" customFormat="1" ht="48">
      <c r="A39" s="21" t="s">
        <v>339</v>
      </c>
      <c r="B39" s="20" t="s">
        <v>22</v>
      </c>
      <c r="C39" s="20" t="s">
        <v>5</v>
      </c>
      <c r="D39" s="20" t="s">
        <v>14</v>
      </c>
      <c r="E39" s="20" t="s">
        <v>229</v>
      </c>
      <c r="F39" s="20"/>
      <c r="G39" s="108">
        <f>G40+G42</f>
        <v>1477406.02</v>
      </c>
      <c r="H39" s="108">
        <f>H40+H42</f>
        <v>1477406.02</v>
      </c>
      <c r="I39" s="108">
        <f>I40+I42</f>
        <v>1473505.28</v>
      </c>
      <c r="J39" s="88">
        <f t="shared" si="0"/>
        <v>99.735973730498273</v>
      </c>
      <c r="K39" s="117"/>
    </row>
    <row r="40" spans="1:11" s="2" customFormat="1" ht="36">
      <c r="A40" s="21" t="s">
        <v>422</v>
      </c>
      <c r="B40" s="20" t="s">
        <v>22</v>
      </c>
      <c r="C40" s="20" t="s">
        <v>5</v>
      </c>
      <c r="D40" s="20" t="s">
        <v>14</v>
      </c>
      <c r="E40" s="20" t="s">
        <v>229</v>
      </c>
      <c r="F40" s="20" t="s">
        <v>54</v>
      </c>
      <c r="G40" s="108">
        <f>G41</f>
        <v>1337406.02</v>
      </c>
      <c r="H40" s="108">
        <f>H41</f>
        <v>1237406.02</v>
      </c>
      <c r="I40" s="108">
        <f>I41</f>
        <v>1233505.28</v>
      </c>
      <c r="J40" s="88">
        <f t="shared" si="0"/>
        <v>99.684764746820932</v>
      </c>
      <c r="K40" s="117"/>
    </row>
    <row r="41" spans="1:11" s="2" customFormat="1" ht="12">
      <c r="A41" s="21" t="s">
        <v>57</v>
      </c>
      <c r="B41" s="20" t="s">
        <v>22</v>
      </c>
      <c r="C41" s="20" t="s">
        <v>5</v>
      </c>
      <c r="D41" s="20" t="s">
        <v>14</v>
      </c>
      <c r="E41" s="20" t="s">
        <v>229</v>
      </c>
      <c r="F41" s="20" t="s">
        <v>56</v>
      </c>
      <c r="G41" s="108">
        <v>1337406.02</v>
      </c>
      <c r="H41" s="108">
        <v>1237406.02</v>
      </c>
      <c r="I41" s="108">
        <f>953113.91+280391.37</f>
        <v>1233505.28</v>
      </c>
      <c r="J41" s="88">
        <f t="shared" si="0"/>
        <v>99.684764746820932</v>
      </c>
      <c r="K41" s="117"/>
    </row>
    <row r="42" spans="1:11" s="2" customFormat="1" ht="24">
      <c r="A42" s="21" t="s">
        <v>424</v>
      </c>
      <c r="B42" s="20" t="s">
        <v>22</v>
      </c>
      <c r="C42" s="20" t="s">
        <v>5</v>
      </c>
      <c r="D42" s="20" t="s">
        <v>14</v>
      </c>
      <c r="E42" s="20" t="s">
        <v>229</v>
      </c>
      <c r="F42" s="20" t="s">
        <v>61</v>
      </c>
      <c r="G42" s="108">
        <f>G43</f>
        <v>140000</v>
      </c>
      <c r="H42" s="108">
        <f>H43</f>
        <v>240000</v>
      </c>
      <c r="I42" s="108">
        <f>I43</f>
        <v>240000</v>
      </c>
      <c r="J42" s="88">
        <f t="shared" si="0"/>
        <v>100</v>
      </c>
      <c r="K42" s="117"/>
    </row>
    <row r="43" spans="1:11" s="49" customFormat="1" ht="24">
      <c r="A43" s="21" t="s">
        <v>82</v>
      </c>
      <c r="B43" s="20" t="s">
        <v>22</v>
      </c>
      <c r="C43" s="20" t="s">
        <v>5</v>
      </c>
      <c r="D43" s="20" t="s">
        <v>14</v>
      </c>
      <c r="E43" s="20" t="s">
        <v>229</v>
      </c>
      <c r="F43" s="20" t="s">
        <v>62</v>
      </c>
      <c r="G43" s="108">
        <v>140000</v>
      </c>
      <c r="H43" s="108">
        <v>240000</v>
      </c>
      <c r="I43" s="108">
        <v>240000</v>
      </c>
      <c r="J43" s="88">
        <f t="shared" si="0"/>
        <v>100</v>
      </c>
      <c r="K43" s="118"/>
    </row>
    <row r="44" spans="1:11" s="49" customFormat="1" ht="36">
      <c r="A44" s="21" t="s">
        <v>228</v>
      </c>
      <c r="B44" s="20" t="s">
        <v>22</v>
      </c>
      <c r="C44" s="20" t="s">
        <v>5</v>
      </c>
      <c r="D44" s="20" t="s">
        <v>14</v>
      </c>
      <c r="E44" s="20" t="s">
        <v>133</v>
      </c>
      <c r="F44" s="20"/>
      <c r="G44" s="108">
        <f t="shared" ref="G44:I45" si="5">G45</f>
        <v>7000</v>
      </c>
      <c r="H44" s="108">
        <f t="shared" si="5"/>
        <v>7000</v>
      </c>
      <c r="I44" s="108">
        <f t="shared" si="5"/>
        <v>7000</v>
      </c>
      <c r="J44" s="88">
        <f t="shared" si="0"/>
        <v>100</v>
      </c>
      <c r="K44" s="118"/>
    </row>
    <row r="45" spans="1:11" s="49" customFormat="1" ht="24">
      <c r="A45" s="21" t="s">
        <v>424</v>
      </c>
      <c r="B45" s="20" t="s">
        <v>22</v>
      </c>
      <c r="C45" s="20" t="s">
        <v>5</v>
      </c>
      <c r="D45" s="20" t="s">
        <v>14</v>
      </c>
      <c r="E45" s="20" t="s">
        <v>133</v>
      </c>
      <c r="F45" s="20" t="s">
        <v>61</v>
      </c>
      <c r="G45" s="108">
        <f t="shared" si="5"/>
        <v>7000</v>
      </c>
      <c r="H45" s="108">
        <f t="shared" si="5"/>
        <v>7000</v>
      </c>
      <c r="I45" s="108">
        <f t="shared" si="5"/>
        <v>7000</v>
      </c>
      <c r="J45" s="88">
        <f t="shared" si="0"/>
        <v>100</v>
      </c>
      <c r="K45" s="118"/>
    </row>
    <row r="46" spans="1:11" s="49" customFormat="1" ht="24">
      <c r="A46" s="21" t="s">
        <v>82</v>
      </c>
      <c r="B46" s="20" t="s">
        <v>22</v>
      </c>
      <c r="C46" s="20" t="s">
        <v>5</v>
      </c>
      <c r="D46" s="20" t="s">
        <v>14</v>
      </c>
      <c r="E46" s="20" t="s">
        <v>133</v>
      </c>
      <c r="F46" s="20" t="s">
        <v>62</v>
      </c>
      <c r="G46" s="108">
        <v>7000</v>
      </c>
      <c r="H46" s="108">
        <v>7000</v>
      </c>
      <c r="I46" s="108">
        <v>7000</v>
      </c>
      <c r="J46" s="88">
        <f t="shared" si="0"/>
        <v>100</v>
      </c>
      <c r="K46" s="118"/>
    </row>
    <row r="47" spans="1:11" s="49" customFormat="1" ht="12">
      <c r="A47" s="21" t="s">
        <v>85</v>
      </c>
      <c r="B47" s="20" t="s">
        <v>22</v>
      </c>
      <c r="C47" s="20" t="s">
        <v>5</v>
      </c>
      <c r="D47" s="20" t="s">
        <v>14</v>
      </c>
      <c r="E47" s="20" t="s">
        <v>134</v>
      </c>
      <c r="F47" s="20"/>
      <c r="G47" s="108">
        <f>G48+G50</f>
        <v>369351.5</v>
      </c>
      <c r="H47" s="108">
        <f>H48+H50</f>
        <v>369351.5</v>
      </c>
      <c r="I47" s="108">
        <f>I48+I50</f>
        <v>369351.5</v>
      </c>
      <c r="J47" s="88">
        <f t="shared" si="0"/>
        <v>100</v>
      </c>
      <c r="K47" s="118"/>
    </row>
    <row r="48" spans="1:11" s="49" customFormat="1" ht="36">
      <c r="A48" s="21" t="s">
        <v>422</v>
      </c>
      <c r="B48" s="20" t="s">
        <v>22</v>
      </c>
      <c r="C48" s="20" t="s">
        <v>5</v>
      </c>
      <c r="D48" s="20" t="s">
        <v>14</v>
      </c>
      <c r="E48" s="20" t="s">
        <v>134</v>
      </c>
      <c r="F48" s="20" t="s">
        <v>54</v>
      </c>
      <c r="G48" s="108">
        <f>G49</f>
        <v>334351.5</v>
      </c>
      <c r="H48" s="108">
        <f>H49</f>
        <v>209289.57</v>
      </c>
      <c r="I48" s="108">
        <f>I49</f>
        <v>209289.56999999998</v>
      </c>
      <c r="J48" s="88">
        <f t="shared" si="0"/>
        <v>99.999999999999986</v>
      </c>
      <c r="K48" s="118"/>
    </row>
    <row r="49" spans="1:13" s="49" customFormat="1" ht="12">
      <c r="A49" s="21" t="s">
        <v>57</v>
      </c>
      <c r="B49" s="20" t="s">
        <v>22</v>
      </c>
      <c r="C49" s="20" t="s">
        <v>5</v>
      </c>
      <c r="D49" s="20" t="s">
        <v>14</v>
      </c>
      <c r="E49" s="20" t="s">
        <v>134</v>
      </c>
      <c r="F49" s="20" t="s">
        <v>56</v>
      </c>
      <c r="G49" s="108">
        <v>334351.5</v>
      </c>
      <c r="H49" s="108">
        <v>209289.57</v>
      </c>
      <c r="I49" s="108">
        <f>155723.58+8080+45485.99</f>
        <v>209289.56999999998</v>
      </c>
      <c r="J49" s="88">
        <f t="shared" si="0"/>
        <v>99.999999999999986</v>
      </c>
      <c r="K49" s="118"/>
    </row>
    <row r="50" spans="1:13" s="49" customFormat="1" ht="24">
      <c r="A50" s="21" t="s">
        <v>424</v>
      </c>
      <c r="B50" s="20" t="s">
        <v>22</v>
      </c>
      <c r="C50" s="20" t="s">
        <v>5</v>
      </c>
      <c r="D50" s="20" t="s">
        <v>14</v>
      </c>
      <c r="E50" s="20" t="s">
        <v>134</v>
      </c>
      <c r="F50" s="20" t="s">
        <v>61</v>
      </c>
      <c r="G50" s="108">
        <f>G51</f>
        <v>35000</v>
      </c>
      <c r="H50" s="108">
        <f>H51</f>
        <v>160061.93</v>
      </c>
      <c r="I50" s="108">
        <f>I51</f>
        <v>160061.93</v>
      </c>
      <c r="J50" s="88">
        <f t="shared" si="0"/>
        <v>100</v>
      </c>
      <c r="K50" s="118"/>
    </row>
    <row r="51" spans="1:13" s="49" customFormat="1" ht="24">
      <c r="A51" s="21" t="s">
        <v>82</v>
      </c>
      <c r="B51" s="20" t="s">
        <v>22</v>
      </c>
      <c r="C51" s="20" t="s">
        <v>5</v>
      </c>
      <c r="D51" s="20" t="s">
        <v>14</v>
      </c>
      <c r="E51" s="20" t="s">
        <v>134</v>
      </c>
      <c r="F51" s="20" t="s">
        <v>62</v>
      </c>
      <c r="G51" s="108">
        <v>35000</v>
      </c>
      <c r="H51" s="108">
        <v>160061.93</v>
      </c>
      <c r="I51" s="108">
        <f>160061.93</f>
        <v>160061.93</v>
      </c>
      <c r="J51" s="88">
        <f t="shared" si="0"/>
        <v>100</v>
      </c>
      <c r="K51" s="118"/>
    </row>
    <row r="52" spans="1:13" s="49" customFormat="1" ht="12">
      <c r="A52" s="52" t="s">
        <v>53</v>
      </c>
      <c r="B52" s="20" t="s">
        <v>22</v>
      </c>
      <c r="C52" s="20" t="s">
        <v>5</v>
      </c>
      <c r="D52" s="20" t="s">
        <v>14</v>
      </c>
      <c r="E52" s="20" t="s">
        <v>135</v>
      </c>
      <c r="F52" s="20"/>
      <c r="G52" s="108">
        <f>G53+G55+G57</f>
        <v>26320763</v>
      </c>
      <c r="H52" s="108">
        <f>H53+H55+H57</f>
        <v>26616292</v>
      </c>
      <c r="I52" s="108">
        <f>I53+I55+I57</f>
        <v>26197104.149999999</v>
      </c>
      <c r="J52" s="88">
        <f t="shared" si="0"/>
        <v>98.425070441818107</v>
      </c>
      <c r="K52" s="118"/>
    </row>
    <row r="53" spans="1:13" s="49" customFormat="1" ht="36">
      <c r="A53" s="21" t="s">
        <v>422</v>
      </c>
      <c r="B53" s="20" t="s">
        <v>22</v>
      </c>
      <c r="C53" s="20" t="s">
        <v>5</v>
      </c>
      <c r="D53" s="20" t="s">
        <v>14</v>
      </c>
      <c r="E53" s="20" t="s">
        <v>135</v>
      </c>
      <c r="F53" s="20" t="s">
        <v>54</v>
      </c>
      <c r="G53" s="108">
        <f>G54</f>
        <v>24840060</v>
      </c>
      <c r="H53" s="108">
        <f>H54</f>
        <v>24910060</v>
      </c>
      <c r="I53" s="108">
        <f>I54</f>
        <v>24590265.619999997</v>
      </c>
      <c r="J53" s="88">
        <f t="shared" si="0"/>
        <v>98.71620389513312</v>
      </c>
      <c r="K53" s="118"/>
    </row>
    <row r="54" spans="1:13" s="49" customFormat="1" ht="12">
      <c r="A54" s="21" t="s">
        <v>57</v>
      </c>
      <c r="B54" s="20" t="s">
        <v>22</v>
      </c>
      <c r="C54" s="20" t="s">
        <v>5</v>
      </c>
      <c r="D54" s="20" t="s">
        <v>14</v>
      </c>
      <c r="E54" s="20" t="s">
        <v>135</v>
      </c>
      <c r="F54" s="20" t="s">
        <v>56</v>
      </c>
      <c r="G54" s="108">
        <v>24840060</v>
      </c>
      <c r="H54" s="108">
        <v>24910060</v>
      </c>
      <c r="I54" s="108">
        <f>18788962.33+242896.07+5558407.22</f>
        <v>24590265.619999997</v>
      </c>
      <c r="J54" s="88">
        <f t="shared" si="0"/>
        <v>98.71620389513312</v>
      </c>
      <c r="K54" s="118"/>
    </row>
    <row r="55" spans="1:13" s="49" customFormat="1" ht="24">
      <c r="A55" s="21" t="s">
        <v>424</v>
      </c>
      <c r="B55" s="20" t="s">
        <v>22</v>
      </c>
      <c r="C55" s="20" t="s">
        <v>5</v>
      </c>
      <c r="D55" s="20" t="s">
        <v>14</v>
      </c>
      <c r="E55" s="20" t="s">
        <v>135</v>
      </c>
      <c r="F55" s="20" t="s">
        <v>61</v>
      </c>
      <c r="G55" s="108">
        <f>G56</f>
        <v>1446499</v>
      </c>
      <c r="H55" s="108">
        <f>H56</f>
        <v>1686660.2</v>
      </c>
      <c r="I55" s="108">
        <f>I56</f>
        <v>1600154.03</v>
      </c>
      <c r="J55" s="88">
        <f t="shared" si="0"/>
        <v>94.871156027752363</v>
      </c>
      <c r="K55" s="118"/>
    </row>
    <row r="56" spans="1:13" s="49" customFormat="1" ht="24">
      <c r="A56" s="21" t="s">
        <v>82</v>
      </c>
      <c r="B56" s="20" t="s">
        <v>22</v>
      </c>
      <c r="C56" s="20" t="s">
        <v>5</v>
      </c>
      <c r="D56" s="20" t="s">
        <v>14</v>
      </c>
      <c r="E56" s="20" t="s">
        <v>135</v>
      </c>
      <c r="F56" s="20" t="s">
        <v>62</v>
      </c>
      <c r="G56" s="108">
        <v>1446499</v>
      </c>
      <c r="H56" s="108">
        <v>1686660.2</v>
      </c>
      <c r="I56" s="108">
        <v>1600154.03</v>
      </c>
      <c r="J56" s="88">
        <f t="shared" si="0"/>
        <v>94.871156027752363</v>
      </c>
      <c r="K56" s="118"/>
    </row>
    <row r="57" spans="1:13" s="49" customFormat="1" ht="12">
      <c r="A57" s="21" t="s">
        <v>65</v>
      </c>
      <c r="B57" s="20" t="s">
        <v>22</v>
      </c>
      <c r="C57" s="20" t="s">
        <v>5</v>
      </c>
      <c r="D57" s="20" t="s">
        <v>14</v>
      </c>
      <c r="E57" s="20" t="s">
        <v>135</v>
      </c>
      <c r="F57" s="20" t="s">
        <v>22</v>
      </c>
      <c r="G57" s="108">
        <f>G58</f>
        <v>34204</v>
      </c>
      <c r="H57" s="108">
        <f>H58</f>
        <v>19571.8</v>
      </c>
      <c r="I57" s="108">
        <f>I58</f>
        <v>6684.5</v>
      </c>
      <c r="J57" s="88">
        <f t="shared" si="0"/>
        <v>34.153731389039329</v>
      </c>
      <c r="K57" s="118"/>
    </row>
    <row r="58" spans="1:13" s="49" customFormat="1" ht="12">
      <c r="A58" s="21" t="s">
        <v>66</v>
      </c>
      <c r="B58" s="20" t="s">
        <v>22</v>
      </c>
      <c r="C58" s="20" t="s">
        <v>5</v>
      </c>
      <c r="D58" s="20" t="s">
        <v>14</v>
      </c>
      <c r="E58" s="20" t="s">
        <v>135</v>
      </c>
      <c r="F58" s="20" t="s">
        <v>64</v>
      </c>
      <c r="G58" s="108">
        <v>34204</v>
      </c>
      <c r="H58" s="108">
        <v>19571.8</v>
      </c>
      <c r="I58" s="108">
        <f>6684.5</f>
        <v>6684.5</v>
      </c>
      <c r="J58" s="88">
        <f t="shared" si="0"/>
        <v>34.153731389039329</v>
      </c>
      <c r="K58" s="118"/>
    </row>
    <row r="59" spans="1:13" s="49" customFormat="1" ht="12">
      <c r="A59" s="22" t="s">
        <v>123</v>
      </c>
      <c r="B59" s="18" t="s">
        <v>22</v>
      </c>
      <c r="C59" s="18" t="s">
        <v>5</v>
      </c>
      <c r="D59" s="18" t="s">
        <v>8</v>
      </c>
      <c r="E59" s="18"/>
      <c r="F59" s="18"/>
      <c r="G59" s="107">
        <f t="shared" ref="G59:I62" si="6">G60</f>
        <v>76373.3</v>
      </c>
      <c r="H59" s="107">
        <f t="shared" si="6"/>
        <v>73676.38</v>
      </c>
      <c r="I59" s="107">
        <f t="shared" si="6"/>
        <v>73676.38</v>
      </c>
      <c r="J59" s="90">
        <f t="shared" si="0"/>
        <v>100</v>
      </c>
      <c r="K59" s="118"/>
    </row>
    <row r="60" spans="1:13" s="49" customFormat="1" ht="12">
      <c r="A60" s="21" t="s">
        <v>83</v>
      </c>
      <c r="B60" s="20" t="s">
        <v>22</v>
      </c>
      <c r="C60" s="20" t="s">
        <v>5</v>
      </c>
      <c r="D60" s="20" t="s">
        <v>8</v>
      </c>
      <c r="E60" s="20" t="s">
        <v>132</v>
      </c>
      <c r="F60" s="20"/>
      <c r="G60" s="108">
        <f t="shared" si="6"/>
        <v>76373.3</v>
      </c>
      <c r="H60" s="108">
        <f t="shared" si="6"/>
        <v>73676.38</v>
      </c>
      <c r="I60" s="108">
        <f t="shared" si="6"/>
        <v>73676.38</v>
      </c>
      <c r="J60" s="88">
        <f t="shared" si="0"/>
        <v>100</v>
      </c>
      <c r="K60" s="118"/>
    </row>
    <row r="61" spans="1:13" s="53" customFormat="1" ht="36">
      <c r="A61" s="21" t="s">
        <v>218</v>
      </c>
      <c r="B61" s="20" t="s">
        <v>22</v>
      </c>
      <c r="C61" s="20" t="s">
        <v>5</v>
      </c>
      <c r="D61" s="20" t="s">
        <v>8</v>
      </c>
      <c r="E61" s="20" t="s">
        <v>136</v>
      </c>
      <c r="F61" s="20"/>
      <c r="G61" s="108">
        <f t="shared" si="6"/>
        <v>76373.3</v>
      </c>
      <c r="H61" s="108">
        <f t="shared" si="6"/>
        <v>73676.38</v>
      </c>
      <c r="I61" s="108">
        <f t="shared" si="6"/>
        <v>73676.38</v>
      </c>
      <c r="J61" s="88">
        <f t="shared" si="0"/>
        <v>100</v>
      </c>
      <c r="K61" s="119"/>
      <c r="L61" s="84"/>
      <c r="M61" s="84"/>
    </row>
    <row r="62" spans="1:13" s="49" customFormat="1" ht="24">
      <c r="A62" s="21" t="s">
        <v>424</v>
      </c>
      <c r="B62" s="20" t="s">
        <v>22</v>
      </c>
      <c r="C62" s="20" t="s">
        <v>5</v>
      </c>
      <c r="D62" s="20" t="s">
        <v>8</v>
      </c>
      <c r="E62" s="20" t="s">
        <v>136</v>
      </c>
      <c r="F62" s="20" t="s">
        <v>61</v>
      </c>
      <c r="G62" s="108">
        <f t="shared" si="6"/>
        <v>76373.3</v>
      </c>
      <c r="H62" s="108">
        <f t="shared" si="6"/>
        <v>73676.38</v>
      </c>
      <c r="I62" s="108">
        <f t="shared" si="6"/>
        <v>73676.38</v>
      </c>
      <c r="J62" s="88">
        <f t="shared" si="0"/>
        <v>100</v>
      </c>
      <c r="K62" s="118"/>
    </row>
    <row r="63" spans="1:13" s="49" customFormat="1" ht="24">
      <c r="A63" s="21" t="s">
        <v>82</v>
      </c>
      <c r="B63" s="20" t="s">
        <v>22</v>
      </c>
      <c r="C63" s="20" t="s">
        <v>5</v>
      </c>
      <c r="D63" s="20" t="s">
        <v>8</v>
      </c>
      <c r="E63" s="20" t="s">
        <v>136</v>
      </c>
      <c r="F63" s="20" t="s">
        <v>62</v>
      </c>
      <c r="G63" s="108">
        <v>76373.3</v>
      </c>
      <c r="H63" s="108">
        <v>73676.38</v>
      </c>
      <c r="I63" s="108">
        <v>73676.38</v>
      </c>
      <c r="J63" s="88">
        <f t="shared" si="0"/>
        <v>100</v>
      </c>
      <c r="K63" s="118"/>
    </row>
    <row r="64" spans="1:13" s="49" customFormat="1" ht="24" hidden="1">
      <c r="A64" s="22" t="s">
        <v>29</v>
      </c>
      <c r="B64" s="18" t="s">
        <v>22</v>
      </c>
      <c r="C64" s="18" t="s">
        <v>5</v>
      </c>
      <c r="D64" s="18" t="s">
        <v>15</v>
      </c>
      <c r="E64" s="18"/>
      <c r="F64" s="18"/>
      <c r="G64" s="107">
        <f t="shared" ref="G64:I65" si="7">G65</f>
        <v>0</v>
      </c>
      <c r="H64" s="107">
        <f t="shared" si="7"/>
        <v>0</v>
      </c>
      <c r="I64" s="107">
        <f t="shared" si="7"/>
        <v>0</v>
      </c>
      <c r="J64" s="90" t="e">
        <f t="shared" si="0"/>
        <v>#DIV/0!</v>
      </c>
      <c r="K64" s="118"/>
    </row>
    <row r="65" spans="1:13" s="49" customFormat="1" ht="12" hidden="1">
      <c r="A65" s="21" t="s">
        <v>83</v>
      </c>
      <c r="B65" s="20" t="s">
        <v>22</v>
      </c>
      <c r="C65" s="20" t="s">
        <v>5</v>
      </c>
      <c r="D65" s="20" t="s">
        <v>15</v>
      </c>
      <c r="E65" s="20" t="s">
        <v>132</v>
      </c>
      <c r="F65" s="20"/>
      <c r="G65" s="108">
        <f t="shared" si="7"/>
        <v>0</v>
      </c>
      <c r="H65" s="108">
        <f t="shared" si="7"/>
        <v>0</v>
      </c>
      <c r="I65" s="108">
        <f t="shared" si="7"/>
        <v>0</v>
      </c>
      <c r="J65" s="88" t="e">
        <f t="shared" si="0"/>
        <v>#DIV/0!</v>
      </c>
      <c r="K65" s="118"/>
    </row>
    <row r="66" spans="1:13" s="49" customFormat="1" ht="12" hidden="1">
      <c r="A66" s="52" t="s">
        <v>53</v>
      </c>
      <c r="B66" s="20" t="s">
        <v>22</v>
      </c>
      <c r="C66" s="20" t="s">
        <v>5</v>
      </c>
      <c r="D66" s="20" t="s">
        <v>15</v>
      </c>
      <c r="E66" s="20" t="s">
        <v>135</v>
      </c>
      <c r="F66" s="20"/>
      <c r="G66" s="108">
        <f>G67+G69+G71</f>
        <v>0</v>
      </c>
      <c r="H66" s="108">
        <f>H67+H69+H71</f>
        <v>0</v>
      </c>
      <c r="I66" s="108">
        <f>I67+I69+I71</f>
        <v>0</v>
      </c>
      <c r="J66" s="88" t="e">
        <f t="shared" si="0"/>
        <v>#DIV/0!</v>
      </c>
      <c r="K66" s="118"/>
    </row>
    <row r="67" spans="1:13" s="83" customFormat="1" ht="36" hidden="1">
      <c r="A67" s="21" t="s">
        <v>422</v>
      </c>
      <c r="B67" s="20" t="s">
        <v>22</v>
      </c>
      <c r="C67" s="20" t="s">
        <v>5</v>
      </c>
      <c r="D67" s="20" t="s">
        <v>15</v>
      </c>
      <c r="E67" s="20" t="s">
        <v>135</v>
      </c>
      <c r="F67" s="20" t="s">
        <v>54</v>
      </c>
      <c r="G67" s="108">
        <f>G68</f>
        <v>0</v>
      </c>
      <c r="H67" s="108">
        <f>H68</f>
        <v>0</v>
      </c>
      <c r="I67" s="108">
        <f>I68</f>
        <v>0</v>
      </c>
      <c r="J67" s="88" t="e">
        <f t="shared" si="0"/>
        <v>#DIV/0!</v>
      </c>
      <c r="K67" s="120"/>
      <c r="L67" s="85"/>
      <c r="M67" s="85"/>
    </row>
    <row r="68" spans="1:13" s="51" customFormat="1" ht="12" hidden="1">
      <c r="A68" s="21" t="s">
        <v>57</v>
      </c>
      <c r="B68" s="20" t="s">
        <v>22</v>
      </c>
      <c r="C68" s="20" t="s">
        <v>5</v>
      </c>
      <c r="D68" s="20" t="s">
        <v>15</v>
      </c>
      <c r="E68" s="20" t="s">
        <v>135</v>
      </c>
      <c r="F68" s="20" t="s">
        <v>56</v>
      </c>
      <c r="G68" s="108"/>
      <c r="H68" s="108"/>
      <c r="I68" s="108"/>
      <c r="J68" s="88" t="e">
        <f t="shared" si="0"/>
        <v>#DIV/0!</v>
      </c>
      <c r="K68" s="118"/>
      <c r="L68" s="49"/>
      <c r="M68" s="49"/>
    </row>
    <row r="69" spans="1:13" s="51" customFormat="1" ht="24" hidden="1">
      <c r="A69" s="21" t="s">
        <v>424</v>
      </c>
      <c r="B69" s="20" t="s">
        <v>22</v>
      </c>
      <c r="C69" s="20" t="s">
        <v>5</v>
      </c>
      <c r="D69" s="20" t="s">
        <v>15</v>
      </c>
      <c r="E69" s="20" t="s">
        <v>135</v>
      </c>
      <c r="F69" s="20" t="s">
        <v>61</v>
      </c>
      <c r="G69" s="108">
        <f>G70</f>
        <v>0</v>
      </c>
      <c r="H69" s="108">
        <f>H70</f>
        <v>0</v>
      </c>
      <c r="I69" s="108">
        <f>I70</f>
        <v>0</v>
      </c>
      <c r="J69" s="88" t="e">
        <f t="shared" si="0"/>
        <v>#DIV/0!</v>
      </c>
      <c r="K69" s="118"/>
      <c r="L69" s="49"/>
      <c r="M69" s="49"/>
    </row>
    <row r="70" spans="1:13" s="51" customFormat="1" ht="24" hidden="1">
      <c r="A70" s="21" t="s">
        <v>82</v>
      </c>
      <c r="B70" s="20" t="s">
        <v>22</v>
      </c>
      <c r="C70" s="20" t="s">
        <v>5</v>
      </c>
      <c r="D70" s="20" t="s">
        <v>15</v>
      </c>
      <c r="E70" s="20" t="s">
        <v>135</v>
      </c>
      <c r="F70" s="20" t="s">
        <v>62</v>
      </c>
      <c r="G70" s="108"/>
      <c r="H70" s="108"/>
      <c r="I70" s="108"/>
      <c r="J70" s="88" t="e">
        <f t="shared" si="0"/>
        <v>#DIV/0!</v>
      </c>
      <c r="K70" s="118"/>
      <c r="L70" s="49"/>
      <c r="M70" s="49"/>
    </row>
    <row r="71" spans="1:13" s="51" customFormat="1" ht="12" hidden="1">
      <c r="A71" s="21" t="s">
        <v>65</v>
      </c>
      <c r="B71" s="20" t="s">
        <v>22</v>
      </c>
      <c r="C71" s="20" t="s">
        <v>5</v>
      </c>
      <c r="D71" s="20" t="s">
        <v>15</v>
      </c>
      <c r="E71" s="20" t="s">
        <v>135</v>
      </c>
      <c r="F71" s="20" t="s">
        <v>22</v>
      </c>
      <c r="G71" s="108">
        <f>G72</f>
        <v>0</v>
      </c>
      <c r="H71" s="108">
        <f>H72</f>
        <v>0</v>
      </c>
      <c r="I71" s="108">
        <f>I72</f>
        <v>0</v>
      </c>
      <c r="J71" s="88" t="e">
        <f t="shared" si="0"/>
        <v>#DIV/0!</v>
      </c>
      <c r="K71" s="118"/>
      <c r="L71" s="49"/>
      <c r="M71" s="49"/>
    </row>
    <row r="72" spans="1:13" s="51" customFormat="1" ht="12" hidden="1">
      <c r="A72" s="21" t="s">
        <v>66</v>
      </c>
      <c r="B72" s="20" t="s">
        <v>22</v>
      </c>
      <c r="C72" s="20" t="s">
        <v>5</v>
      </c>
      <c r="D72" s="20" t="s">
        <v>15</v>
      </c>
      <c r="E72" s="20" t="s">
        <v>135</v>
      </c>
      <c r="F72" s="20" t="s">
        <v>64</v>
      </c>
      <c r="G72" s="108"/>
      <c r="H72" s="108"/>
      <c r="I72" s="108"/>
      <c r="J72" s="88" t="e">
        <f t="shared" si="0"/>
        <v>#DIV/0!</v>
      </c>
      <c r="K72" s="118"/>
      <c r="L72" s="49"/>
      <c r="M72" s="49"/>
    </row>
    <row r="73" spans="1:13" s="51" customFormat="1" ht="12">
      <c r="A73" s="22" t="s">
        <v>47</v>
      </c>
      <c r="B73" s="18" t="s">
        <v>22</v>
      </c>
      <c r="C73" s="18" t="s">
        <v>5</v>
      </c>
      <c r="D73" s="18" t="s">
        <v>44</v>
      </c>
      <c r="E73" s="18"/>
      <c r="F73" s="18"/>
      <c r="G73" s="107">
        <f>G95+G108+G74+G104+G82+G91+G86</f>
        <v>9986263</v>
      </c>
      <c r="H73" s="107">
        <f>H95+H108+H74+H104+H82+H91+H86</f>
        <v>12810068.779999999</v>
      </c>
      <c r="I73" s="107">
        <f>I95+I108+I74+I104+I82+I91+I86</f>
        <v>12586429.109999999</v>
      </c>
      <c r="J73" s="90">
        <f t="shared" si="0"/>
        <v>98.254188374467105</v>
      </c>
      <c r="K73" s="118"/>
      <c r="L73" s="49"/>
      <c r="M73" s="49"/>
    </row>
    <row r="74" spans="1:13" s="51" customFormat="1" ht="36">
      <c r="A74" s="21" t="s">
        <v>474</v>
      </c>
      <c r="B74" s="20" t="s">
        <v>22</v>
      </c>
      <c r="C74" s="20" t="s">
        <v>5</v>
      </c>
      <c r="D74" s="20" t="s">
        <v>44</v>
      </c>
      <c r="E74" s="20" t="s">
        <v>137</v>
      </c>
      <c r="F74" s="20"/>
      <c r="G74" s="108">
        <f>G75</f>
        <v>78000</v>
      </c>
      <c r="H74" s="108">
        <f>H75</f>
        <v>0</v>
      </c>
      <c r="I74" s="108">
        <f>I75</f>
        <v>0</v>
      </c>
      <c r="J74" s="88">
        <v>0</v>
      </c>
      <c r="K74" s="118"/>
      <c r="L74" s="49"/>
      <c r="M74" s="49"/>
    </row>
    <row r="75" spans="1:13" s="53" customFormat="1" ht="24">
      <c r="A75" s="21" t="s">
        <v>406</v>
      </c>
      <c r="B75" s="20" t="s">
        <v>22</v>
      </c>
      <c r="C75" s="20" t="s">
        <v>5</v>
      </c>
      <c r="D75" s="20" t="s">
        <v>44</v>
      </c>
      <c r="E75" s="20" t="s">
        <v>171</v>
      </c>
      <c r="F75" s="20"/>
      <c r="G75" s="108">
        <f>G76+G79</f>
        <v>78000</v>
      </c>
      <c r="H75" s="108">
        <f>H76+H79</f>
        <v>0</v>
      </c>
      <c r="I75" s="108">
        <f>I76+I79</f>
        <v>0</v>
      </c>
      <c r="J75" s="88">
        <v>0</v>
      </c>
      <c r="K75" s="119"/>
      <c r="L75" s="84"/>
      <c r="M75" s="84"/>
    </row>
    <row r="76" spans="1:13" s="49" customFormat="1" ht="24">
      <c r="A76" s="21" t="s">
        <v>234</v>
      </c>
      <c r="B76" s="20" t="s">
        <v>22</v>
      </c>
      <c r="C76" s="20" t="s">
        <v>5</v>
      </c>
      <c r="D76" s="20" t="s">
        <v>44</v>
      </c>
      <c r="E76" s="20" t="s">
        <v>475</v>
      </c>
      <c r="F76" s="20"/>
      <c r="G76" s="108">
        <f t="shared" ref="G76:I77" si="8">G77</f>
        <v>78000</v>
      </c>
      <c r="H76" s="108">
        <f t="shared" si="8"/>
        <v>0</v>
      </c>
      <c r="I76" s="108">
        <f t="shared" si="8"/>
        <v>0</v>
      </c>
      <c r="J76" s="88">
        <v>0</v>
      </c>
      <c r="K76" s="118"/>
    </row>
    <row r="77" spans="1:13" s="49" customFormat="1" ht="24">
      <c r="A77" s="21" t="s">
        <v>88</v>
      </c>
      <c r="B77" s="20" t="s">
        <v>22</v>
      </c>
      <c r="C77" s="20" t="s">
        <v>5</v>
      </c>
      <c r="D77" s="20" t="s">
        <v>44</v>
      </c>
      <c r="E77" s="20" t="s">
        <v>475</v>
      </c>
      <c r="F77" s="20" t="s">
        <v>87</v>
      </c>
      <c r="G77" s="108">
        <f t="shared" si="8"/>
        <v>78000</v>
      </c>
      <c r="H77" s="108">
        <f t="shared" si="8"/>
        <v>0</v>
      </c>
      <c r="I77" s="108">
        <f t="shared" si="8"/>
        <v>0</v>
      </c>
      <c r="J77" s="88">
        <v>0</v>
      </c>
      <c r="K77" s="118"/>
    </row>
    <row r="78" spans="1:13" s="49" customFormat="1" ht="35.25" customHeight="1">
      <c r="A78" s="21" t="s">
        <v>326</v>
      </c>
      <c r="B78" s="20" t="s">
        <v>22</v>
      </c>
      <c r="C78" s="20" t="s">
        <v>5</v>
      </c>
      <c r="D78" s="20" t="s">
        <v>44</v>
      </c>
      <c r="E78" s="20" t="s">
        <v>475</v>
      </c>
      <c r="F78" s="20" t="s">
        <v>225</v>
      </c>
      <c r="G78" s="108">
        <v>78000</v>
      </c>
      <c r="H78" s="108">
        <v>0</v>
      </c>
      <c r="I78" s="108">
        <v>0</v>
      </c>
      <c r="J78" s="88">
        <v>0</v>
      </c>
      <c r="K78" s="118"/>
    </row>
    <row r="79" spans="1:13" s="49" customFormat="1" ht="12" hidden="1">
      <c r="A79" s="21" t="s">
        <v>235</v>
      </c>
      <c r="B79" s="20" t="s">
        <v>22</v>
      </c>
      <c r="C79" s="20" t="s">
        <v>5</v>
      </c>
      <c r="D79" s="20" t="s">
        <v>44</v>
      </c>
      <c r="E79" s="20" t="s">
        <v>139</v>
      </c>
      <c r="F79" s="20"/>
      <c r="G79" s="108">
        <f t="shared" ref="G79:I80" si="9">G80</f>
        <v>0</v>
      </c>
      <c r="H79" s="108">
        <f t="shared" si="9"/>
        <v>0</v>
      </c>
      <c r="I79" s="108">
        <f t="shared" si="9"/>
        <v>0</v>
      </c>
      <c r="J79" s="88" t="e">
        <f t="shared" ref="J79:J138" si="10">I79/H79*100</f>
        <v>#DIV/0!</v>
      </c>
      <c r="K79" s="118"/>
    </row>
    <row r="80" spans="1:13" s="49" customFormat="1" ht="24" hidden="1">
      <c r="A80" s="21" t="s">
        <v>88</v>
      </c>
      <c r="B80" s="20" t="s">
        <v>22</v>
      </c>
      <c r="C80" s="20" t="s">
        <v>5</v>
      </c>
      <c r="D80" s="20" t="s">
        <v>44</v>
      </c>
      <c r="E80" s="20" t="s">
        <v>139</v>
      </c>
      <c r="F80" s="20" t="s">
        <v>87</v>
      </c>
      <c r="G80" s="108">
        <f t="shared" si="9"/>
        <v>0</v>
      </c>
      <c r="H80" s="108">
        <f t="shared" si="9"/>
        <v>0</v>
      </c>
      <c r="I80" s="108">
        <f t="shared" si="9"/>
        <v>0</v>
      </c>
      <c r="J80" s="88" t="e">
        <f t="shared" si="10"/>
        <v>#DIV/0!</v>
      </c>
      <c r="K80" s="118"/>
    </row>
    <row r="81" spans="1:11" s="49" customFormat="1" ht="24" hidden="1">
      <c r="A81" s="21" t="s">
        <v>224</v>
      </c>
      <c r="B81" s="20" t="s">
        <v>22</v>
      </c>
      <c r="C81" s="20" t="s">
        <v>5</v>
      </c>
      <c r="D81" s="20" t="s">
        <v>44</v>
      </c>
      <c r="E81" s="20" t="s">
        <v>139</v>
      </c>
      <c r="F81" s="20" t="s">
        <v>225</v>
      </c>
      <c r="G81" s="108"/>
      <c r="H81" s="108"/>
      <c r="I81" s="108"/>
      <c r="J81" s="88" t="e">
        <f t="shared" si="10"/>
        <v>#DIV/0!</v>
      </c>
      <c r="K81" s="118"/>
    </row>
    <row r="82" spans="1:11" s="49" customFormat="1" ht="24" hidden="1">
      <c r="A82" s="21" t="s">
        <v>249</v>
      </c>
      <c r="B82" s="20" t="s">
        <v>22</v>
      </c>
      <c r="C82" s="20" t="s">
        <v>5</v>
      </c>
      <c r="D82" s="20" t="s">
        <v>44</v>
      </c>
      <c r="E82" s="20" t="s">
        <v>150</v>
      </c>
      <c r="F82" s="20"/>
      <c r="G82" s="108">
        <f t="shared" ref="G82:I84" si="11">G83</f>
        <v>0</v>
      </c>
      <c r="H82" s="108">
        <f t="shared" si="11"/>
        <v>0</v>
      </c>
      <c r="I82" s="108">
        <f t="shared" si="11"/>
        <v>0</v>
      </c>
      <c r="J82" s="88" t="e">
        <f t="shared" si="10"/>
        <v>#DIV/0!</v>
      </c>
      <c r="K82" s="118"/>
    </row>
    <row r="83" spans="1:11" s="49" customFormat="1" ht="24" hidden="1">
      <c r="A83" s="21" t="s">
        <v>92</v>
      </c>
      <c r="B83" s="20" t="s">
        <v>22</v>
      </c>
      <c r="C83" s="20" t="s">
        <v>5</v>
      </c>
      <c r="D83" s="20" t="s">
        <v>44</v>
      </c>
      <c r="E83" s="20" t="s">
        <v>152</v>
      </c>
      <c r="F83" s="20"/>
      <c r="G83" s="108">
        <f t="shared" si="11"/>
        <v>0</v>
      </c>
      <c r="H83" s="108">
        <f t="shared" si="11"/>
        <v>0</v>
      </c>
      <c r="I83" s="108">
        <f t="shared" si="11"/>
        <v>0</v>
      </c>
      <c r="J83" s="88" t="e">
        <f t="shared" si="10"/>
        <v>#DIV/0!</v>
      </c>
      <c r="K83" s="118"/>
    </row>
    <row r="84" spans="1:11" s="49" customFormat="1" ht="12" hidden="1">
      <c r="A84" s="24" t="s">
        <v>63</v>
      </c>
      <c r="B84" s="20" t="s">
        <v>22</v>
      </c>
      <c r="C84" s="20" t="s">
        <v>5</v>
      </c>
      <c r="D84" s="20" t="s">
        <v>44</v>
      </c>
      <c r="E84" s="20" t="s">
        <v>152</v>
      </c>
      <c r="F84" s="20" t="s">
        <v>61</v>
      </c>
      <c r="G84" s="108">
        <f t="shared" si="11"/>
        <v>0</v>
      </c>
      <c r="H84" s="108">
        <f t="shared" si="11"/>
        <v>0</v>
      </c>
      <c r="I84" s="108">
        <f t="shared" si="11"/>
        <v>0</v>
      </c>
      <c r="J84" s="88" t="e">
        <f t="shared" si="10"/>
        <v>#DIV/0!</v>
      </c>
      <c r="K84" s="118"/>
    </row>
    <row r="85" spans="1:11" s="49" customFormat="1" ht="24" hidden="1">
      <c r="A85" s="24" t="s">
        <v>80</v>
      </c>
      <c r="B85" s="20" t="s">
        <v>22</v>
      </c>
      <c r="C85" s="20" t="s">
        <v>5</v>
      </c>
      <c r="D85" s="20" t="s">
        <v>44</v>
      </c>
      <c r="E85" s="20" t="s">
        <v>152</v>
      </c>
      <c r="F85" s="20" t="s">
        <v>62</v>
      </c>
      <c r="G85" s="108"/>
      <c r="H85" s="108"/>
      <c r="I85" s="108"/>
      <c r="J85" s="88" t="e">
        <f t="shared" si="10"/>
        <v>#DIV/0!</v>
      </c>
      <c r="K85" s="118"/>
    </row>
    <row r="86" spans="1:11" s="49" customFormat="1" ht="36" hidden="1">
      <c r="A86" s="21" t="s">
        <v>425</v>
      </c>
      <c r="B86" s="20" t="s">
        <v>22</v>
      </c>
      <c r="C86" s="20" t="s">
        <v>5</v>
      </c>
      <c r="D86" s="20" t="s">
        <v>44</v>
      </c>
      <c r="E86" s="20" t="s">
        <v>197</v>
      </c>
      <c r="F86" s="20"/>
      <c r="G86" s="108">
        <f t="shared" ref="G86:I89" si="12">G87</f>
        <v>0</v>
      </c>
      <c r="H86" s="108">
        <f t="shared" si="12"/>
        <v>0</v>
      </c>
      <c r="I86" s="108">
        <f t="shared" si="12"/>
        <v>0</v>
      </c>
      <c r="J86" s="88" t="e">
        <f t="shared" si="10"/>
        <v>#DIV/0!</v>
      </c>
      <c r="K86" s="118"/>
    </row>
    <row r="87" spans="1:11" s="49" customFormat="1" ht="12" hidden="1">
      <c r="A87" s="21" t="s">
        <v>403</v>
      </c>
      <c r="B87" s="20" t="s">
        <v>22</v>
      </c>
      <c r="C87" s="20" t="s">
        <v>5</v>
      </c>
      <c r="D87" s="20" t="s">
        <v>44</v>
      </c>
      <c r="E87" s="20" t="s">
        <v>404</v>
      </c>
      <c r="F87" s="20"/>
      <c r="G87" s="108">
        <f t="shared" si="12"/>
        <v>0</v>
      </c>
      <c r="H87" s="108">
        <f t="shared" si="12"/>
        <v>0</v>
      </c>
      <c r="I87" s="108">
        <f t="shared" si="12"/>
        <v>0</v>
      </c>
      <c r="J87" s="88" t="e">
        <f t="shared" si="10"/>
        <v>#DIV/0!</v>
      </c>
      <c r="K87" s="118"/>
    </row>
    <row r="88" spans="1:11" s="49" customFormat="1" ht="24" hidden="1">
      <c r="A88" s="21" t="s">
        <v>92</v>
      </c>
      <c r="B88" s="20" t="s">
        <v>22</v>
      </c>
      <c r="C88" s="20" t="s">
        <v>5</v>
      </c>
      <c r="D88" s="20" t="s">
        <v>44</v>
      </c>
      <c r="E88" s="20" t="s">
        <v>453</v>
      </c>
      <c r="F88" s="20"/>
      <c r="G88" s="108">
        <f t="shared" si="12"/>
        <v>0</v>
      </c>
      <c r="H88" s="108">
        <f t="shared" si="12"/>
        <v>0</v>
      </c>
      <c r="I88" s="108">
        <f t="shared" si="12"/>
        <v>0</v>
      </c>
      <c r="J88" s="88" t="e">
        <f t="shared" si="10"/>
        <v>#DIV/0!</v>
      </c>
      <c r="K88" s="118"/>
    </row>
    <row r="89" spans="1:11" s="49" customFormat="1" ht="12" hidden="1">
      <c r="A89" s="21" t="s">
        <v>65</v>
      </c>
      <c r="B89" s="20" t="s">
        <v>22</v>
      </c>
      <c r="C89" s="20" t="s">
        <v>5</v>
      </c>
      <c r="D89" s="20" t="s">
        <v>44</v>
      </c>
      <c r="E89" s="20" t="s">
        <v>453</v>
      </c>
      <c r="F89" s="20" t="s">
        <v>454</v>
      </c>
      <c r="G89" s="108">
        <f t="shared" si="12"/>
        <v>0</v>
      </c>
      <c r="H89" s="108">
        <f t="shared" si="12"/>
        <v>0</v>
      </c>
      <c r="I89" s="108">
        <f t="shared" si="12"/>
        <v>0</v>
      </c>
      <c r="J89" s="88" t="e">
        <f t="shared" si="10"/>
        <v>#DIV/0!</v>
      </c>
      <c r="K89" s="118"/>
    </row>
    <row r="90" spans="1:11" s="49" customFormat="1" ht="12" hidden="1">
      <c r="A90" s="21" t="s">
        <v>66</v>
      </c>
      <c r="B90" s="20" t="s">
        <v>22</v>
      </c>
      <c r="C90" s="20" t="s">
        <v>5</v>
      </c>
      <c r="D90" s="20" t="s">
        <v>44</v>
      </c>
      <c r="E90" s="20" t="s">
        <v>453</v>
      </c>
      <c r="F90" s="20" t="s">
        <v>64</v>
      </c>
      <c r="G90" s="108"/>
      <c r="H90" s="108"/>
      <c r="I90" s="108"/>
      <c r="J90" s="88" t="e">
        <f t="shared" si="10"/>
        <v>#DIV/0!</v>
      </c>
      <c r="K90" s="118"/>
    </row>
    <row r="91" spans="1:11" s="49" customFormat="1" ht="36" hidden="1">
      <c r="A91" s="21" t="s">
        <v>426</v>
      </c>
      <c r="B91" s="20" t="s">
        <v>22</v>
      </c>
      <c r="C91" s="20" t="s">
        <v>5</v>
      </c>
      <c r="D91" s="20" t="s">
        <v>44</v>
      </c>
      <c r="E91" s="20" t="s">
        <v>285</v>
      </c>
      <c r="F91" s="20"/>
      <c r="G91" s="108">
        <f t="shared" ref="G91:I93" si="13">G92</f>
        <v>0</v>
      </c>
      <c r="H91" s="108">
        <f t="shared" si="13"/>
        <v>0</v>
      </c>
      <c r="I91" s="108">
        <f t="shared" si="13"/>
        <v>0</v>
      </c>
      <c r="J91" s="88" t="e">
        <f t="shared" si="10"/>
        <v>#DIV/0!</v>
      </c>
      <c r="K91" s="118"/>
    </row>
    <row r="92" spans="1:11" s="49" customFormat="1" ht="24" hidden="1">
      <c r="A92" s="21" t="s">
        <v>293</v>
      </c>
      <c r="B92" s="20" t="s">
        <v>22</v>
      </c>
      <c r="C92" s="20" t="s">
        <v>5</v>
      </c>
      <c r="D92" s="20" t="s">
        <v>44</v>
      </c>
      <c r="E92" s="20" t="s">
        <v>432</v>
      </c>
      <c r="F92" s="20"/>
      <c r="G92" s="108">
        <f t="shared" si="13"/>
        <v>0</v>
      </c>
      <c r="H92" s="108">
        <f t="shared" si="13"/>
        <v>0</v>
      </c>
      <c r="I92" s="108">
        <f t="shared" si="13"/>
        <v>0</v>
      </c>
      <c r="J92" s="88" t="e">
        <f t="shared" si="10"/>
        <v>#DIV/0!</v>
      </c>
      <c r="K92" s="118"/>
    </row>
    <row r="93" spans="1:11" s="49" customFormat="1" ht="24" hidden="1">
      <c r="A93" s="21" t="s">
        <v>120</v>
      </c>
      <c r="B93" s="20" t="s">
        <v>22</v>
      </c>
      <c r="C93" s="20" t="s">
        <v>5</v>
      </c>
      <c r="D93" s="20" t="s">
        <v>44</v>
      </c>
      <c r="E93" s="20" t="s">
        <v>432</v>
      </c>
      <c r="F93" s="20" t="s">
        <v>117</v>
      </c>
      <c r="G93" s="108">
        <f t="shared" si="13"/>
        <v>0</v>
      </c>
      <c r="H93" s="108">
        <f t="shared" si="13"/>
        <v>0</v>
      </c>
      <c r="I93" s="108">
        <f t="shared" si="13"/>
        <v>0</v>
      </c>
      <c r="J93" s="88" t="e">
        <f t="shared" si="10"/>
        <v>#DIV/0!</v>
      </c>
      <c r="K93" s="118"/>
    </row>
    <row r="94" spans="1:11" s="49" customFormat="1" ht="12" hidden="1">
      <c r="A94" s="21" t="s">
        <v>119</v>
      </c>
      <c r="B94" s="20" t="s">
        <v>22</v>
      </c>
      <c r="C94" s="20" t="s">
        <v>5</v>
      </c>
      <c r="D94" s="20" t="s">
        <v>44</v>
      </c>
      <c r="E94" s="20" t="s">
        <v>432</v>
      </c>
      <c r="F94" s="20" t="s">
        <v>118</v>
      </c>
      <c r="G94" s="108"/>
      <c r="H94" s="108"/>
      <c r="I94" s="108"/>
      <c r="J94" s="88" t="e">
        <f t="shared" si="10"/>
        <v>#DIV/0!</v>
      </c>
      <c r="K94" s="118"/>
    </row>
    <row r="95" spans="1:11" s="49" customFormat="1" ht="12">
      <c r="A95" s="21" t="s">
        <v>67</v>
      </c>
      <c r="B95" s="20" t="s">
        <v>22</v>
      </c>
      <c r="C95" s="20" t="s">
        <v>5</v>
      </c>
      <c r="D95" s="20" t="s">
        <v>44</v>
      </c>
      <c r="E95" s="20" t="s">
        <v>140</v>
      </c>
      <c r="F95" s="20"/>
      <c r="G95" s="108">
        <f>G96</f>
        <v>9558263</v>
      </c>
      <c r="H95" s="108">
        <f>H96</f>
        <v>10903662.199999999</v>
      </c>
      <c r="I95" s="108">
        <f>I96</f>
        <v>10703860.779999999</v>
      </c>
      <c r="J95" s="88">
        <f t="shared" si="10"/>
        <v>98.167575110681625</v>
      </c>
      <c r="K95" s="118"/>
    </row>
    <row r="96" spans="1:11" s="49" customFormat="1" ht="12">
      <c r="A96" s="21" t="s">
        <v>68</v>
      </c>
      <c r="B96" s="20" t="s">
        <v>22</v>
      </c>
      <c r="C96" s="20" t="s">
        <v>5</v>
      </c>
      <c r="D96" s="20" t="s">
        <v>44</v>
      </c>
      <c r="E96" s="20" t="s">
        <v>141</v>
      </c>
      <c r="F96" s="20"/>
      <c r="G96" s="108">
        <f>G97+G99+G101</f>
        <v>9558263</v>
      </c>
      <c r="H96" s="108">
        <f>H97+H99+H101</f>
        <v>10903662.199999999</v>
      </c>
      <c r="I96" s="108">
        <f>I97+I99+I101</f>
        <v>10703860.779999999</v>
      </c>
      <c r="J96" s="88">
        <f t="shared" si="10"/>
        <v>98.167575110681625</v>
      </c>
      <c r="K96" s="118"/>
    </row>
    <row r="97" spans="1:13" s="51" customFormat="1" ht="36">
      <c r="A97" s="21" t="s">
        <v>422</v>
      </c>
      <c r="B97" s="20" t="s">
        <v>22</v>
      </c>
      <c r="C97" s="20" t="s">
        <v>5</v>
      </c>
      <c r="D97" s="20" t="s">
        <v>44</v>
      </c>
      <c r="E97" s="20" t="s">
        <v>141</v>
      </c>
      <c r="F97" s="20" t="s">
        <v>54</v>
      </c>
      <c r="G97" s="108">
        <f>G98</f>
        <v>5881963</v>
      </c>
      <c r="H97" s="108">
        <f>H98</f>
        <v>6469713</v>
      </c>
      <c r="I97" s="108">
        <f>I98</f>
        <v>6428268.4399999995</v>
      </c>
      <c r="J97" s="88">
        <f t="shared" si="10"/>
        <v>99.359406514632099</v>
      </c>
      <c r="K97" s="118"/>
      <c r="L97" s="49"/>
      <c r="M97" s="49"/>
    </row>
    <row r="98" spans="1:13" s="51" customFormat="1" ht="12">
      <c r="A98" s="21" t="s">
        <v>423</v>
      </c>
      <c r="B98" s="20" t="s">
        <v>22</v>
      </c>
      <c r="C98" s="20" t="s">
        <v>5</v>
      </c>
      <c r="D98" s="20" t="s">
        <v>44</v>
      </c>
      <c r="E98" s="20" t="s">
        <v>141</v>
      </c>
      <c r="F98" s="20" t="s">
        <v>69</v>
      </c>
      <c r="G98" s="108">
        <v>5881963</v>
      </c>
      <c r="H98" s="108">
        <v>6469713</v>
      </c>
      <c r="I98" s="108">
        <f>4844358.75+145299+1438610.69</f>
        <v>6428268.4399999995</v>
      </c>
      <c r="J98" s="88">
        <f t="shared" si="10"/>
        <v>99.359406514632099</v>
      </c>
      <c r="K98" s="118"/>
      <c r="L98" s="49"/>
      <c r="M98" s="49"/>
    </row>
    <row r="99" spans="1:13" s="51" customFormat="1" ht="24">
      <c r="A99" s="21" t="s">
        <v>424</v>
      </c>
      <c r="B99" s="20" t="s">
        <v>22</v>
      </c>
      <c r="C99" s="20" t="s">
        <v>5</v>
      </c>
      <c r="D99" s="20" t="s">
        <v>44</v>
      </c>
      <c r="E99" s="20" t="s">
        <v>141</v>
      </c>
      <c r="F99" s="20" t="s">
        <v>61</v>
      </c>
      <c r="G99" s="108">
        <f>G100</f>
        <v>3663340</v>
      </c>
      <c r="H99" s="108">
        <f>H100</f>
        <v>4420734.2</v>
      </c>
      <c r="I99" s="108">
        <f>I100</f>
        <v>4262377.34</v>
      </c>
      <c r="J99" s="88">
        <f t="shared" si="10"/>
        <v>96.417860635004914</v>
      </c>
      <c r="K99" s="118"/>
      <c r="L99" s="49"/>
      <c r="M99" s="49"/>
    </row>
    <row r="100" spans="1:13" s="51" customFormat="1" ht="24">
      <c r="A100" s="21" t="s">
        <v>82</v>
      </c>
      <c r="B100" s="20" t="s">
        <v>22</v>
      </c>
      <c r="C100" s="20" t="s">
        <v>5</v>
      </c>
      <c r="D100" s="20" t="s">
        <v>44</v>
      </c>
      <c r="E100" s="20" t="s">
        <v>141</v>
      </c>
      <c r="F100" s="20" t="s">
        <v>62</v>
      </c>
      <c r="G100" s="108">
        <v>3663340</v>
      </c>
      <c r="H100" s="108">
        <v>4420734.2</v>
      </c>
      <c r="I100" s="108">
        <f>1438395.36+2823981.98</f>
        <v>4262377.34</v>
      </c>
      <c r="J100" s="88">
        <f t="shared" si="10"/>
        <v>96.417860635004914</v>
      </c>
      <c r="K100" s="118"/>
      <c r="L100" s="49"/>
      <c r="M100" s="49"/>
    </row>
    <row r="101" spans="1:13" s="51" customFormat="1" ht="12">
      <c r="A101" s="21" t="s">
        <v>65</v>
      </c>
      <c r="B101" s="20" t="s">
        <v>22</v>
      </c>
      <c r="C101" s="20" t="s">
        <v>5</v>
      </c>
      <c r="D101" s="20" t="s">
        <v>44</v>
      </c>
      <c r="E101" s="20" t="s">
        <v>141</v>
      </c>
      <c r="F101" s="20" t="s">
        <v>22</v>
      </c>
      <c r="G101" s="108">
        <f>G102+G103</f>
        <v>12960</v>
      </c>
      <c r="H101" s="108">
        <f>H102+H103</f>
        <v>13215</v>
      </c>
      <c r="I101" s="108">
        <f>I102+I103</f>
        <v>13215</v>
      </c>
      <c r="J101" s="88">
        <f t="shared" si="10"/>
        <v>100</v>
      </c>
      <c r="K101" s="118"/>
      <c r="L101" s="49"/>
      <c r="M101" s="49"/>
    </row>
    <row r="102" spans="1:13" s="51" customFormat="1" ht="12" hidden="1">
      <c r="A102" s="21" t="s">
        <v>236</v>
      </c>
      <c r="B102" s="20" t="s">
        <v>22</v>
      </c>
      <c r="C102" s="20" t="s">
        <v>5</v>
      </c>
      <c r="D102" s="20" t="s">
        <v>44</v>
      </c>
      <c r="E102" s="20" t="s">
        <v>141</v>
      </c>
      <c r="F102" s="20" t="s">
        <v>237</v>
      </c>
      <c r="G102" s="108"/>
      <c r="H102" s="108"/>
      <c r="I102" s="108"/>
      <c r="J102" s="88" t="e">
        <f t="shared" si="10"/>
        <v>#DIV/0!</v>
      </c>
      <c r="K102" s="118"/>
      <c r="L102" s="49"/>
      <c r="M102" s="49"/>
    </row>
    <row r="103" spans="1:13" s="51" customFormat="1" ht="10.5" customHeight="1">
      <c r="A103" s="21" t="s">
        <v>66</v>
      </c>
      <c r="B103" s="20" t="s">
        <v>22</v>
      </c>
      <c r="C103" s="20" t="s">
        <v>5</v>
      </c>
      <c r="D103" s="20" t="s">
        <v>44</v>
      </c>
      <c r="E103" s="20" t="s">
        <v>141</v>
      </c>
      <c r="F103" s="20" t="s">
        <v>64</v>
      </c>
      <c r="G103" s="108">
        <v>12960</v>
      </c>
      <c r="H103" s="108">
        <v>13215</v>
      </c>
      <c r="I103" s="108">
        <f>2055+11160</f>
        <v>13215</v>
      </c>
      <c r="J103" s="88">
        <f t="shared" si="10"/>
        <v>100</v>
      </c>
      <c r="K103" s="118"/>
      <c r="L103" s="49"/>
      <c r="M103" s="49"/>
    </row>
    <row r="104" spans="1:13" s="51" customFormat="1" ht="12" hidden="1">
      <c r="A104" s="21" t="s">
        <v>211</v>
      </c>
      <c r="B104" s="20" t="s">
        <v>22</v>
      </c>
      <c r="C104" s="20" t="s">
        <v>5</v>
      </c>
      <c r="D104" s="20" t="s">
        <v>44</v>
      </c>
      <c r="E104" s="20" t="s">
        <v>169</v>
      </c>
      <c r="F104" s="20"/>
      <c r="G104" s="108">
        <f t="shared" ref="G104:I106" si="14">G105</f>
        <v>0</v>
      </c>
      <c r="H104" s="108">
        <f t="shared" si="14"/>
        <v>0</v>
      </c>
      <c r="I104" s="108">
        <f t="shared" si="14"/>
        <v>0</v>
      </c>
      <c r="J104" s="88" t="e">
        <f t="shared" si="10"/>
        <v>#DIV/0!</v>
      </c>
      <c r="K104" s="118"/>
      <c r="L104" s="49"/>
      <c r="M104" s="49"/>
    </row>
    <row r="105" spans="1:13" s="51" customFormat="1" ht="12" hidden="1">
      <c r="A105" s="21" t="s">
        <v>97</v>
      </c>
      <c r="B105" s="20" t="s">
        <v>22</v>
      </c>
      <c r="C105" s="20" t="s">
        <v>5</v>
      </c>
      <c r="D105" s="20" t="s">
        <v>44</v>
      </c>
      <c r="E105" s="20" t="s">
        <v>170</v>
      </c>
      <c r="F105" s="20"/>
      <c r="G105" s="108">
        <f t="shared" si="14"/>
        <v>0</v>
      </c>
      <c r="H105" s="108">
        <f t="shared" si="14"/>
        <v>0</v>
      </c>
      <c r="I105" s="108">
        <f t="shared" si="14"/>
        <v>0</v>
      </c>
      <c r="J105" s="88" t="e">
        <f t="shared" si="10"/>
        <v>#DIV/0!</v>
      </c>
      <c r="K105" s="118"/>
      <c r="L105" s="49"/>
      <c r="M105" s="49"/>
    </row>
    <row r="106" spans="1:13" s="51" customFormat="1" ht="12" hidden="1">
      <c r="A106" s="21" t="s">
        <v>65</v>
      </c>
      <c r="B106" s="20" t="s">
        <v>22</v>
      </c>
      <c r="C106" s="20" t="s">
        <v>5</v>
      </c>
      <c r="D106" s="20" t="s">
        <v>44</v>
      </c>
      <c r="E106" s="20" t="s">
        <v>170</v>
      </c>
      <c r="F106" s="20" t="s">
        <v>22</v>
      </c>
      <c r="G106" s="108">
        <f t="shared" si="14"/>
        <v>0</v>
      </c>
      <c r="H106" s="108">
        <f t="shared" si="14"/>
        <v>0</v>
      </c>
      <c r="I106" s="108">
        <f t="shared" si="14"/>
        <v>0</v>
      </c>
      <c r="J106" s="88" t="e">
        <f t="shared" si="10"/>
        <v>#DIV/0!</v>
      </c>
      <c r="K106" s="118"/>
      <c r="L106" s="49"/>
      <c r="M106" s="49"/>
    </row>
    <row r="107" spans="1:13" s="51" customFormat="1" ht="12" hidden="1">
      <c r="A107" s="21" t="s">
        <v>221</v>
      </c>
      <c r="B107" s="20" t="s">
        <v>22</v>
      </c>
      <c r="C107" s="20" t="s">
        <v>5</v>
      </c>
      <c r="D107" s="20" t="s">
        <v>44</v>
      </c>
      <c r="E107" s="20" t="s">
        <v>170</v>
      </c>
      <c r="F107" s="20" t="s">
        <v>219</v>
      </c>
      <c r="G107" s="108"/>
      <c r="H107" s="108"/>
      <c r="I107" s="108"/>
      <c r="J107" s="88" t="e">
        <f t="shared" si="10"/>
        <v>#DIV/0!</v>
      </c>
      <c r="K107" s="118"/>
      <c r="L107" s="49"/>
      <c r="M107" s="49"/>
    </row>
    <row r="108" spans="1:13" s="51" customFormat="1" ht="12">
      <c r="A108" s="21" t="s">
        <v>47</v>
      </c>
      <c r="B108" s="54" t="s">
        <v>22</v>
      </c>
      <c r="C108" s="54" t="s">
        <v>5</v>
      </c>
      <c r="D108" s="54" t="s">
        <v>44</v>
      </c>
      <c r="E108" s="54" t="s">
        <v>142</v>
      </c>
      <c r="F108" s="20"/>
      <c r="G108" s="108">
        <f>G126+G131+G117+G112+G120+G109</f>
        <v>350000</v>
      </c>
      <c r="H108" s="108">
        <f>H126+H131+H117+H112+H120+H109</f>
        <v>1906406.5799999998</v>
      </c>
      <c r="I108" s="108">
        <f>I126+I131+I117+I112+I120+I109</f>
        <v>1882568.3299999998</v>
      </c>
      <c r="J108" s="88">
        <f t="shared" si="10"/>
        <v>98.749571563060798</v>
      </c>
      <c r="K108" s="118"/>
      <c r="L108" s="49"/>
      <c r="M108" s="49"/>
    </row>
    <row r="109" spans="1:13" s="51" customFormat="1" ht="12">
      <c r="A109" s="21" t="s">
        <v>329</v>
      </c>
      <c r="B109" s="54" t="s">
        <v>22</v>
      </c>
      <c r="C109" s="54" t="s">
        <v>5</v>
      </c>
      <c r="D109" s="54" t="s">
        <v>44</v>
      </c>
      <c r="E109" s="54" t="s">
        <v>476</v>
      </c>
      <c r="F109" s="20"/>
      <c r="G109" s="108">
        <f t="shared" ref="G109:I110" si="15">G110</f>
        <v>0</v>
      </c>
      <c r="H109" s="108">
        <f t="shared" si="15"/>
        <v>140000</v>
      </c>
      <c r="I109" s="108">
        <f t="shared" si="15"/>
        <v>140000</v>
      </c>
      <c r="J109" s="88">
        <f t="shared" si="10"/>
        <v>100</v>
      </c>
      <c r="K109" s="118"/>
      <c r="L109" s="49"/>
      <c r="M109" s="49"/>
    </row>
    <row r="110" spans="1:13" s="51" customFormat="1" ht="24">
      <c r="A110" s="21" t="s">
        <v>424</v>
      </c>
      <c r="B110" s="54" t="s">
        <v>22</v>
      </c>
      <c r="C110" s="54" t="s">
        <v>5</v>
      </c>
      <c r="D110" s="54" t="s">
        <v>44</v>
      </c>
      <c r="E110" s="54" t="s">
        <v>476</v>
      </c>
      <c r="F110" s="20" t="s">
        <v>61</v>
      </c>
      <c r="G110" s="108">
        <f t="shared" si="15"/>
        <v>0</v>
      </c>
      <c r="H110" s="108">
        <f t="shared" si="15"/>
        <v>140000</v>
      </c>
      <c r="I110" s="108">
        <f t="shared" si="15"/>
        <v>140000</v>
      </c>
      <c r="J110" s="88">
        <f t="shared" si="10"/>
        <v>100</v>
      </c>
      <c r="K110" s="118"/>
      <c r="L110" s="49"/>
      <c r="M110" s="49"/>
    </row>
    <row r="111" spans="1:13" s="51" customFormat="1" ht="24">
      <c r="A111" s="21" t="s">
        <v>82</v>
      </c>
      <c r="B111" s="54" t="s">
        <v>22</v>
      </c>
      <c r="C111" s="54" t="s">
        <v>5</v>
      </c>
      <c r="D111" s="54" t="s">
        <v>44</v>
      </c>
      <c r="E111" s="54" t="s">
        <v>476</v>
      </c>
      <c r="F111" s="20" t="s">
        <v>62</v>
      </c>
      <c r="G111" s="108">
        <v>0</v>
      </c>
      <c r="H111" s="108">
        <v>140000</v>
      </c>
      <c r="I111" s="108">
        <v>140000</v>
      </c>
      <c r="J111" s="88">
        <f t="shared" si="10"/>
        <v>100</v>
      </c>
      <c r="K111" s="118"/>
      <c r="L111" s="49"/>
      <c r="M111" s="49"/>
    </row>
    <row r="112" spans="1:13" s="51" customFormat="1" ht="24">
      <c r="A112" s="21" t="s">
        <v>92</v>
      </c>
      <c r="B112" s="54" t="s">
        <v>22</v>
      </c>
      <c r="C112" s="54" t="s">
        <v>5</v>
      </c>
      <c r="D112" s="54" t="s">
        <v>44</v>
      </c>
      <c r="E112" s="54" t="s">
        <v>331</v>
      </c>
      <c r="F112" s="20"/>
      <c r="G112" s="108">
        <f>G113+G115</f>
        <v>0</v>
      </c>
      <c r="H112" s="108">
        <f>H113+H115</f>
        <v>108681</v>
      </c>
      <c r="I112" s="108">
        <f>I113+I115</f>
        <v>84842.75</v>
      </c>
      <c r="J112" s="88">
        <f t="shared" si="10"/>
        <v>78.065853277021745</v>
      </c>
      <c r="K112" s="118"/>
      <c r="L112" s="49"/>
      <c r="M112" s="49"/>
    </row>
    <row r="113" spans="1:13" s="51" customFormat="1" ht="24">
      <c r="A113" s="21" t="s">
        <v>424</v>
      </c>
      <c r="B113" s="54" t="s">
        <v>22</v>
      </c>
      <c r="C113" s="54" t="s">
        <v>5</v>
      </c>
      <c r="D113" s="54" t="s">
        <v>44</v>
      </c>
      <c r="E113" s="54" t="s">
        <v>331</v>
      </c>
      <c r="F113" s="20" t="s">
        <v>61</v>
      </c>
      <c r="G113" s="108">
        <f>G114</f>
        <v>0</v>
      </c>
      <c r="H113" s="108">
        <f>H114</f>
        <v>100000</v>
      </c>
      <c r="I113" s="108">
        <f>I114</f>
        <v>76161.75</v>
      </c>
      <c r="J113" s="88">
        <f t="shared" si="10"/>
        <v>76.161749999999998</v>
      </c>
      <c r="K113" s="118"/>
      <c r="L113" s="49"/>
      <c r="M113" s="49"/>
    </row>
    <row r="114" spans="1:13" s="51" customFormat="1" ht="24">
      <c r="A114" s="21" t="s">
        <v>82</v>
      </c>
      <c r="B114" s="54" t="s">
        <v>22</v>
      </c>
      <c r="C114" s="54" t="s">
        <v>5</v>
      </c>
      <c r="D114" s="54" t="s">
        <v>332</v>
      </c>
      <c r="E114" s="54" t="s">
        <v>331</v>
      </c>
      <c r="F114" s="20" t="s">
        <v>62</v>
      </c>
      <c r="G114" s="108">
        <v>0</v>
      </c>
      <c r="H114" s="108">
        <v>100000</v>
      </c>
      <c r="I114" s="108">
        <v>76161.75</v>
      </c>
      <c r="J114" s="88">
        <f t="shared" si="10"/>
        <v>76.161749999999998</v>
      </c>
      <c r="K114" s="118"/>
      <c r="L114" s="49"/>
      <c r="M114" s="49"/>
    </row>
    <row r="115" spans="1:13" s="51" customFormat="1" ht="13.5" customHeight="1">
      <c r="A115" s="21" t="s">
        <v>65</v>
      </c>
      <c r="B115" s="54" t="s">
        <v>22</v>
      </c>
      <c r="C115" s="54" t="s">
        <v>5</v>
      </c>
      <c r="D115" s="54" t="s">
        <v>332</v>
      </c>
      <c r="E115" s="54" t="s">
        <v>331</v>
      </c>
      <c r="F115" s="20" t="s">
        <v>22</v>
      </c>
      <c r="G115" s="108">
        <f>G116</f>
        <v>0</v>
      </c>
      <c r="H115" s="108">
        <f>H116</f>
        <v>8681</v>
      </c>
      <c r="I115" s="108">
        <f>I116</f>
        <v>8681</v>
      </c>
      <c r="J115" s="88">
        <f t="shared" si="10"/>
        <v>100</v>
      </c>
      <c r="K115" s="118"/>
      <c r="L115" s="49"/>
      <c r="M115" s="49"/>
    </row>
    <row r="116" spans="1:13" s="51" customFormat="1" ht="13.5" customHeight="1">
      <c r="A116" s="21" t="s">
        <v>66</v>
      </c>
      <c r="B116" s="54" t="s">
        <v>22</v>
      </c>
      <c r="C116" s="54" t="s">
        <v>5</v>
      </c>
      <c r="D116" s="54" t="s">
        <v>332</v>
      </c>
      <c r="E116" s="54" t="s">
        <v>331</v>
      </c>
      <c r="F116" s="20" t="s">
        <v>64</v>
      </c>
      <c r="G116" s="108">
        <v>0</v>
      </c>
      <c r="H116" s="108">
        <v>8681</v>
      </c>
      <c r="I116" s="108">
        <v>8681</v>
      </c>
      <c r="J116" s="88">
        <f t="shared" si="10"/>
        <v>100</v>
      </c>
      <c r="K116" s="118"/>
      <c r="L116" s="49"/>
      <c r="M116" s="49"/>
    </row>
    <row r="117" spans="1:13" s="51" customFormat="1" ht="24" hidden="1">
      <c r="A117" s="21" t="s">
        <v>293</v>
      </c>
      <c r="B117" s="54" t="s">
        <v>22</v>
      </c>
      <c r="C117" s="54" t="s">
        <v>5</v>
      </c>
      <c r="D117" s="54" t="s">
        <v>44</v>
      </c>
      <c r="E117" s="54" t="s">
        <v>292</v>
      </c>
      <c r="F117" s="20"/>
      <c r="G117" s="108">
        <f t="shared" ref="G117:I118" si="16">G118</f>
        <v>0</v>
      </c>
      <c r="H117" s="108">
        <f t="shared" si="16"/>
        <v>0</v>
      </c>
      <c r="I117" s="108">
        <f t="shared" si="16"/>
        <v>0</v>
      </c>
      <c r="J117" s="88" t="e">
        <f t="shared" si="10"/>
        <v>#DIV/0!</v>
      </c>
      <c r="K117" s="118"/>
      <c r="L117" s="49"/>
      <c r="M117" s="49"/>
    </row>
    <row r="118" spans="1:13" s="51" customFormat="1" ht="24" hidden="1">
      <c r="A118" s="21" t="s">
        <v>120</v>
      </c>
      <c r="B118" s="54" t="s">
        <v>22</v>
      </c>
      <c r="C118" s="54" t="s">
        <v>5</v>
      </c>
      <c r="D118" s="54" t="s">
        <v>44</v>
      </c>
      <c r="E118" s="54" t="s">
        <v>292</v>
      </c>
      <c r="F118" s="20" t="s">
        <v>117</v>
      </c>
      <c r="G118" s="108">
        <f t="shared" si="16"/>
        <v>0</v>
      </c>
      <c r="H118" s="108">
        <f t="shared" si="16"/>
        <v>0</v>
      </c>
      <c r="I118" s="108">
        <f t="shared" si="16"/>
        <v>0</v>
      </c>
      <c r="J118" s="88" t="e">
        <f t="shared" si="10"/>
        <v>#DIV/0!</v>
      </c>
      <c r="K118" s="118"/>
      <c r="L118" s="49"/>
      <c r="M118" s="49"/>
    </row>
    <row r="119" spans="1:13" s="51" customFormat="1" ht="12" hidden="1">
      <c r="A119" s="21" t="s">
        <v>119</v>
      </c>
      <c r="B119" s="54" t="s">
        <v>22</v>
      </c>
      <c r="C119" s="54" t="s">
        <v>5</v>
      </c>
      <c r="D119" s="54" t="s">
        <v>44</v>
      </c>
      <c r="E119" s="54" t="s">
        <v>292</v>
      </c>
      <c r="F119" s="20" t="s">
        <v>118</v>
      </c>
      <c r="G119" s="108"/>
      <c r="H119" s="108"/>
      <c r="I119" s="108"/>
      <c r="J119" s="88" t="e">
        <f t="shared" si="10"/>
        <v>#DIV/0!</v>
      </c>
      <c r="K119" s="118"/>
      <c r="L119" s="49"/>
      <c r="M119" s="49"/>
    </row>
    <row r="120" spans="1:13" s="51" customFormat="1" ht="13.5" customHeight="1">
      <c r="A120" s="21" t="s">
        <v>202</v>
      </c>
      <c r="B120" s="54" t="s">
        <v>22</v>
      </c>
      <c r="C120" s="54" t="s">
        <v>5</v>
      </c>
      <c r="D120" s="54" t="s">
        <v>44</v>
      </c>
      <c r="E120" s="54" t="s">
        <v>254</v>
      </c>
      <c r="F120" s="20"/>
      <c r="G120" s="108">
        <f>G121+G123</f>
        <v>0</v>
      </c>
      <c r="H120" s="108">
        <f>H121+H123</f>
        <v>1183321.8999999999</v>
      </c>
      <c r="I120" s="108">
        <f>I121+I123</f>
        <v>1183321.8999999999</v>
      </c>
      <c r="J120" s="88">
        <f t="shared" si="10"/>
        <v>100</v>
      </c>
      <c r="K120" s="118"/>
      <c r="L120" s="49"/>
      <c r="M120" s="49"/>
    </row>
    <row r="121" spans="1:13" s="51" customFormat="1" ht="24">
      <c r="A121" s="21" t="s">
        <v>424</v>
      </c>
      <c r="B121" s="54" t="s">
        <v>22</v>
      </c>
      <c r="C121" s="54" t="s">
        <v>5</v>
      </c>
      <c r="D121" s="54" t="s">
        <v>44</v>
      </c>
      <c r="E121" s="54" t="s">
        <v>254</v>
      </c>
      <c r="F121" s="20" t="s">
        <v>61</v>
      </c>
      <c r="G121" s="108">
        <f>G122</f>
        <v>0</v>
      </c>
      <c r="H121" s="108">
        <f>H122</f>
        <v>47602</v>
      </c>
      <c r="I121" s="108">
        <f>I122</f>
        <v>47602</v>
      </c>
      <c r="J121" s="88">
        <f t="shared" si="10"/>
        <v>100</v>
      </c>
      <c r="K121" s="118"/>
      <c r="L121" s="49"/>
      <c r="M121" s="49"/>
    </row>
    <row r="122" spans="1:13" s="51" customFormat="1" ht="24">
      <c r="A122" s="21" t="s">
        <v>82</v>
      </c>
      <c r="B122" s="54" t="s">
        <v>22</v>
      </c>
      <c r="C122" s="54" t="s">
        <v>5</v>
      </c>
      <c r="D122" s="54" t="s">
        <v>44</v>
      </c>
      <c r="E122" s="54" t="s">
        <v>254</v>
      </c>
      <c r="F122" s="20" t="s">
        <v>62</v>
      </c>
      <c r="G122" s="108">
        <v>0</v>
      </c>
      <c r="H122" s="108">
        <v>47602</v>
      </c>
      <c r="I122" s="108">
        <v>47602</v>
      </c>
      <c r="J122" s="88">
        <f t="shared" si="10"/>
        <v>100</v>
      </c>
      <c r="K122" s="118"/>
      <c r="L122" s="49"/>
      <c r="M122" s="49"/>
    </row>
    <row r="123" spans="1:13" s="51" customFormat="1" ht="12">
      <c r="A123" s="21" t="s">
        <v>65</v>
      </c>
      <c r="B123" s="54" t="s">
        <v>22</v>
      </c>
      <c r="C123" s="54" t="s">
        <v>5</v>
      </c>
      <c r="D123" s="54" t="s">
        <v>44</v>
      </c>
      <c r="E123" s="54" t="s">
        <v>254</v>
      </c>
      <c r="F123" s="20" t="s">
        <v>22</v>
      </c>
      <c r="G123" s="108">
        <f>G124+G125</f>
        <v>0</v>
      </c>
      <c r="H123" s="108">
        <f>H124+H125</f>
        <v>1135719.8999999999</v>
      </c>
      <c r="I123" s="108">
        <f>I124+I125</f>
        <v>1135719.8999999999</v>
      </c>
      <c r="J123" s="88">
        <f t="shared" si="10"/>
        <v>100</v>
      </c>
      <c r="K123" s="118"/>
      <c r="L123" s="49"/>
      <c r="M123" s="49"/>
    </row>
    <row r="124" spans="1:13" s="51" customFormat="1" ht="12">
      <c r="A124" s="21" t="s">
        <v>236</v>
      </c>
      <c r="B124" s="54" t="s">
        <v>22</v>
      </c>
      <c r="C124" s="54" t="s">
        <v>5</v>
      </c>
      <c r="D124" s="54" t="s">
        <v>44</v>
      </c>
      <c r="E124" s="54" t="s">
        <v>254</v>
      </c>
      <c r="F124" s="20" t="s">
        <v>237</v>
      </c>
      <c r="G124" s="108">
        <v>0</v>
      </c>
      <c r="H124" s="108">
        <v>10719.9</v>
      </c>
      <c r="I124" s="108">
        <v>10719.9</v>
      </c>
      <c r="J124" s="88">
        <f t="shared" si="10"/>
        <v>100</v>
      </c>
      <c r="K124" s="118"/>
      <c r="L124" s="49"/>
      <c r="M124" s="49"/>
    </row>
    <row r="125" spans="1:13" s="51" customFormat="1" ht="12">
      <c r="A125" s="21" t="s">
        <v>66</v>
      </c>
      <c r="B125" s="54" t="s">
        <v>22</v>
      </c>
      <c r="C125" s="54" t="s">
        <v>5</v>
      </c>
      <c r="D125" s="54" t="s">
        <v>44</v>
      </c>
      <c r="E125" s="54" t="s">
        <v>254</v>
      </c>
      <c r="F125" s="20" t="s">
        <v>64</v>
      </c>
      <c r="G125" s="108">
        <v>0</v>
      </c>
      <c r="H125" s="108">
        <v>1125000</v>
      </c>
      <c r="I125" s="108">
        <v>1125000</v>
      </c>
      <c r="J125" s="88">
        <f t="shared" si="10"/>
        <v>100</v>
      </c>
      <c r="K125" s="118"/>
      <c r="L125" s="49"/>
      <c r="M125" s="49"/>
    </row>
    <row r="126" spans="1:13" s="51" customFormat="1" ht="35.25" customHeight="1">
      <c r="A126" s="21" t="s">
        <v>113</v>
      </c>
      <c r="B126" s="54" t="s">
        <v>22</v>
      </c>
      <c r="C126" s="54" t="s">
        <v>5</v>
      </c>
      <c r="D126" s="54" t="s">
        <v>44</v>
      </c>
      <c r="E126" s="54" t="s">
        <v>143</v>
      </c>
      <c r="F126" s="54"/>
      <c r="G126" s="108">
        <f>G129+G127</f>
        <v>350000</v>
      </c>
      <c r="H126" s="108">
        <f>H129+H127</f>
        <v>474403.68</v>
      </c>
      <c r="I126" s="108">
        <f>I129+I127</f>
        <v>474403.68</v>
      </c>
      <c r="J126" s="88">
        <f t="shared" si="10"/>
        <v>100</v>
      </c>
      <c r="K126" s="118"/>
      <c r="L126" s="49"/>
      <c r="M126" s="49"/>
    </row>
    <row r="127" spans="1:13" s="51" customFormat="1" ht="12" hidden="1">
      <c r="A127" s="21" t="s">
        <v>63</v>
      </c>
      <c r="B127" s="54" t="s">
        <v>22</v>
      </c>
      <c r="C127" s="54" t="s">
        <v>5</v>
      </c>
      <c r="D127" s="54" t="s">
        <v>44</v>
      </c>
      <c r="E127" s="54" t="s">
        <v>143</v>
      </c>
      <c r="F127" s="54" t="s">
        <v>61</v>
      </c>
      <c r="G127" s="108">
        <f>G128</f>
        <v>0</v>
      </c>
      <c r="H127" s="108">
        <f>H128</f>
        <v>0</v>
      </c>
      <c r="I127" s="108">
        <f>I128</f>
        <v>0</v>
      </c>
      <c r="J127" s="88" t="e">
        <f t="shared" si="10"/>
        <v>#DIV/0!</v>
      </c>
      <c r="K127" s="118"/>
      <c r="L127" s="49"/>
      <c r="M127" s="49"/>
    </row>
    <row r="128" spans="1:13" s="51" customFormat="1" ht="24" hidden="1">
      <c r="A128" s="21" t="s">
        <v>82</v>
      </c>
      <c r="B128" s="54" t="s">
        <v>22</v>
      </c>
      <c r="C128" s="54" t="s">
        <v>5</v>
      </c>
      <c r="D128" s="54" t="s">
        <v>44</v>
      </c>
      <c r="E128" s="54" t="s">
        <v>143</v>
      </c>
      <c r="F128" s="54" t="s">
        <v>62</v>
      </c>
      <c r="G128" s="108"/>
      <c r="H128" s="108"/>
      <c r="I128" s="108"/>
      <c r="J128" s="88" t="e">
        <f t="shared" si="10"/>
        <v>#DIV/0!</v>
      </c>
      <c r="K128" s="118"/>
      <c r="L128" s="49"/>
      <c r="M128" s="49"/>
    </row>
    <row r="129" spans="1:88" s="51" customFormat="1" ht="12">
      <c r="A129" s="21" t="s">
        <v>65</v>
      </c>
      <c r="B129" s="54" t="s">
        <v>22</v>
      </c>
      <c r="C129" s="54" t="s">
        <v>5</v>
      </c>
      <c r="D129" s="54" t="s">
        <v>44</v>
      </c>
      <c r="E129" s="54" t="s">
        <v>143</v>
      </c>
      <c r="F129" s="54" t="s">
        <v>22</v>
      </c>
      <c r="G129" s="108">
        <f>G130</f>
        <v>350000</v>
      </c>
      <c r="H129" s="108">
        <f>H130</f>
        <v>474403.68</v>
      </c>
      <c r="I129" s="108">
        <f>I130</f>
        <v>474403.68</v>
      </c>
      <c r="J129" s="88">
        <f t="shared" si="10"/>
        <v>100</v>
      </c>
      <c r="K129" s="118"/>
      <c r="L129" s="49"/>
      <c r="M129" s="49"/>
    </row>
    <row r="130" spans="1:88" s="51" customFormat="1" ht="35.25" customHeight="1">
      <c r="A130" s="21" t="s">
        <v>407</v>
      </c>
      <c r="B130" s="54" t="s">
        <v>22</v>
      </c>
      <c r="C130" s="54" t="s">
        <v>5</v>
      </c>
      <c r="D130" s="54" t="s">
        <v>44</v>
      </c>
      <c r="E130" s="54" t="s">
        <v>143</v>
      </c>
      <c r="F130" s="54" t="s">
        <v>70</v>
      </c>
      <c r="G130" s="108">
        <v>350000</v>
      </c>
      <c r="H130" s="108">
        <v>474403.68</v>
      </c>
      <c r="I130" s="108">
        <v>474403.68</v>
      </c>
      <c r="J130" s="88">
        <f t="shared" si="10"/>
        <v>100</v>
      </c>
      <c r="K130" s="118"/>
      <c r="L130" s="49"/>
      <c r="M130" s="49"/>
    </row>
    <row r="131" spans="1:88" s="51" customFormat="1" ht="12" hidden="1">
      <c r="A131" s="21" t="s">
        <v>202</v>
      </c>
      <c r="B131" s="20" t="s">
        <v>22</v>
      </c>
      <c r="C131" s="20" t="s">
        <v>5</v>
      </c>
      <c r="D131" s="20" t="s">
        <v>44</v>
      </c>
      <c r="E131" s="20" t="s">
        <v>254</v>
      </c>
      <c r="F131" s="20"/>
      <c r="G131" s="108">
        <f>G134+G132</f>
        <v>0</v>
      </c>
      <c r="H131" s="108">
        <f>H134+H132</f>
        <v>0</v>
      </c>
      <c r="I131" s="108">
        <f>I134+I132</f>
        <v>0</v>
      </c>
      <c r="J131" s="88" t="e">
        <f t="shared" si="10"/>
        <v>#DIV/0!</v>
      </c>
      <c r="K131" s="118"/>
      <c r="L131" s="49"/>
      <c r="M131" s="49"/>
    </row>
    <row r="132" spans="1:88" s="51" customFormat="1" ht="12" hidden="1">
      <c r="A132" s="21" t="s">
        <v>63</v>
      </c>
      <c r="B132" s="20" t="s">
        <v>22</v>
      </c>
      <c r="C132" s="20" t="s">
        <v>5</v>
      </c>
      <c r="D132" s="20" t="s">
        <v>44</v>
      </c>
      <c r="E132" s="20" t="s">
        <v>254</v>
      </c>
      <c r="F132" s="20" t="s">
        <v>61</v>
      </c>
      <c r="G132" s="108">
        <f>G133</f>
        <v>0</v>
      </c>
      <c r="H132" s="108">
        <f>H133</f>
        <v>0</v>
      </c>
      <c r="I132" s="108">
        <f>I133</f>
        <v>0</v>
      </c>
      <c r="J132" s="88" t="e">
        <f t="shared" si="10"/>
        <v>#DIV/0!</v>
      </c>
      <c r="K132" s="118"/>
      <c r="L132" s="49"/>
      <c r="M132" s="49"/>
    </row>
    <row r="133" spans="1:88" s="49" customFormat="1" ht="24" hidden="1">
      <c r="A133" s="21" t="s">
        <v>82</v>
      </c>
      <c r="B133" s="20" t="s">
        <v>22</v>
      </c>
      <c r="C133" s="20" t="s">
        <v>5</v>
      </c>
      <c r="D133" s="20" t="s">
        <v>44</v>
      </c>
      <c r="E133" s="20" t="s">
        <v>254</v>
      </c>
      <c r="F133" s="20" t="s">
        <v>62</v>
      </c>
      <c r="G133" s="108"/>
      <c r="H133" s="108"/>
      <c r="I133" s="108"/>
      <c r="J133" s="88" t="e">
        <f t="shared" si="10"/>
        <v>#DIV/0!</v>
      </c>
      <c r="K133" s="121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</row>
    <row r="134" spans="1:88" s="49" customFormat="1" ht="12" hidden="1">
      <c r="A134" s="29" t="s">
        <v>65</v>
      </c>
      <c r="B134" s="20" t="s">
        <v>22</v>
      </c>
      <c r="C134" s="20" t="s">
        <v>5</v>
      </c>
      <c r="D134" s="20" t="s">
        <v>44</v>
      </c>
      <c r="E134" s="20" t="s">
        <v>254</v>
      </c>
      <c r="F134" s="20" t="s">
        <v>22</v>
      </c>
      <c r="G134" s="108">
        <f t="shared" ref="G134:I134" si="17">G135</f>
        <v>0</v>
      </c>
      <c r="H134" s="108">
        <f t="shared" si="17"/>
        <v>0</v>
      </c>
      <c r="I134" s="108">
        <f t="shared" si="17"/>
        <v>0</v>
      </c>
      <c r="J134" s="88" t="e">
        <f t="shared" si="10"/>
        <v>#DIV/0!</v>
      </c>
      <c r="K134" s="121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</row>
    <row r="135" spans="1:88" s="49" customFormat="1" ht="12" hidden="1">
      <c r="A135" s="21" t="s">
        <v>236</v>
      </c>
      <c r="B135" s="20" t="s">
        <v>22</v>
      </c>
      <c r="C135" s="20" t="s">
        <v>5</v>
      </c>
      <c r="D135" s="20" t="s">
        <v>44</v>
      </c>
      <c r="E135" s="20" t="s">
        <v>254</v>
      </c>
      <c r="F135" s="20" t="s">
        <v>237</v>
      </c>
      <c r="G135" s="108"/>
      <c r="H135" s="108"/>
      <c r="I135" s="108"/>
      <c r="J135" s="88" t="e">
        <f t="shared" si="10"/>
        <v>#DIV/0!</v>
      </c>
      <c r="K135" s="121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</row>
    <row r="136" spans="1:88" s="49" customFormat="1" ht="12">
      <c r="A136" s="25" t="s">
        <v>196</v>
      </c>
      <c r="B136" s="56" t="s">
        <v>22</v>
      </c>
      <c r="C136" s="56" t="s">
        <v>7</v>
      </c>
      <c r="D136" s="56"/>
      <c r="E136" s="56"/>
      <c r="F136" s="56"/>
      <c r="G136" s="106">
        <f>G137</f>
        <v>200000</v>
      </c>
      <c r="H136" s="106">
        <f>H137</f>
        <v>100000</v>
      </c>
      <c r="I136" s="106">
        <f>I137</f>
        <v>100000</v>
      </c>
      <c r="J136" s="89">
        <f t="shared" si="10"/>
        <v>100</v>
      </c>
      <c r="K136" s="121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</row>
    <row r="137" spans="1:88" s="49" customFormat="1" ht="24">
      <c r="A137" s="58" t="s">
        <v>351</v>
      </c>
      <c r="B137" s="57" t="s">
        <v>22</v>
      </c>
      <c r="C137" s="57" t="s">
        <v>7</v>
      </c>
      <c r="D137" s="57" t="s">
        <v>13</v>
      </c>
      <c r="E137" s="57"/>
      <c r="F137" s="57"/>
      <c r="G137" s="107">
        <f>G138+G147</f>
        <v>200000</v>
      </c>
      <c r="H137" s="107">
        <f>H138+H147</f>
        <v>100000</v>
      </c>
      <c r="I137" s="107">
        <f>I138+I147</f>
        <v>100000</v>
      </c>
      <c r="J137" s="90">
        <f t="shared" si="10"/>
        <v>100</v>
      </c>
      <c r="K137" s="121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</row>
    <row r="138" spans="1:88" s="51" customFormat="1" ht="48">
      <c r="A138" s="29" t="s">
        <v>294</v>
      </c>
      <c r="B138" s="54" t="s">
        <v>22</v>
      </c>
      <c r="C138" s="54" t="s">
        <v>7</v>
      </c>
      <c r="D138" s="54" t="s">
        <v>13</v>
      </c>
      <c r="E138" s="54" t="s">
        <v>280</v>
      </c>
      <c r="F138" s="54"/>
      <c r="G138" s="108">
        <f>G139+G144</f>
        <v>200000</v>
      </c>
      <c r="H138" s="108">
        <f>H139+H144</f>
        <v>100000</v>
      </c>
      <c r="I138" s="108">
        <f>I139+I144</f>
        <v>100000</v>
      </c>
      <c r="J138" s="88">
        <f t="shared" si="10"/>
        <v>100</v>
      </c>
      <c r="K138" s="118"/>
      <c r="L138" s="49"/>
      <c r="M138" s="49"/>
    </row>
    <row r="139" spans="1:88" s="51" customFormat="1" ht="24">
      <c r="A139" s="29" t="s">
        <v>477</v>
      </c>
      <c r="B139" s="54" t="s">
        <v>22</v>
      </c>
      <c r="C139" s="54" t="s">
        <v>7</v>
      </c>
      <c r="D139" s="54" t="s">
        <v>13</v>
      </c>
      <c r="E139" s="54" t="s">
        <v>312</v>
      </c>
      <c r="F139" s="67"/>
      <c r="G139" s="108">
        <f>G140+G142</f>
        <v>200000</v>
      </c>
      <c r="H139" s="108">
        <f>H140+H142</f>
        <v>100000</v>
      </c>
      <c r="I139" s="108">
        <f>I140+I142</f>
        <v>100000</v>
      </c>
      <c r="J139" s="88">
        <f t="shared" ref="J139:J202" si="18">I139/H139*100</f>
        <v>100</v>
      </c>
      <c r="K139" s="118"/>
      <c r="L139" s="49"/>
      <c r="M139" s="49"/>
    </row>
    <row r="140" spans="1:88" s="51" customFormat="1" ht="24">
      <c r="A140" s="21" t="s">
        <v>424</v>
      </c>
      <c r="B140" s="54" t="s">
        <v>22</v>
      </c>
      <c r="C140" s="54" t="s">
        <v>7</v>
      </c>
      <c r="D140" s="54" t="s">
        <v>13</v>
      </c>
      <c r="E140" s="54" t="s">
        <v>287</v>
      </c>
      <c r="F140" s="54" t="s">
        <v>61</v>
      </c>
      <c r="G140" s="108">
        <f t="shared" ref="G140:I140" si="19">G141</f>
        <v>100000</v>
      </c>
      <c r="H140" s="108">
        <f t="shared" si="19"/>
        <v>100000</v>
      </c>
      <c r="I140" s="108">
        <f t="shared" si="19"/>
        <v>100000</v>
      </c>
      <c r="J140" s="88">
        <f t="shared" si="18"/>
        <v>100</v>
      </c>
      <c r="K140" s="118"/>
      <c r="L140" s="49"/>
      <c r="M140" s="49"/>
    </row>
    <row r="141" spans="1:88" s="51" customFormat="1" ht="24">
      <c r="A141" s="21" t="s">
        <v>82</v>
      </c>
      <c r="B141" s="54" t="s">
        <v>22</v>
      </c>
      <c r="C141" s="54" t="s">
        <v>7</v>
      </c>
      <c r="D141" s="54" t="s">
        <v>13</v>
      </c>
      <c r="E141" s="54" t="s">
        <v>287</v>
      </c>
      <c r="F141" s="54" t="s">
        <v>62</v>
      </c>
      <c r="G141" s="108">
        <v>100000</v>
      </c>
      <c r="H141" s="108">
        <v>100000</v>
      </c>
      <c r="I141" s="108">
        <v>100000</v>
      </c>
      <c r="J141" s="88">
        <f t="shared" si="18"/>
        <v>100</v>
      </c>
      <c r="K141" s="118"/>
      <c r="L141" s="49"/>
      <c r="M141" s="49"/>
    </row>
    <row r="142" spans="1:88" s="51" customFormat="1" ht="13.5" customHeight="1">
      <c r="A142" s="29" t="s">
        <v>65</v>
      </c>
      <c r="B142" s="20" t="s">
        <v>22</v>
      </c>
      <c r="C142" s="20" t="s">
        <v>7</v>
      </c>
      <c r="D142" s="20" t="s">
        <v>13</v>
      </c>
      <c r="E142" s="20" t="s">
        <v>287</v>
      </c>
      <c r="F142" s="20" t="s">
        <v>22</v>
      </c>
      <c r="G142" s="108">
        <f t="shared" ref="G142:I142" si="20">G143</f>
        <v>100000</v>
      </c>
      <c r="H142" s="108">
        <f t="shared" si="20"/>
        <v>0</v>
      </c>
      <c r="I142" s="108">
        <f t="shared" si="20"/>
        <v>0</v>
      </c>
      <c r="J142" s="88">
        <v>0</v>
      </c>
      <c r="K142" s="118"/>
      <c r="L142" s="49"/>
      <c r="M142" s="49"/>
    </row>
    <row r="143" spans="1:88" s="51" customFormat="1" ht="12.75" customHeight="1">
      <c r="A143" s="29" t="s">
        <v>99</v>
      </c>
      <c r="B143" s="20" t="s">
        <v>22</v>
      </c>
      <c r="C143" s="20" t="s">
        <v>7</v>
      </c>
      <c r="D143" s="20" t="s">
        <v>13</v>
      </c>
      <c r="E143" s="20" t="s">
        <v>287</v>
      </c>
      <c r="F143" s="20" t="s">
        <v>98</v>
      </c>
      <c r="G143" s="108">
        <v>100000</v>
      </c>
      <c r="H143" s="108">
        <v>0</v>
      </c>
      <c r="I143" s="108">
        <v>0</v>
      </c>
      <c r="J143" s="88">
        <v>0</v>
      </c>
      <c r="K143" s="118"/>
      <c r="L143" s="49"/>
      <c r="M143" s="49"/>
    </row>
    <row r="144" spans="1:88" s="51" customFormat="1" ht="12" hidden="1">
      <c r="A144" s="21" t="s">
        <v>329</v>
      </c>
      <c r="B144" s="54" t="s">
        <v>22</v>
      </c>
      <c r="C144" s="54" t="s">
        <v>7</v>
      </c>
      <c r="D144" s="54" t="s">
        <v>13</v>
      </c>
      <c r="E144" s="54" t="s">
        <v>328</v>
      </c>
      <c r="F144" s="54"/>
      <c r="G144" s="108">
        <f t="shared" ref="G144:I145" si="21">G145</f>
        <v>0</v>
      </c>
      <c r="H144" s="108">
        <f t="shared" si="21"/>
        <v>0</v>
      </c>
      <c r="I144" s="108">
        <f t="shared" si="21"/>
        <v>0</v>
      </c>
      <c r="J144" s="88" t="e">
        <f t="shared" si="18"/>
        <v>#DIV/0!</v>
      </c>
      <c r="K144" s="118"/>
      <c r="L144" s="49"/>
      <c r="M144" s="49"/>
    </row>
    <row r="145" spans="1:13" s="51" customFormat="1" ht="12" hidden="1">
      <c r="A145" s="24" t="s">
        <v>73</v>
      </c>
      <c r="B145" s="54" t="s">
        <v>22</v>
      </c>
      <c r="C145" s="54" t="s">
        <v>7</v>
      </c>
      <c r="D145" s="54" t="s">
        <v>13</v>
      </c>
      <c r="E145" s="54" t="s">
        <v>328</v>
      </c>
      <c r="F145" s="54" t="s">
        <v>72</v>
      </c>
      <c r="G145" s="108">
        <f t="shared" si="21"/>
        <v>0</v>
      </c>
      <c r="H145" s="108">
        <f t="shared" si="21"/>
        <v>0</v>
      </c>
      <c r="I145" s="108">
        <f t="shared" si="21"/>
        <v>0</v>
      </c>
      <c r="J145" s="88" t="e">
        <f t="shared" si="18"/>
        <v>#DIV/0!</v>
      </c>
      <c r="K145" s="118"/>
      <c r="L145" s="49"/>
      <c r="M145" s="49"/>
    </row>
    <row r="146" spans="1:13" s="51" customFormat="1" ht="12" hidden="1">
      <c r="A146" s="21" t="s">
        <v>243</v>
      </c>
      <c r="B146" s="54" t="s">
        <v>22</v>
      </c>
      <c r="C146" s="54" t="s">
        <v>7</v>
      </c>
      <c r="D146" s="54" t="s">
        <v>13</v>
      </c>
      <c r="E146" s="54" t="s">
        <v>328</v>
      </c>
      <c r="F146" s="54" t="s">
        <v>198</v>
      </c>
      <c r="G146" s="108"/>
      <c r="H146" s="108"/>
      <c r="I146" s="108"/>
      <c r="J146" s="88" t="e">
        <f t="shared" si="18"/>
        <v>#DIV/0!</v>
      </c>
      <c r="K146" s="118"/>
      <c r="L146" s="49"/>
      <c r="M146" s="49"/>
    </row>
    <row r="147" spans="1:13" s="51" customFormat="1" ht="12" hidden="1">
      <c r="A147" s="21" t="s">
        <v>211</v>
      </c>
      <c r="B147" s="54" t="s">
        <v>22</v>
      </c>
      <c r="C147" s="54" t="s">
        <v>7</v>
      </c>
      <c r="D147" s="54" t="s">
        <v>13</v>
      </c>
      <c r="E147" s="54" t="s">
        <v>169</v>
      </c>
      <c r="F147" s="54"/>
      <c r="G147" s="108">
        <f t="shared" ref="G147:I149" si="22">G148</f>
        <v>0</v>
      </c>
      <c r="H147" s="108">
        <f t="shared" si="22"/>
        <v>0</v>
      </c>
      <c r="I147" s="108">
        <f t="shared" si="22"/>
        <v>0</v>
      </c>
      <c r="J147" s="88" t="e">
        <f t="shared" si="18"/>
        <v>#DIV/0!</v>
      </c>
      <c r="K147" s="118"/>
      <c r="L147" s="49"/>
      <c r="M147" s="49"/>
    </row>
    <row r="148" spans="1:13" s="51" customFormat="1" ht="12" hidden="1">
      <c r="A148" s="21" t="s">
        <v>97</v>
      </c>
      <c r="B148" s="54" t="s">
        <v>22</v>
      </c>
      <c r="C148" s="54" t="s">
        <v>7</v>
      </c>
      <c r="D148" s="54" t="s">
        <v>13</v>
      </c>
      <c r="E148" s="54" t="s">
        <v>170</v>
      </c>
      <c r="F148" s="67"/>
      <c r="G148" s="108">
        <f t="shared" si="22"/>
        <v>0</v>
      </c>
      <c r="H148" s="108">
        <f t="shared" si="22"/>
        <v>0</v>
      </c>
      <c r="I148" s="108">
        <f t="shared" si="22"/>
        <v>0</v>
      </c>
      <c r="J148" s="88" t="e">
        <f t="shared" si="18"/>
        <v>#DIV/0!</v>
      </c>
      <c r="K148" s="118"/>
      <c r="L148" s="49"/>
      <c r="M148" s="49"/>
    </row>
    <row r="149" spans="1:13" s="51" customFormat="1" ht="12" hidden="1">
      <c r="A149" s="21" t="s">
        <v>65</v>
      </c>
      <c r="B149" s="54" t="s">
        <v>22</v>
      </c>
      <c r="C149" s="54" t="s">
        <v>7</v>
      </c>
      <c r="D149" s="54" t="s">
        <v>13</v>
      </c>
      <c r="E149" s="54" t="s">
        <v>170</v>
      </c>
      <c r="F149" s="54" t="s">
        <v>22</v>
      </c>
      <c r="G149" s="108">
        <f t="shared" si="22"/>
        <v>0</v>
      </c>
      <c r="H149" s="108">
        <f t="shared" si="22"/>
        <v>0</v>
      </c>
      <c r="I149" s="108">
        <f t="shared" si="22"/>
        <v>0</v>
      </c>
      <c r="J149" s="88" t="e">
        <f t="shared" si="18"/>
        <v>#DIV/0!</v>
      </c>
      <c r="K149" s="118"/>
      <c r="L149" s="49"/>
      <c r="M149" s="49"/>
    </row>
    <row r="150" spans="1:13" s="51" customFormat="1" ht="12" hidden="1">
      <c r="A150" s="21" t="s">
        <v>221</v>
      </c>
      <c r="B150" s="54" t="s">
        <v>22</v>
      </c>
      <c r="C150" s="54" t="s">
        <v>7</v>
      </c>
      <c r="D150" s="54" t="s">
        <v>13</v>
      </c>
      <c r="E150" s="54" t="s">
        <v>170</v>
      </c>
      <c r="F150" s="54" t="s">
        <v>219</v>
      </c>
      <c r="G150" s="108"/>
      <c r="H150" s="108"/>
      <c r="I150" s="108"/>
      <c r="J150" s="88" t="e">
        <f t="shared" si="18"/>
        <v>#DIV/0!</v>
      </c>
      <c r="K150" s="118"/>
      <c r="L150" s="49"/>
      <c r="M150" s="49"/>
    </row>
    <row r="151" spans="1:13" s="51" customFormat="1" ht="12">
      <c r="A151" s="15" t="s">
        <v>2</v>
      </c>
      <c r="B151" s="32">
        <v>800</v>
      </c>
      <c r="C151" s="16" t="s">
        <v>14</v>
      </c>
      <c r="D151" s="16"/>
      <c r="E151" s="16"/>
      <c r="F151" s="16"/>
      <c r="G151" s="106">
        <f>G196+G177+G162+G152</f>
        <v>25365835</v>
      </c>
      <c r="H151" s="106">
        <f>H196+H177+H162+H152</f>
        <v>34316045.360000007</v>
      </c>
      <c r="I151" s="106">
        <f>I196+I177+I162+I152</f>
        <v>31325765.209999997</v>
      </c>
      <c r="J151" s="89">
        <f t="shared" si="18"/>
        <v>91.286058406119295</v>
      </c>
      <c r="K151" s="118"/>
      <c r="L151" s="49"/>
      <c r="M151" s="49"/>
    </row>
    <row r="152" spans="1:13" s="53" customFormat="1" ht="12">
      <c r="A152" s="22" t="s">
        <v>437</v>
      </c>
      <c r="B152" s="18" t="s">
        <v>22</v>
      </c>
      <c r="C152" s="18" t="s">
        <v>14</v>
      </c>
      <c r="D152" s="18" t="s">
        <v>8</v>
      </c>
      <c r="E152" s="19"/>
      <c r="F152" s="19"/>
      <c r="G152" s="107">
        <f>G153+G157</f>
        <v>260000</v>
      </c>
      <c r="H152" s="107">
        <f>H153+H157</f>
        <v>224752.49</v>
      </c>
      <c r="I152" s="107">
        <f>I153+I157</f>
        <v>224752.49</v>
      </c>
      <c r="J152" s="90">
        <f t="shared" si="18"/>
        <v>100</v>
      </c>
      <c r="K152" s="119"/>
      <c r="L152" s="84"/>
      <c r="M152" s="84"/>
    </row>
    <row r="153" spans="1:13" s="49" customFormat="1" ht="36">
      <c r="A153" s="24" t="s">
        <v>370</v>
      </c>
      <c r="B153" s="30">
        <v>800</v>
      </c>
      <c r="C153" s="20" t="s">
        <v>14</v>
      </c>
      <c r="D153" s="20" t="s">
        <v>8</v>
      </c>
      <c r="E153" s="20" t="s">
        <v>267</v>
      </c>
      <c r="F153" s="20"/>
      <c r="G153" s="108">
        <f t="shared" ref="G153:I155" si="23">G154</f>
        <v>260000</v>
      </c>
      <c r="H153" s="108">
        <f t="shared" si="23"/>
        <v>0</v>
      </c>
      <c r="I153" s="108">
        <f t="shared" si="23"/>
        <v>0</v>
      </c>
      <c r="J153" s="88">
        <v>0</v>
      </c>
      <c r="K153" s="118"/>
    </row>
    <row r="154" spans="1:13" s="51" customFormat="1" ht="24">
      <c r="A154" s="24" t="s">
        <v>439</v>
      </c>
      <c r="B154" s="30">
        <v>800</v>
      </c>
      <c r="C154" s="20" t="s">
        <v>14</v>
      </c>
      <c r="D154" s="20" t="s">
        <v>8</v>
      </c>
      <c r="E154" s="20" t="s">
        <v>438</v>
      </c>
      <c r="F154" s="20"/>
      <c r="G154" s="108">
        <f t="shared" si="23"/>
        <v>260000</v>
      </c>
      <c r="H154" s="108">
        <f t="shared" si="23"/>
        <v>0</v>
      </c>
      <c r="I154" s="108">
        <f t="shared" si="23"/>
        <v>0</v>
      </c>
      <c r="J154" s="88">
        <v>0</v>
      </c>
      <c r="K154" s="118"/>
      <c r="L154" s="49"/>
      <c r="M154" s="49"/>
    </row>
    <row r="155" spans="1:13" s="51" customFormat="1" ht="24">
      <c r="A155" s="21" t="s">
        <v>424</v>
      </c>
      <c r="B155" s="30">
        <v>800</v>
      </c>
      <c r="C155" s="20" t="s">
        <v>14</v>
      </c>
      <c r="D155" s="20" t="s">
        <v>8</v>
      </c>
      <c r="E155" s="20" t="s">
        <v>438</v>
      </c>
      <c r="F155" s="20" t="s">
        <v>61</v>
      </c>
      <c r="G155" s="108">
        <f t="shared" si="23"/>
        <v>260000</v>
      </c>
      <c r="H155" s="108">
        <f t="shared" si="23"/>
        <v>0</v>
      </c>
      <c r="I155" s="108">
        <f t="shared" si="23"/>
        <v>0</v>
      </c>
      <c r="J155" s="88">
        <v>0</v>
      </c>
      <c r="K155" s="118"/>
      <c r="L155" s="49"/>
      <c r="M155" s="49"/>
    </row>
    <row r="156" spans="1:13" s="51" customFormat="1" ht="24">
      <c r="A156" s="21" t="s">
        <v>82</v>
      </c>
      <c r="B156" s="30">
        <v>800</v>
      </c>
      <c r="C156" s="20" t="s">
        <v>14</v>
      </c>
      <c r="D156" s="20" t="s">
        <v>8</v>
      </c>
      <c r="E156" s="20" t="s">
        <v>438</v>
      </c>
      <c r="F156" s="20" t="s">
        <v>62</v>
      </c>
      <c r="G156" s="108">
        <v>260000</v>
      </c>
      <c r="H156" s="108">
        <v>0</v>
      </c>
      <c r="I156" s="108">
        <v>0</v>
      </c>
      <c r="J156" s="88">
        <v>0</v>
      </c>
      <c r="K156" s="118"/>
      <c r="L156" s="49"/>
      <c r="M156" s="49"/>
    </row>
    <row r="157" spans="1:13" s="53" customFormat="1" ht="12">
      <c r="A157" s="21" t="s">
        <v>478</v>
      </c>
      <c r="B157" s="30">
        <v>800</v>
      </c>
      <c r="C157" s="20" t="s">
        <v>14</v>
      </c>
      <c r="D157" s="20" t="s">
        <v>8</v>
      </c>
      <c r="E157" s="20" t="s">
        <v>479</v>
      </c>
      <c r="F157" s="20"/>
      <c r="G157" s="108">
        <f t="shared" ref="G157:I160" si="24">G158</f>
        <v>0</v>
      </c>
      <c r="H157" s="108">
        <f t="shared" si="24"/>
        <v>224752.49</v>
      </c>
      <c r="I157" s="108">
        <f t="shared" si="24"/>
        <v>224752.49</v>
      </c>
      <c r="J157" s="88">
        <f t="shared" si="18"/>
        <v>100</v>
      </c>
      <c r="K157" s="119"/>
      <c r="L157" s="84"/>
      <c r="M157" s="84"/>
    </row>
    <row r="158" spans="1:13" s="49" customFormat="1" ht="12">
      <c r="A158" s="21" t="s">
        <v>480</v>
      </c>
      <c r="B158" s="30">
        <v>800</v>
      </c>
      <c r="C158" s="20" t="s">
        <v>14</v>
      </c>
      <c r="D158" s="20" t="s">
        <v>8</v>
      </c>
      <c r="E158" s="20" t="s">
        <v>481</v>
      </c>
      <c r="F158" s="20"/>
      <c r="G158" s="108">
        <f t="shared" si="24"/>
        <v>0</v>
      </c>
      <c r="H158" s="108">
        <f t="shared" si="24"/>
        <v>224752.49</v>
      </c>
      <c r="I158" s="108">
        <f t="shared" si="24"/>
        <v>224752.49</v>
      </c>
      <c r="J158" s="88">
        <f t="shared" si="18"/>
        <v>100</v>
      </c>
      <c r="K158" s="118"/>
    </row>
    <row r="159" spans="1:13" s="49" customFormat="1" ht="12">
      <c r="A159" s="21" t="s">
        <v>482</v>
      </c>
      <c r="B159" s="30">
        <v>800</v>
      </c>
      <c r="C159" s="20" t="s">
        <v>14</v>
      </c>
      <c r="D159" s="20" t="s">
        <v>8</v>
      </c>
      <c r="E159" s="20" t="s">
        <v>483</v>
      </c>
      <c r="F159" s="20"/>
      <c r="G159" s="108">
        <f t="shared" si="24"/>
        <v>0</v>
      </c>
      <c r="H159" s="108">
        <f t="shared" si="24"/>
        <v>224752.49</v>
      </c>
      <c r="I159" s="108">
        <f t="shared" si="24"/>
        <v>224752.49</v>
      </c>
      <c r="J159" s="88">
        <f t="shared" si="18"/>
        <v>100</v>
      </c>
      <c r="K159" s="118"/>
    </row>
    <row r="160" spans="1:13" s="49" customFormat="1" ht="12">
      <c r="A160" s="21" t="s">
        <v>65</v>
      </c>
      <c r="B160" s="30">
        <v>800</v>
      </c>
      <c r="C160" s="20" t="s">
        <v>14</v>
      </c>
      <c r="D160" s="20" t="s">
        <v>8</v>
      </c>
      <c r="E160" s="20" t="s">
        <v>483</v>
      </c>
      <c r="F160" s="20" t="s">
        <v>22</v>
      </c>
      <c r="G160" s="108">
        <f t="shared" si="24"/>
        <v>0</v>
      </c>
      <c r="H160" s="108">
        <f t="shared" si="24"/>
        <v>224752.49</v>
      </c>
      <c r="I160" s="108">
        <f t="shared" si="24"/>
        <v>224752.49</v>
      </c>
      <c r="J160" s="88">
        <f t="shared" si="18"/>
        <v>100</v>
      </c>
      <c r="K160" s="118"/>
    </row>
    <row r="161" spans="1:13" s="49" customFormat="1" ht="36">
      <c r="A161" s="21" t="s">
        <v>407</v>
      </c>
      <c r="B161" s="30">
        <v>800</v>
      </c>
      <c r="C161" s="20" t="s">
        <v>14</v>
      </c>
      <c r="D161" s="20" t="s">
        <v>8</v>
      </c>
      <c r="E161" s="20" t="s">
        <v>483</v>
      </c>
      <c r="F161" s="20" t="s">
        <v>70</v>
      </c>
      <c r="G161" s="108">
        <v>0</v>
      </c>
      <c r="H161" s="108">
        <v>224752.49</v>
      </c>
      <c r="I161" s="108">
        <v>224752.49</v>
      </c>
      <c r="J161" s="88">
        <f t="shared" si="18"/>
        <v>100</v>
      </c>
      <c r="K161" s="118"/>
    </row>
    <row r="162" spans="1:13" s="49" customFormat="1" ht="12">
      <c r="A162" s="22" t="s">
        <v>16</v>
      </c>
      <c r="B162" s="18" t="s">
        <v>22</v>
      </c>
      <c r="C162" s="18" t="s">
        <v>14</v>
      </c>
      <c r="D162" s="18" t="s">
        <v>17</v>
      </c>
      <c r="E162" s="19"/>
      <c r="F162" s="19"/>
      <c r="G162" s="107">
        <f t="shared" ref="G162:I163" si="25">G163</f>
        <v>2660000</v>
      </c>
      <c r="H162" s="107">
        <f t="shared" si="25"/>
        <v>9437948.0099999998</v>
      </c>
      <c r="I162" s="107">
        <f t="shared" si="25"/>
        <v>9418283.8399999999</v>
      </c>
      <c r="J162" s="90">
        <f t="shared" si="18"/>
        <v>99.791647824514769</v>
      </c>
      <c r="K162" s="118"/>
    </row>
    <row r="163" spans="1:13" s="49" customFormat="1" ht="36">
      <c r="A163" s="21" t="s">
        <v>425</v>
      </c>
      <c r="B163" s="20" t="s">
        <v>22</v>
      </c>
      <c r="C163" s="20" t="s">
        <v>14</v>
      </c>
      <c r="D163" s="20" t="s">
        <v>17</v>
      </c>
      <c r="E163" s="20" t="s">
        <v>197</v>
      </c>
      <c r="F163" s="20"/>
      <c r="G163" s="108">
        <f t="shared" si="25"/>
        <v>2660000</v>
      </c>
      <c r="H163" s="108">
        <f t="shared" si="25"/>
        <v>9437948.0099999998</v>
      </c>
      <c r="I163" s="108">
        <f t="shared" si="25"/>
        <v>9418283.8399999999</v>
      </c>
      <c r="J163" s="88">
        <f t="shared" si="18"/>
        <v>99.791647824514769</v>
      </c>
      <c r="K163" s="118"/>
    </row>
    <row r="164" spans="1:13" s="49" customFormat="1" ht="12">
      <c r="A164" s="21" t="s">
        <v>343</v>
      </c>
      <c r="B164" s="20" t="s">
        <v>22</v>
      </c>
      <c r="C164" s="20" t="s">
        <v>14</v>
      </c>
      <c r="D164" s="20" t="s">
        <v>17</v>
      </c>
      <c r="E164" s="20" t="s">
        <v>200</v>
      </c>
      <c r="F164" s="20"/>
      <c r="G164" s="108">
        <f>G168+G171+G174+G165</f>
        <v>2660000</v>
      </c>
      <c r="H164" s="108">
        <f>H168+H171+H174+H165</f>
        <v>9437948.0099999998</v>
      </c>
      <c r="I164" s="108">
        <f>I168+I171+I174+I165</f>
        <v>9418283.8399999999</v>
      </c>
      <c r="J164" s="88">
        <f t="shared" si="18"/>
        <v>99.791647824514769</v>
      </c>
      <c r="K164" s="118"/>
    </row>
    <row r="165" spans="1:13" s="49" customFormat="1" ht="24">
      <c r="A165" s="21" t="s">
        <v>251</v>
      </c>
      <c r="B165" s="20" t="s">
        <v>22</v>
      </c>
      <c r="C165" s="20" t="s">
        <v>14</v>
      </c>
      <c r="D165" s="20" t="s">
        <v>17</v>
      </c>
      <c r="E165" s="20" t="s">
        <v>452</v>
      </c>
      <c r="F165" s="20"/>
      <c r="G165" s="108">
        <f t="shared" ref="G165:I166" si="26">G166</f>
        <v>0</v>
      </c>
      <c r="H165" s="108">
        <f t="shared" si="26"/>
        <v>1488240</v>
      </c>
      <c r="I165" s="108">
        <f t="shared" si="26"/>
        <v>1488240</v>
      </c>
      <c r="J165" s="88">
        <f t="shared" si="18"/>
        <v>100</v>
      </c>
      <c r="K165" s="118"/>
    </row>
    <row r="166" spans="1:13" s="49" customFormat="1" ht="24">
      <c r="A166" s="21" t="s">
        <v>424</v>
      </c>
      <c r="B166" s="20" t="s">
        <v>22</v>
      </c>
      <c r="C166" s="20" t="s">
        <v>14</v>
      </c>
      <c r="D166" s="20" t="s">
        <v>17</v>
      </c>
      <c r="E166" s="20" t="s">
        <v>452</v>
      </c>
      <c r="F166" s="20" t="s">
        <v>61</v>
      </c>
      <c r="G166" s="108">
        <f t="shared" si="26"/>
        <v>0</v>
      </c>
      <c r="H166" s="108">
        <f t="shared" si="26"/>
        <v>1488240</v>
      </c>
      <c r="I166" s="108">
        <f t="shared" si="26"/>
        <v>1488240</v>
      </c>
      <c r="J166" s="88">
        <f t="shared" si="18"/>
        <v>100</v>
      </c>
      <c r="K166" s="118"/>
    </row>
    <row r="167" spans="1:13" s="49" customFormat="1" ht="24">
      <c r="A167" s="21" t="s">
        <v>82</v>
      </c>
      <c r="B167" s="20" t="s">
        <v>22</v>
      </c>
      <c r="C167" s="20" t="s">
        <v>14</v>
      </c>
      <c r="D167" s="20" t="s">
        <v>17</v>
      </c>
      <c r="E167" s="20" t="s">
        <v>452</v>
      </c>
      <c r="F167" s="20" t="s">
        <v>62</v>
      </c>
      <c r="G167" s="108">
        <v>0</v>
      </c>
      <c r="H167" s="108">
        <v>1488240</v>
      </c>
      <c r="I167" s="108">
        <v>1488240</v>
      </c>
      <c r="J167" s="88">
        <f t="shared" si="18"/>
        <v>100</v>
      </c>
      <c r="K167" s="118"/>
    </row>
    <row r="168" spans="1:13" s="49" customFormat="1" ht="48">
      <c r="A168" s="21" t="s">
        <v>185</v>
      </c>
      <c r="B168" s="20" t="s">
        <v>22</v>
      </c>
      <c r="C168" s="20" t="s">
        <v>14</v>
      </c>
      <c r="D168" s="20" t="s">
        <v>17</v>
      </c>
      <c r="E168" s="20" t="s">
        <v>344</v>
      </c>
      <c r="F168" s="20"/>
      <c r="G168" s="108">
        <f t="shared" ref="G168:I169" si="27">G169</f>
        <v>2660000</v>
      </c>
      <c r="H168" s="108">
        <f t="shared" si="27"/>
        <v>1237572.99</v>
      </c>
      <c r="I168" s="108">
        <f t="shared" si="27"/>
        <v>1217908.82</v>
      </c>
      <c r="J168" s="88">
        <f t="shared" si="18"/>
        <v>98.41106987960363</v>
      </c>
      <c r="K168" s="118"/>
    </row>
    <row r="169" spans="1:13" s="49" customFormat="1" ht="24">
      <c r="A169" s="21" t="s">
        <v>424</v>
      </c>
      <c r="B169" s="20" t="s">
        <v>22</v>
      </c>
      <c r="C169" s="20" t="s">
        <v>14</v>
      </c>
      <c r="D169" s="20" t="s">
        <v>17</v>
      </c>
      <c r="E169" s="20" t="s">
        <v>344</v>
      </c>
      <c r="F169" s="20" t="s">
        <v>61</v>
      </c>
      <c r="G169" s="108">
        <f t="shared" si="27"/>
        <v>2660000</v>
      </c>
      <c r="H169" s="108">
        <f t="shared" si="27"/>
        <v>1237572.99</v>
      </c>
      <c r="I169" s="108">
        <f t="shared" si="27"/>
        <v>1217908.82</v>
      </c>
      <c r="J169" s="88">
        <f t="shared" si="18"/>
        <v>98.41106987960363</v>
      </c>
      <c r="K169" s="118"/>
    </row>
    <row r="170" spans="1:13" s="49" customFormat="1" ht="22.5" customHeight="1">
      <c r="A170" s="21" t="s">
        <v>82</v>
      </c>
      <c r="B170" s="20" t="s">
        <v>22</v>
      </c>
      <c r="C170" s="20" t="s">
        <v>14</v>
      </c>
      <c r="D170" s="20" t="s">
        <v>17</v>
      </c>
      <c r="E170" s="20" t="s">
        <v>344</v>
      </c>
      <c r="F170" s="20" t="s">
        <v>62</v>
      </c>
      <c r="G170" s="108">
        <v>2660000</v>
      </c>
      <c r="H170" s="108">
        <v>1237572.99</v>
      </c>
      <c r="I170" s="108">
        <v>1217908.82</v>
      </c>
      <c r="J170" s="88">
        <f t="shared" si="18"/>
        <v>98.41106987960363</v>
      </c>
      <c r="K170" s="118"/>
    </row>
    <row r="171" spans="1:13" s="49" customFormat="1" ht="12" hidden="1">
      <c r="A171" s="21" t="s">
        <v>238</v>
      </c>
      <c r="B171" s="20" t="s">
        <v>22</v>
      </c>
      <c r="C171" s="20" t="s">
        <v>14</v>
      </c>
      <c r="D171" s="20" t="s">
        <v>17</v>
      </c>
      <c r="E171" s="20" t="s">
        <v>345</v>
      </c>
      <c r="F171" s="20"/>
      <c r="G171" s="108">
        <f t="shared" ref="G171:I172" si="28">G172</f>
        <v>0</v>
      </c>
      <c r="H171" s="108">
        <f t="shared" si="28"/>
        <v>0</v>
      </c>
      <c r="I171" s="108">
        <f t="shared" si="28"/>
        <v>0</v>
      </c>
      <c r="J171" s="88" t="e">
        <f t="shared" si="18"/>
        <v>#DIV/0!</v>
      </c>
      <c r="K171" s="118"/>
    </row>
    <row r="172" spans="1:13" s="49" customFormat="1" ht="24" hidden="1">
      <c r="A172" s="21" t="s">
        <v>424</v>
      </c>
      <c r="B172" s="20" t="s">
        <v>22</v>
      </c>
      <c r="C172" s="20" t="s">
        <v>14</v>
      </c>
      <c r="D172" s="20" t="s">
        <v>17</v>
      </c>
      <c r="E172" s="20" t="s">
        <v>345</v>
      </c>
      <c r="F172" s="20" t="s">
        <v>61</v>
      </c>
      <c r="G172" s="108">
        <f t="shared" si="28"/>
        <v>0</v>
      </c>
      <c r="H172" s="108">
        <f t="shared" si="28"/>
        <v>0</v>
      </c>
      <c r="I172" s="108">
        <f t="shared" si="28"/>
        <v>0</v>
      </c>
      <c r="J172" s="88" t="e">
        <f t="shared" si="18"/>
        <v>#DIV/0!</v>
      </c>
      <c r="K172" s="118"/>
    </row>
    <row r="173" spans="1:13" s="49" customFormat="1" ht="24" hidden="1">
      <c r="A173" s="21" t="s">
        <v>82</v>
      </c>
      <c r="B173" s="20" t="s">
        <v>22</v>
      </c>
      <c r="C173" s="20" t="s">
        <v>14</v>
      </c>
      <c r="D173" s="20" t="s">
        <v>17</v>
      </c>
      <c r="E173" s="20" t="s">
        <v>345</v>
      </c>
      <c r="F173" s="20" t="s">
        <v>62</v>
      </c>
      <c r="G173" s="108"/>
      <c r="H173" s="108"/>
      <c r="I173" s="108"/>
      <c r="J173" s="88" t="e">
        <f t="shared" si="18"/>
        <v>#DIV/0!</v>
      </c>
      <c r="K173" s="118"/>
    </row>
    <row r="174" spans="1:13" s="49" customFormat="1" ht="24">
      <c r="A174" s="21" t="s">
        <v>484</v>
      </c>
      <c r="B174" s="20" t="s">
        <v>22</v>
      </c>
      <c r="C174" s="20" t="s">
        <v>14</v>
      </c>
      <c r="D174" s="20" t="s">
        <v>17</v>
      </c>
      <c r="E174" s="20" t="s">
        <v>485</v>
      </c>
      <c r="F174" s="20"/>
      <c r="G174" s="108">
        <f t="shared" ref="G174:I175" si="29">G175</f>
        <v>0</v>
      </c>
      <c r="H174" s="108">
        <f t="shared" si="29"/>
        <v>6712135.0199999996</v>
      </c>
      <c r="I174" s="108">
        <f t="shared" si="29"/>
        <v>6712135.0199999996</v>
      </c>
      <c r="J174" s="88">
        <f t="shared" si="18"/>
        <v>100</v>
      </c>
      <c r="K174" s="118"/>
    </row>
    <row r="175" spans="1:13" s="53" customFormat="1" ht="24">
      <c r="A175" s="21" t="s">
        <v>424</v>
      </c>
      <c r="B175" s="20" t="s">
        <v>22</v>
      </c>
      <c r="C175" s="20" t="s">
        <v>14</v>
      </c>
      <c r="D175" s="20" t="s">
        <v>17</v>
      </c>
      <c r="E175" s="20" t="s">
        <v>485</v>
      </c>
      <c r="F175" s="20" t="s">
        <v>61</v>
      </c>
      <c r="G175" s="108">
        <f t="shared" si="29"/>
        <v>0</v>
      </c>
      <c r="H175" s="108">
        <f t="shared" si="29"/>
        <v>6712135.0199999996</v>
      </c>
      <c r="I175" s="108">
        <f t="shared" si="29"/>
        <v>6712135.0199999996</v>
      </c>
      <c r="J175" s="88">
        <f t="shared" si="18"/>
        <v>100</v>
      </c>
      <c r="K175" s="119"/>
      <c r="L175" s="84"/>
      <c r="M175" s="84"/>
    </row>
    <row r="176" spans="1:13" s="51" customFormat="1" ht="24">
      <c r="A176" s="21" t="s">
        <v>82</v>
      </c>
      <c r="B176" s="20" t="s">
        <v>22</v>
      </c>
      <c r="C176" s="20" t="s">
        <v>14</v>
      </c>
      <c r="D176" s="20" t="s">
        <v>17</v>
      </c>
      <c r="E176" s="20" t="s">
        <v>485</v>
      </c>
      <c r="F176" s="20" t="s">
        <v>62</v>
      </c>
      <c r="G176" s="108">
        <v>0</v>
      </c>
      <c r="H176" s="108">
        <v>6712135.0199999996</v>
      </c>
      <c r="I176" s="108">
        <v>6712135.0199999996</v>
      </c>
      <c r="J176" s="88">
        <f t="shared" si="18"/>
        <v>100</v>
      </c>
      <c r="K176" s="118"/>
      <c r="L176" s="49"/>
      <c r="M176" s="49"/>
    </row>
    <row r="177" spans="1:13" s="51" customFormat="1" ht="12">
      <c r="A177" s="33" t="s">
        <v>48</v>
      </c>
      <c r="B177" s="34">
        <v>800</v>
      </c>
      <c r="C177" s="39" t="s">
        <v>14</v>
      </c>
      <c r="D177" s="18" t="s">
        <v>12</v>
      </c>
      <c r="E177" s="18"/>
      <c r="F177" s="39"/>
      <c r="G177" s="107">
        <f t="shared" ref="G177:I178" si="30">G178</f>
        <v>21876638</v>
      </c>
      <c r="H177" s="107">
        <f t="shared" si="30"/>
        <v>23435989.630000003</v>
      </c>
      <c r="I177" s="107">
        <f t="shared" si="30"/>
        <v>20577136.849999998</v>
      </c>
      <c r="J177" s="90">
        <f t="shared" si="18"/>
        <v>87.801442033664173</v>
      </c>
      <c r="K177" s="118"/>
      <c r="L177" s="49"/>
      <c r="M177" s="49"/>
    </row>
    <row r="178" spans="1:13" s="51" customFormat="1" ht="36">
      <c r="A178" s="21" t="s">
        <v>425</v>
      </c>
      <c r="B178" s="20" t="s">
        <v>22</v>
      </c>
      <c r="C178" s="23" t="s">
        <v>14</v>
      </c>
      <c r="D178" s="20" t="s">
        <v>12</v>
      </c>
      <c r="E178" s="20" t="s">
        <v>197</v>
      </c>
      <c r="F178" s="26"/>
      <c r="G178" s="108">
        <f t="shared" si="30"/>
        <v>21876638</v>
      </c>
      <c r="H178" s="108">
        <f t="shared" si="30"/>
        <v>23435989.630000003</v>
      </c>
      <c r="I178" s="108">
        <f t="shared" si="30"/>
        <v>20577136.849999998</v>
      </c>
      <c r="J178" s="88">
        <f t="shared" si="18"/>
        <v>87.801442033664173</v>
      </c>
      <c r="K178" s="118"/>
      <c r="L178" s="49"/>
      <c r="M178" s="49"/>
    </row>
    <row r="179" spans="1:13" s="51" customFormat="1" ht="12">
      <c r="A179" s="21" t="s">
        <v>343</v>
      </c>
      <c r="B179" s="20" t="s">
        <v>22</v>
      </c>
      <c r="C179" s="23" t="s">
        <v>14</v>
      </c>
      <c r="D179" s="20" t="s">
        <v>12</v>
      </c>
      <c r="E179" s="20" t="s">
        <v>200</v>
      </c>
      <c r="F179" s="26"/>
      <c r="G179" s="108">
        <f>G180+G188+G193+G185</f>
        <v>21876638</v>
      </c>
      <c r="H179" s="108">
        <f>H180+H188+H193+H185</f>
        <v>23435989.630000003</v>
      </c>
      <c r="I179" s="108">
        <f>I180+I188+I193+I185</f>
        <v>20577136.849999998</v>
      </c>
      <c r="J179" s="88">
        <f t="shared" si="18"/>
        <v>87.801442033664173</v>
      </c>
      <c r="K179" s="118"/>
      <c r="L179" s="49"/>
      <c r="M179" s="49"/>
    </row>
    <row r="180" spans="1:13" s="51" customFormat="1" ht="24">
      <c r="A180" s="21" t="s">
        <v>248</v>
      </c>
      <c r="B180" s="20" t="s">
        <v>22</v>
      </c>
      <c r="C180" s="23" t="s">
        <v>14</v>
      </c>
      <c r="D180" s="20" t="s">
        <v>12</v>
      </c>
      <c r="E180" s="20" t="s">
        <v>247</v>
      </c>
      <c r="F180" s="23"/>
      <c r="G180" s="108">
        <f>G181+G183</f>
        <v>975283</v>
      </c>
      <c r="H180" s="108">
        <f>H181+H183</f>
        <v>1175283</v>
      </c>
      <c r="I180" s="108">
        <f>I181+I183</f>
        <v>1080748.0999999999</v>
      </c>
      <c r="J180" s="88">
        <f t="shared" si="18"/>
        <v>91.956413902013381</v>
      </c>
      <c r="K180" s="118"/>
      <c r="L180" s="49"/>
      <c r="M180" s="49"/>
    </row>
    <row r="181" spans="1:13" s="51" customFormat="1" ht="36">
      <c r="A181" s="21" t="s">
        <v>422</v>
      </c>
      <c r="B181" s="20" t="s">
        <v>22</v>
      </c>
      <c r="C181" s="23" t="s">
        <v>14</v>
      </c>
      <c r="D181" s="20" t="s">
        <v>12</v>
      </c>
      <c r="E181" s="20" t="s">
        <v>247</v>
      </c>
      <c r="F181" s="20" t="s">
        <v>54</v>
      </c>
      <c r="G181" s="108">
        <f>G182</f>
        <v>591783</v>
      </c>
      <c r="H181" s="108">
        <f>H182</f>
        <v>559058</v>
      </c>
      <c r="I181" s="108">
        <f>I182</f>
        <v>557081.93999999994</v>
      </c>
      <c r="J181" s="88">
        <f t="shared" si="18"/>
        <v>99.646537568552802</v>
      </c>
      <c r="K181" s="118"/>
      <c r="L181" s="49"/>
      <c r="M181" s="49"/>
    </row>
    <row r="182" spans="1:13" s="51" customFormat="1" ht="12">
      <c r="A182" s="21" t="s">
        <v>423</v>
      </c>
      <c r="B182" s="20" t="s">
        <v>22</v>
      </c>
      <c r="C182" s="23" t="s">
        <v>14</v>
      </c>
      <c r="D182" s="20" t="s">
        <v>12</v>
      </c>
      <c r="E182" s="20" t="s">
        <v>247</v>
      </c>
      <c r="F182" s="20" t="s">
        <v>69</v>
      </c>
      <c r="G182" s="108">
        <v>591783</v>
      </c>
      <c r="H182" s="108">
        <v>559058</v>
      </c>
      <c r="I182" s="108">
        <f>417864.1+15174.26+124043.58</f>
        <v>557081.93999999994</v>
      </c>
      <c r="J182" s="88">
        <f t="shared" si="18"/>
        <v>99.646537568552802</v>
      </c>
      <c r="K182" s="118"/>
      <c r="L182" s="49"/>
      <c r="M182" s="49"/>
    </row>
    <row r="183" spans="1:13" s="51" customFormat="1" ht="24">
      <c r="A183" s="21" t="s">
        <v>424</v>
      </c>
      <c r="B183" s="20" t="s">
        <v>22</v>
      </c>
      <c r="C183" s="23" t="s">
        <v>14</v>
      </c>
      <c r="D183" s="20" t="s">
        <v>12</v>
      </c>
      <c r="E183" s="20" t="s">
        <v>247</v>
      </c>
      <c r="F183" s="20" t="s">
        <v>61</v>
      </c>
      <c r="G183" s="108">
        <f>G184</f>
        <v>383500</v>
      </c>
      <c r="H183" s="108">
        <f>H184</f>
        <v>616225</v>
      </c>
      <c r="I183" s="108">
        <f>I184</f>
        <v>523666.16</v>
      </c>
      <c r="J183" s="88">
        <f t="shared" si="18"/>
        <v>84.979700596373078</v>
      </c>
      <c r="K183" s="118"/>
      <c r="L183" s="49"/>
      <c r="M183" s="49"/>
    </row>
    <row r="184" spans="1:13" s="51" customFormat="1" ht="24">
      <c r="A184" s="21" t="s">
        <v>82</v>
      </c>
      <c r="B184" s="20" t="s">
        <v>22</v>
      </c>
      <c r="C184" s="23" t="s">
        <v>14</v>
      </c>
      <c r="D184" s="20" t="s">
        <v>12</v>
      </c>
      <c r="E184" s="20" t="s">
        <v>247</v>
      </c>
      <c r="F184" s="20" t="s">
        <v>62</v>
      </c>
      <c r="G184" s="108">
        <v>383500</v>
      </c>
      <c r="H184" s="108">
        <v>616225</v>
      </c>
      <c r="I184" s="108">
        <v>523666.16</v>
      </c>
      <c r="J184" s="88">
        <f t="shared" si="18"/>
        <v>84.979700596373078</v>
      </c>
      <c r="K184" s="118"/>
      <c r="L184" s="49"/>
      <c r="M184" s="49"/>
    </row>
    <row r="185" spans="1:13" s="51" customFormat="1" ht="72">
      <c r="A185" s="21" t="s">
        <v>246</v>
      </c>
      <c r="B185" s="20" t="s">
        <v>22</v>
      </c>
      <c r="C185" s="23" t="s">
        <v>14</v>
      </c>
      <c r="D185" s="20" t="s">
        <v>12</v>
      </c>
      <c r="E185" s="20" t="s">
        <v>348</v>
      </c>
      <c r="F185" s="20"/>
      <c r="G185" s="108">
        <f>G186</f>
        <v>17406430</v>
      </c>
      <c r="H185" s="108">
        <f>H186</f>
        <v>18757022.420000002</v>
      </c>
      <c r="I185" s="108">
        <f>I186</f>
        <v>15992704.539999999</v>
      </c>
      <c r="J185" s="88">
        <f t="shared" si="18"/>
        <v>85.262490932182814</v>
      </c>
      <c r="K185" s="118"/>
      <c r="L185" s="49"/>
      <c r="M185" s="49"/>
    </row>
    <row r="186" spans="1:13" s="51" customFormat="1" ht="24">
      <c r="A186" s="21" t="s">
        <v>424</v>
      </c>
      <c r="B186" s="20" t="s">
        <v>22</v>
      </c>
      <c r="C186" s="23" t="s">
        <v>14</v>
      </c>
      <c r="D186" s="20" t="s">
        <v>12</v>
      </c>
      <c r="E186" s="20" t="s">
        <v>348</v>
      </c>
      <c r="F186" s="20" t="s">
        <v>61</v>
      </c>
      <c r="G186" s="108">
        <f t="shared" ref="G186:I186" si="31">G187</f>
        <v>17406430</v>
      </c>
      <c r="H186" s="108">
        <f t="shared" si="31"/>
        <v>18757022.420000002</v>
      </c>
      <c r="I186" s="108">
        <f t="shared" si="31"/>
        <v>15992704.539999999</v>
      </c>
      <c r="J186" s="88">
        <f t="shared" si="18"/>
        <v>85.262490932182814</v>
      </c>
      <c r="K186" s="118"/>
      <c r="L186" s="49"/>
      <c r="M186" s="49"/>
    </row>
    <row r="187" spans="1:13" s="51" customFormat="1" ht="24">
      <c r="A187" s="21" t="s">
        <v>82</v>
      </c>
      <c r="B187" s="20" t="s">
        <v>22</v>
      </c>
      <c r="C187" s="23" t="s">
        <v>14</v>
      </c>
      <c r="D187" s="20" t="s">
        <v>12</v>
      </c>
      <c r="E187" s="20" t="s">
        <v>348</v>
      </c>
      <c r="F187" s="20" t="s">
        <v>62</v>
      </c>
      <c r="G187" s="108">
        <v>17406430</v>
      </c>
      <c r="H187" s="108">
        <v>18757022.420000002</v>
      </c>
      <c r="I187" s="108">
        <v>15992704.539999999</v>
      </c>
      <c r="J187" s="88">
        <f t="shared" si="18"/>
        <v>85.262490932182814</v>
      </c>
      <c r="K187" s="118"/>
      <c r="L187" s="49"/>
      <c r="M187" s="49"/>
    </row>
    <row r="188" spans="1:13" s="51" customFormat="1" ht="60">
      <c r="A188" s="21" t="s">
        <v>257</v>
      </c>
      <c r="B188" s="20" t="s">
        <v>22</v>
      </c>
      <c r="C188" s="23" t="s">
        <v>14</v>
      </c>
      <c r="D188" s="20" t="s">
        <v>12</v>
      </c>
      <c r="E188" s="20" t="s">
        <v>346</v>
      </c>
      <c r="F188" s="20"/>
      <c r="G188" s="108">
        <f>G189+G191</f>
        <v>3494925</v>
      </c>
      <c r="H188" s="108">
        <f>H189+H191</f>
        <v>3503684.21</v>
      </c>
      <c r="I188" s="108">
        <f>I189+I191</f>
        <v>3503684.21</v>
      </c>
      <c r="J188" s="88">
        <f t="shared" si="18"/>
        <v>100</v>
      </c>
      <c r="K188" s="118"/>
      <c r="L188" s="49"/>
      <c r="M188" s="49"/>
    </row>
    <row r="189" spans="1:13" s="51" customFormat="1" ht="24">
      <c r="A189" s="21" t="s">
        <v>424</v>
      </c>
      <c r="B189" s="20" t="s">
        <v>22</v>
      </c>
      <c r="C189" s="23" t="s">
        <v>14</v>
      </c>
      <c r="D189" s="20" t="s">
        <v>12</v>
      </c>
      <c r="E189" s="20" t="s">
        <v>346</v>
      </c>
      <c r="F189" s="20" t="s">
        <v>258</v>
      </c>
      <c r="G189" s="108">
        <f>G190</f>
        <v>3494925</v>
      </c>
      <c r="H189" s="108">
        <f>H190</f>
        <v>1413684.21</v>
      </c>
      <c r="I189" s="108">
        <f>I190</f>
        <v>1413684.21</v>
      </c>
      <c r="J189" s="88">
        <f t="shared" si="18"/>
        <v>100</v>
      </c>
      <c r="K189" s="118"/>
      <c r="L189" s="49"/>
      <c r="M189" s="49"/>
    </row>
    <row r="190" spans="1:13" s="51" customFormat="1" ht="24">
      <c r="A190" s="21" t="s">
        <v>82</v>
      </c>
      <c r="B190" s="20" t="s">
        <v>22</v>
      </c>
      <c r="C190" s="23" t="s">
        <v>14</v>
      </c>
      <c r="D190" s="20" t="s">
        <v>12</v>
      </c>
      <c r="E190" s="20" t="s">
        <v>346</v>
      </c>
      <c r="F190" s="20" t="s">
        <v>62</v>
      </c>
      <c r="G190" s="108">
        <v>3494925</v>
      </c>
      <c r="H190" s="108">
        <v>1413684.21</v>
      </c>
      <c r="I190" s="108">
        <v>1413684.21</v>
      </c>
      <c r="J190" s="88">
        <f t="shared" si="18"/>
        <v>100</v>
      </c>
      <c r="K190" s="118"/>
      <c r="L190" s="49"/>
      <c r="M190" s="49"/>
    </row>
    <row r="191" spans="1:13" s="51" customFormat="1" ht="24">
      <c r="A191" s="21" t="s">
        <v>253</v>
      </c>
      <c r="B191" s="20" t="s">
        <v>22</v>
      </c>
      <c r="C191" s="23" t="s">
        <v>14</v>
      </c>
      <c r="D191" s="20" t="s">
        <v>12</v>
      </c>
      <c r="E191" s="20" t="s">
        <v>346</v>
      </c>
      <c r="F191" s="20" t="s">
        <v>117</v>
      </c>
      <c r="G191" s="108">
        <f>G192</f>
        <v>0</v>
      </c>
      <c r="H191" s="108">
        <f>H192</f>
        <v>2090000</v>
      </c>
      <c r="I191" s="108">
        <f>I192</f>
        <v>2090000</v>
      </c>
      <c r="J191" s="88">
        <f t="shared" si="18"/>
        <v>100</v>
      </c>
      <c r="K191" s="118"/>
      <c r="L191" s="49"/>
      <c r="M191" s="49"/>
    </row>
    <row r="192" spans="1:13" s="51" customFormat="1" ht="15" customHeight="1">
      <c r="A192" s="21" t="s">
        <v>119</v>
      </c>
      <c r="B192" s="20" t="s">
        <v>22</v>
      </c>
      <c r="C192" s="23" t="s">
        <v>14</v>
      </c>
      <c r="D192" s="20" t="s">
        <v>12</v>
      </c>
      <c r="E192" s="20" t="s">
        <v>346</v>
      </c>
      <c r="F192" s="20" t="s">
        <v>118</v>
      </c>
      <c r="G192" s="108">
        <v>0</v>
      </c>
      <c r="H192" s="108">
        <v>2090000</v>
      </c>
      <c r="I192" s="108">
        <v>2090000</v>
      </c>
      <c r="J192" s="88">
        <f t="shared" si="18"/>
        <v>100</v>
      </c>
      <c r="K192" s="118"/>
      <c r="L192" s="49"/>
      <c r="M192" s="49"/>
    </row>
    <row r="193" spans="1:13" s="51" customFormat="1" ht="24" hidden="1">
      <c r="A193" s="21" t="s">
        <v>306</v>
      </c>
      <c r="B193" s="20" t="s">
        <v>22</v>
      </c>
      <c r="C193" s="23" t="s">
        <v>14</v>
      </c>
      <c r="D193" s="20" t="s">
        <v>12</v>
      </c>
      <c r="E193" s="20" t="s">
        <v>347</v>
      </c>
      <c r="F193" s="20"/>
      <c r="G193" s="108">
        <f t="shared" ref="G193:I194" si="32">G194</f>
        <v>0</v>
      </c>
      <c r="H193" s="108">
        <f t="shared" si="32"/>
        <v>0</v>
      </c>
      <c r="I193" s="108">
        <f t="shared" si="32"/>
        <v>0</v>
      </c>
      <c r="J193" s="88" t="e">
        <f t="shared" si="18"/>
        <v>#DIV/0!</v>
      </c>
      <c r="K193" s="118"/>
      <c r="L193" s="49"/>
      <c r="M193" s="49"/>
    </row>
    <row r="194" spans="1:13" s="49" customFormat="1" ht="12" hidden="1">
      <c r="A194" s="24" t="s">
        <v>63</v>
      </c>
      <c r="B194" s="20" t="s">
        <v>22</v>
      </c>
      <c r="C194" s="23" t="s">
        <v>14</v>
      </c>
      <c r="D194" s="20" t="s">
        <v>12</v>
      </c>
      <c r="E194" s="20" t="s">
        <v>347</v>
      </c>
      <c r="F194" s="20" t="s">
        <v>258</v>
      </c>
      <c r="G194" s="108">
        <f t="shared" si="32"/>
        <v>0</v>
      </c>
      <c r="H194" s="108">
        <f t="shared" si="32"/>
        <v>0</v>
      </c>
      <c r="I194" s="108">
        <f t="shared" si="32"/>
        <v>0</v>
      </c>
      <c r="J194" s="88" t="e">
        <f t="shared" si="18"/>
        <v>#DIV/0!</v>
      </c>
      <c r="K194" s="118"/>
    </row>
    <row r="195" spans="1:13" s="49" customFormat="1" ht="24" hidden="1">
      <c r="A195" s="24" t="s">
        <v>80</v>
      </c>
      <c r="B195" s="20" t="s">
        <v>22</v>
      </c>
      <c r="C195" s="23" t="s">
        <v>14</v>
      </c>
      <c r="D195" s="20" t="s">
        <v>12</v>
      </c>
      <c r="E195" s="20" t="s">
        <v>347</v>
      </c>
      <c r="F195" s="20" t="s">
        <v>62</v>
      </c>
      <c r="G195" s="108"/>
      <c r="H195" s="108"/>
      <c r="I195" s="108"/>
      <c r="J195" s="88" t="e">
        <f t="shared" si="18"/>
        <v>#DIV/0!</v>
      </c>
      <c r="K195" s="118"/>
    </row>
    <row r="196" spans="1:13" s="49" customFormat="1" ht="12">
      <c r="A196" s="33" t="s">
        <v>36</v>
      </c>
      <c r="B196" s="34">
        <v>800</v>
      </c>
      <c r="C196" s="18" t="s">
        <v>14</v>
      </c>
      <c r="D196" s="18" t="s">
        <v>10</v>
      </c>
      <c r="E196" s="18"/>
      <c r="F196" s="39"/>
      <c r="G196" s="107">
        <f>G197+G204</f>
        <v>569197</v>
      </c>
      <c r="H196" s="107">
        <f>H197+H204</f>
        <v>1217355.23</v>
      </c>
      <c r="I196" s="107">
        <f>I197+I204</f>
        <v>1105592.03</v>
      </c>
      <c r="J196" s="90">
        <f t="shared" si="18"/>
        <v>90.819179377904348</v>
      </c>
      <c r="K196" s="118"/>
    </row>
    <row r="197" spans="1:13" s="49" customFormat="1" ht="24">
      <c r="A197" s="21" t="s">
        <v>384</v>
      </c>
      <c r="B197" s="30">
        <v>800</v>
      </c>
      <c r="C197" s="20" t="s">
        <v>14</v>
      </c>
      <c r="D197" s="20" t="s">
        <v>10</v>
      </c>
      <c r="E197" s="65" t="s">
        <v>144</v>
      </c>
      <c r="F197" s="23"/>
      <c r="G197" s="108">
        <f>G198+G201</f>
        <v>60000</v>
      </c>
      <c r="H197" s="108">
        <f>H198+H201</f>
        <v>560000</v>
      </c>
      <c r="I197" s="108">
        <f>I198+I201</f>
        <v>560000</v>
      </c>
      <c r="J197" s="88">
        <f t="shared" si="18"/>
        <v>100</v>
      </c>
      <c r="K197" s="118"/>
    </row>
    <row r="198" spans="1:13" s="49" customFormat="1" ht="12">
      <c r="A198" s="21" t="s">
        <v>264</v>
      </c>
      <c r="B198" s="30">
        <v>800</v>
      </c>
      <c r="C198" s="20" t="s">
        <v>14</v>
      </c>
      <c r="D198" s="20" t="s">
        <v>10</v>
      </c>
      <c r="E198" s="65" t="s">
        <v>385</v>
      </c>
      <c r="F198" s="23"/>
      <c r="G198" s="108">
        <f t="shared" ref="G198:I199" si="33">G199</f>
        <v>30000</v>
      </c>
      <c r="H198" s="108">
        <f t="shared" si="33"/>
        <v>30000</v>
      </c>
      <c r="I198" s="108">
        <f t="shared" si="33"/>
        <v>30000</v>
      </c>
      <c r="J198" s="88">
        <f t="shared" si="18"/>
        <v>100</v>
      </c>
      <c r="K198" s="118"/>
    </row>
    <row r="199" spans="1:13" s="49" customFormat="1" ht="24">
      <c r="A199" s="21" t="s">
        <v>88</v>
      </c>
      <c r="B199" s="30">
        <v>800</v>
      </c>
      <c r="C199" s="20" t="s">
        <v>14</v>
      </c>
      <c r="D199" s="20" t="s">
        <v>10</v>
      </c>
      <c r="E199" s="65" t="s">
        <v>385</v>
      </c>
      <c r="F199" s="23" t="s">
        <v>87</v>
      </c>
      <c r="G199" s="108">
        <f t="shared" si="33"/>
        <v>30000</v>
      </c>
      <c r="H199" s="108">
        <f t="shared" si="33"/>
        <v>30000</v>
      </c>
      <c r="I199" s="108">
        <f t="shared" si="33"/>
        <v>30000</v>
      </c>
      <c r="J199" s="88">
        <f t="shared" si="18"/>
        <v>100</v>
      </c>
      <c r="K199" s="118"/>
    </row>
    <row r="200" spans="1:13" s="49" customFormat="1" ht="12">
      <c r="A200" s="21" t="s">
        <v>189</v>
      </c>
      <c r="B200" s="30">
        <v>800</v>
      </c>
      <c r="C200" s="20" t="s">
        <v>14</v>
      </c>
      <c r="D200" s="20" t="s">
        <v>10</v>
      </c>
      <c r="E200" s="65" t="s">
        <v>385</v>
      </c>
      <c r="F200" s="23" t="s">
        <v>190</v>
      </c>
      <c r="G200" s="108">
        <v>30000</v>
      </c>
      <c r="H200" s="108">
        <v>30000</v>
      </c>
      <c r="I200" s="108">
        <v>30000</v>
      </c>
      <c r="J200" s="88">
        <f t="shared" si="18"/>
        <v>100</v>
      </c>
      <c r="K200" s="118"/>
    </row>
    <row r="201" spans="1:13" s="49" customFormat="1" ht="12">
      <c r="A201" s="21" t="s">
        <v>239</v>
      </c>
      <c r="B201" s="30">
        <v>800</v>
      </c>
      <c r="C201" s="20" t="s">
        <v>14</v>
      </c>
      <c r="D201" s="20" t="s">
        <v>10</v>
      </c>
      <c r="E201" s="65" t="s">
        <v>386</v>
      </c>
      <c r="F201" s="23"/>
      <c r="G201" s="108">
        <f t="shared" ref="G201:I202" si="34">G202</f>
        <v>30000</v>
      </c>
      <c r="H201" s="108">
        <f t="shared" si="34"/>
        <v>530000</v>
      </c>
      <c r="I201" s="108">
        <f t="shared" si="34"/>
        <v>530000</v>
      </c>
      <c r="J201" s="88">
        <f t="shared" si="18"/>
        <v>100</v>
      </c>
      <c r="K201" s="118"/>
    </row>
    <row r="202" spans="1:13" s="49" customFormat="1" ht="24">
      <c r="A202" s="21" t="s">
        <v>88</v>
      </c>
      <c r="B202" s="30">
        <v>800</v>
      </c>
      <c r="C202" s="20" t="s">
        <v>14</v>
      </c>
      <c r="D202" s="20" t="s">
        <v>10</v>
      </c>
      <c r="E202" s="65" t="s">
        <v>386</v>
      </c>
      <c r="F202" s="23" t="s">
        <v>87</v>
      </c>
      <c r="G202" s="108">
        <f t="shared" si="34"/>
        <v>30000</v>
      </c>
      <c r="H202" s="108">
        <f t="shared" si="34"/>
        <v>530000</v>
      </c>
      <c r="I202" s="108">
        <f t="shared" si="34"/>
        <v>530000</v>
      </c>
      <c r="J202" s="88">
        <f t="shared" si="18"/>
        <v>100</v>
      </c>
      <c r="K202" s="118"/>
    </row>
    <row r="203" spans="1:13" s="49" customFormat="1" ht="12">
      <c r="A203" s="21" t="s">
        <v>189</v>
      </c>
      <c r="B203" s="30">
        <v>800</v>
      </c>
      <c r="C203" s="20" t="s">
        <v>14</v>
      </c>
      <c r="D203" s="20" t="s">
        <v>10</v>
      </c>
      <c r="E203" s="65" t="s">
        <v>386</v>
      </c>
      <c r="F203" s="23" t="s">
        <v>190</v>
      </c>
      <c r="G203" s="108">
        <v>30000</v>
      </c>
      <c r="H203" s="108">
        <v>530000</v>
      </c>
      <c r="I203" s="108">
        <v>530000</v>
      </c>
      <c r="J203" s="88">
        <f t="shared" ref="J203:J265" si="35">I203/H203*100</f>
        <v>100</v>
      </c>
      <c r="K203" s="118"/>
    </row>
    <row r="204" spans="1:13" s="49" customFormat="1" ht="24">
      <c r="A204" s="21" t="s">
        <v>486</v>
      </c>
      <c r="B204" s="30">
        <v>800</v>
      </c>
      <c r="C204" s="20" t="s">
        <v>14</v>
      </c>
      <c r="D204" s="20" t="s">
        <v>10</v>
      </c>
      <c r="E204" s="20" t="s">
        <v>131</v>
      </c>
      <c r="F204" s="23"/>
      <c r="G204" s="108">
        <f>G205</f>
        <v>509197</v>
      </c>
      <c r="H204" s="108">
        <f>H205</f>
        <v>657355.23</v>
      </c>
      <c r="I204" s="108">
        <f>I205</f>
        <v>545592.03</v>
      </c>
      <c r="J204" s="88">
        <f t="shared" si="35"/>
        <v>82.998051145040719</v>
      </c>
      <c r="K204" s="118"/>
    </row>
    <row r="205" spans="1:13" s="49" customFormat="1" ht="24">
      <c r="A205" s="21" t="s">
        <v>470</v>
      </c>
      <c r="B205" s="30">
        <v>800</v>
      </c>
      <c r="C205" s="20" t="s">
        <v>14</v>
      </c>
      <c r="D205" s="20" t="s">
        <v>10</v>
      </c>
      <c r="E205" s="20" t="s">
        <v>471</v>
      </c>
      <c r="F205" s="23"/>
      <c r="G205" s="108">
        <f>G206+G209</f>
        <v>509197</v>
      </c>
      <c r="H205" s="108">
        <f>H206+H209</f>
        <v>657355.23</v>
      </c>
      <c r="I205" s="108">
        <f>I206+I209</f>
        <v>545592.03</v>
      </c>
      <c r="J205" s="88">
        <f t="shared" si="35"/>
        <v>82.998051145040719</v>
      </c>
      <c r="K205" s="118"/>
    </row>
    <row r="206" spans="1:13" s="49" customFormat="1" ht="24">
      <c r="A206" s="21" t="s">
        <v>240</v>
      </c>
      <c r="B206" s="30">
        <v>800</v>
      </c>
      <c r="C206" s="20" t="s">
        <v>14</v>
      </c>
      <c r="D206" s="20" t="s">
        <v>10</v>
      </c>
      <c r="E206" s="20" t="s">
        <v>487</v>
      </c>
      <c r="F206" s="23"/>
      <c r="G206" s="108">
        <f t="shared" ref="G206:I207" si="36">G207</f>
        <v>259197</v>
      </c>
      <c r="H206" s="108">
        <f t="shared" si="36"/>
        <v>327355.23</v>
      </c>
      <c r="I206" s="108">
        <f t="shared" si="36"/>
        <v>327355.23</v>
      </c>
      <c r="J206" s="88">
        <f t="shared" si="35"/>
        <v>100</v>
      </c>
      <c r="K206" s="118"/>
    </row>
    <row r="207" spans="1:13" s="49" customFormat="1" ht="12">
      <c r="A207" s="21" t="s">
        <v>65</v>
      </c>
      <c r="B207" s="30">
        <v>800</v>
      </c>
      <c r="C207" s="20" t="s">
        <v>14</v>
      </c>
      <c r="D207" s="20" t="s">
        <v>10</v>
      </c>
      <c r="E207" s="20" t="s">
        <v>487</v>
      </c>
      <c r="F207" s="23" t="s">
        <v>22</v>
      </c>
      <c r="G207" s="108">
        <f t="shared" si="36"/>
        <v>259197</v>
      </c>
      <c r="H207" s="108">
        <f t="shared" si="36"/>
        <v>327355.23</v>
      </c>
      <c r="I207" s="108">
        <f t="shared" si="36"/>
        <v>327355.23</v>
      </c>
      <c r="J207" s="88">
        <f t="shared" si="35"/>
        <v>100</v>
      </c>
      <c r="K207" s="118"/>
    </row>
    <row r="208" spans="1:13" s="49" customFormat="1" ht="36">
      <c r="A208" s="21" t="s">
        <v>407</v>
      </c>
      <c r="B208" s="30">
        <v>800</v>
      </c>
      <c r="C208" s="20" t="s">
        <v>14</v>
      </c>
      <c r="D208" s="20" t="s">
        <v>10</v>
      </c>
      <c r="E208" s="20" t="s">
        <v>487</v>
      </c>
      <c r="F208" s="23" t="s">
        <v>70</v>
      </c>
      <c r="G208" s="108">
        <v>259197</v>
      </c>
      <c r="H208" s="108">
        <f>321185+6170.23</f>
        <v>327355.23</v>
      </c>
      <c r="I208" s="108">
        <v>327355.23</v>
      </c>
      <c r="J208" s="88">
        <f t="shared" si="35"/>
        <v>100</v>
      </c>
      <c r="K208" s="118"/>
    </row>
    <row r="209" spans="1:13" s="51" customFormat="1" ht="24">
      <c r="A209" s="21" t="s">
        <v>240</v>
      </c>
      <c r="B209" s="30">
        <v>800</v>
      </c>
      <c r="C209" s="20" t="s">
        <v>14</v>
      </c>
      <c r="D209" s="20" t="s">
        <v>10</v>
      </c>
      <c r="E209" s="65" t="s">
        <v>488</v>
      </c>
      <c r="F209" s="23"/>
      <c r="G209" s="108">
        <f t="shared" ref="G209:I210" si="37">G210</f>
        <v>250000</v>
      </c>
      <c r="H209" s="108">
        <f t="shared" si="37"/>
        <v>330000</v>
      </c>
      <c r="I209" s="108">
        <f t="shared" si="37"/>
        <v>218236.79999999999</v>
      </c>
      <c r="J209" s="88">
        <f t="shared" si="35"/>
        <v>66.132363636363635</v>
      </c>
      <c r="K209" s="118"/>
      <c r="L209" s="49"/>
      <c r="M209" s="49"/>
    </row>
    <row r="210" spans="1:13" s="53" customFormat="1" ht="12">
      <c r="A210" s="21" t="s">
        <v>65</v>
      </c>
      <c r="B210" s="30">
        <v>800</v>
      </c>
      <c r="C210" s="20" t="s">
        <v>14</v>
      </c>
      <c r="D210" s="20" t="s">
        <v>10</v>
      </c>
      <c r="E210" s="65" t="s">
        <v>488</v>
      </c>
      <c r="F210" s="23" t="s">
        <v>22</v>
      </c>
      <c r="G210" s="108">
        <f t="shared" si="37"/>
        <v>250000</v>
      </c>
      <c r="H210" s="108">
        <f t="shared" si="37"/>
        <v>330000</v>
      </c>
      <c r="I210" s="108">
        <f t="shared" si="37"/>
        <v>218236.79999999999</v>
      </c>
      <c r="J210" s="88">
        <f t="shared" si="35"/>
        <v>66.132363636363635</v>
      </c>
      <c r="K210" s="119"/>
      <c r="L210" s="84"/>
      <c r="M210" s="84"/>
    </row>
    <row r="211" spans="1:13" s="49" customFormat="1" ht="36">
      <c r="A211" s="21" t="s">
        <v>407</v>
      </c>
      <c r="B211" s="30">
        <v>800</v>
      </c>
      <c r="C211" s="20" t="s">
        <v>14</v>
      </c>
      <c r="D211" s="20" t="s">
        <v>10</v>
      </c>
      <c r="E211" s="65" t="s">
        <v>488</v>
      </c>
      <c r="F211" s="23" t="s">
        <v>70</v>
      </c>
      <c r="G211" s="108">
        <v>250000</v>
      </c>
      <c r="H211" s="108">
        <v>330000</v>
      </c>
      <c r="I211" s="108">
        <v>218236.79999999999</v>
      </c>
      <c r="J211" s="88">
        <f t="shared" si="35"/>
        <v>66.132363636363635</v>
      </c>
      <c r="K211" s="118"/>
    </row>
    <row r="212" spans="1:13" s="49" customFormat="1" ht="12">
      <c r="A212" s="25" t="s">
        <v>42</v>
      </c>
      <c r="B212" s="32">
        <v>800</v>
      </c>
      <c r="C212" s="16" t="s">
        <v>8</v>
      </c>
      <c r="D212" s="16"/>
      <c r="E212" s="16"/>
      <c r="F212" s="26"/>
      <c r="G212" s="106">
        <f>G238+G213+G271</f>
        <v>96162200</v>
      </c>
      <c r="H212" s="106">
        <f>H238+H213+H271</f>
        <v>204651461.52000001</v>
      </c>
      <c r="I212" s="106">
        <f>I238+I213+I271</f>
        <v>161226830.78000003</v>
      </c>
      <c r="J212" s="89">
        <f t="shared" si="35"/>
        <v>78.781177316070028</v>
      </c>
      <c r="K212" s="118"/>
    </row>
    <row r="213" spans="1:13" s="49" customFormat="1" ht="12">
      <c r="A213" s="22" t="s">
        <v>122</v>
      </c>
      <c r="B213" s="34">
        <v>800</v>
      </c>
      <c r="C213" s="18" t="s">
        <v>8</v>
      </c>
      <c r="D213" s="18" t="s">
        <v>5</v>
      </c>
      <c r="E213" s="18"/>
      <c r="F213" s="39"/>
      <c r="G213" s="107">
        <f t="shared" ref="G213:I214" si="38">G214</f>
        <v>86704200</v>
      </c>
      <c r="H213" s="107">
        <f t="shared" si="38"/>
        <v>197620000</v>
      </c>
      <c r="I213" s="107">
        <f t="shared" si="38"/>
        <v>154997825.00000003</v>
      </c>
      <c r="J213" s="90">
        <f t="shared" si="35"/>
        <v>78.432256350571819</v>
      </c>
      <c r="K213" s="118"/>
    </row>
    <row r="214" spans="1:13" s="49" customFormat="1" ht="36">
      <c r="A214" s="21" t="s">
        <v>425</v>
      </c>
      <c r="B214" s="30">
        <v>800</v>
      </c>
      <c r="C214" s="20" t="s">
        <v>8</v>
      </c>
      <c r="D214" s="20" t="s">
        <v>5</v>
      </c>
      <c r="E214" s="20" t="s">
        <v>197</v>
      </c>
      <c r="F214" s="23"/>
      <c r="G214" s="108">
        <f t="shared" si="38"/>
        <v>86704200</v>
      </c>
      <c r="H214" s="108">
        <f t="shared" si="38"/>
        <v>197620000</v>
      </c>
      <c r="I214" s="108">
        <f t="shared" si="38"/>
        <v>154997825.00000003</v>
      </c>
      <c r="J214" s="88">
        <f t="shared" si="35"/>
        <v>78.432256350571819</v>
      </c>
      <c r="K214" s="118"/>
    </row>
    <row r="215" spans="1:13" s="49" customFormat="1" ht="12">
      <c r="A215" s="21" t="s">
        <v>403</v>
      </c>
      <c r="B215" s="30">
        <v>800</v>
      </c>
      <c r="C215" s="20" t="s">
        <v>8</v>
      </c>
      <c r="D215" s="20" t="s">
        <v>5</v>
      </c>
      <c r="E215" s="20" t="s">
        <v>404</v>
      </c>
      <c r="F215" s="23"/>
      <c r="G215" s="108">
        <f>G216+G222+G219</f>
        <v>86704200</v>
      </c>
      <c r="H215" s="108">
        <f>H216+H222+H219</f>
        <v>197620000</v>
      </c>
      <c r="I215" s="108">
        <f>I216+I222+I219</f>
        <v>154997825.00000003</v>
      </c>
      <c r="J215" s="88">
        <f t="shared" si="35"/>
        <v>78.432256350571819</v>
      </c>
      <c r="K215" s="118"/>
    </row>
    <row r="216" spans="1:13" s="49" customFormat="1" ht="24" hidden="1">
      <c r="A216" s="21" t="s">
        <v>260</v>
      </c>
      <c r="B216" s="30">
        <v>800</v>
      </c>
      <c r="C216" s="20" t="s">
        <v>8</v>
      </c>
      <c r="D216" s="20" t="s">
        <v>5</v>
      </c>
      <c r="E216" s="20" t="s">
        <v>405</v>
      </c>
      <c r="F216" s="23"/>
      <c r="G216" s="108">
        <f t="shared" ref="G216:I217" si="39">G217</f>
        <v>0</v>
      </c>
      <c r="H216" s="108">
        <f t="shared" si="39"/>
        <v>0</v>
      </c>
      <c r="I216" s="108">
        <f t="shared" si="39"/>
        <v>0</v>
      </c>
      <c r="J216" s="88" t="e">
        <f t="shared" si="35"/>
        <v>#DIV/0!</v>
      </c>
      <c r="K216" s="118"/>
    </row>
    <row r="217" spans="1:13" s="49" customFormat="1" ht="24" hidden="1">
      <c r="A217" s="21" t="s">
        <v>253</v>
      </c>
      <c r="B217" s="30">
        <v>800</v>
      </c>
      <c r="C217" s="20" t="s">
        <v>8</v>
      </c>
      <c r="D217" s="20" t="s">
        <v>5</v>
      </c>
      <c r="E217" s="20" t="s">
        <v>405</v>
      </c>
      <c r="F217" s="23" t="s">
        <v>117</v>
      </c>
      <c r="G217" s="108">
        <f t="shared" si="39"/>
        <v>0</v>
      </c>
      <c r="H217" s="108">
        <f t="shared" si="39"/>
        <v>0</v>
      </c>
      <c r="I217" s="108">
        <f t="shared" si="39"/>
        <v>0</v>
      </c>
      <c r="J217" s="88" t="e">
        <f t="shared" si="35"/>
        <v>#DIV/0!</v>
      </c>
      <c r="K217" s="118"/>
    </row>
    <row r="218" spans="1:13" s="49" customFormat="1" ht="12" hidden="1">
      <c r="A218" s="21" t="s">
        <v>119</v>
      </c>
      <c r="B218" s="30">
        <v>800</v>
      </c>
      <c r="C218" s="20" t="s">
        <v>8</v>
      </c>
      <c r="D218" s="20" t="s">
        <v>5</v>
      </c>
      <c r="E218" s="20" t="s">
        <v>405</v>
      </c>
      <c r="F218" s="23" t="s">
        <v>118</v>
      </c>
      <c r="G218" s="108"/>
      <c r="H218" s="108"/>
      <c r="I218" s="108"/>
      <c r="J218" s="88" t="e">
        <f t="shared" si="35"/>
        <v>#DIV/0!</v>
      </c>
      <c r="K218" s="118"/>
    </row>
    <row r="219" spans="1:13" s="49" customFormat="1" ht="24">
      <c r="A219" s="21" t="s">
        <v>427</v>
      </c>
      <c r="B219" s="30">
        <v>800</v>
      </c>
      <c r="C219" s="20" t="s">
        <v>8</v>
      </c>
      <c r="D219" s="20" t="s">
        <v>5</v>
      </c>
      <c r="E219" s="20" t="s">
        <v>428</v>
      </c>
      <c r="F219" s="23"/>
      <c r="G219" s="108">
        <f t="shared" ref="G219:I220" si="40">G220</f>
        <v>800000</v>
      </c>
      <c r="H219" s="108">
        <f t="shared" si="40"/>
        <v>2620000</v>
      </c>
      <c r="I219" s="108">
        <f t="shared" si="40"/>
        <v>1820000</v>
      </c>
      <c r="J219" s="88">
        <f t="shared" si="35"/>
        <v>69.465648854961842</v>
      </c>
      <c r="K219" s="118"/>
    </row>
    <row r="220" spans="1:13" s="49" customFormat="1" ht="24">
      <c r="A220" s="21" t="s">
        <v>253</v>
      </c>
      <c r="B220" s="30">
        <v>800</v>
      </c>
      <c r="C220" s="20" t="s">
        <v>8</v>
      </c>
      <c r="D220" s="20" t="s">
        <v>5</v>
      </c>
      <c r="E220" s="20" t="s">
        <v>428</v>
      </c>
      <c r="F220" s="23" t="s">
        <v>117</v>
      </c>
      <c r="G220" s="108">
        <f t="shared" si="40"/>
        <v>800000</v>
      </c>
      <c r="H220" s="108">
        <f t="shared" si="40"/>
        <v>2620000</v>
      </c>
      <c r="I220" s="108">
        <f t="shared" si="40"/>
        <v>1820000</v>
      </c>
      <c r="J220" s="88">
        <f t="shared" si="35"/>
        <v>69.465648854961842</v>
      </c>
      <c r="K220" s="118"/>
    </row>
    <row r="221" spans="1:13" s="49" customFormat="1" ht="12">
      <c r="A221" s="21" t="s">
        <v>119</v>
      </c>
      <c r="B221" s="30">
        <v>800</v>
      </c>
      <c r="C221" s="20" t="s">
        <v>8</v>
      </c>
      <c r="D221" s="20" t="s">
        <v>5</v>
      </c>
      <c r="E221" s="20" t="s">
        <v>428</v>
      </c>
      <c r="F221" s="23" t="s">
        <v>118</v>
      </c>
      <c r="G221" s="108">
        <v>800000</v>
      </c>
      <c r="H221" s="108">
        <v>2620000</v>
      </c>
      <c r="I221" s="108">
        <v>1820000</v>
      </c>
      <c r="J221" s="88">
        <f t="shared" si="35"/>
        <v>69.465648854961842</v>
      </c>
      <c r="K221" s="118"/>
    </row>
    <row r="222" spans="1:13" s="49" customFormat="1" ht="24">
      <c r="A222" s="21" t="s">
        <v>410</v>
      </c>
      <c r="B222" s="30">
        <v>800</v>
      </c>
      <c r="C222" s="20" t="s">
        <v>8</v>
      </c>
      <c r="D222" s="20" t="s">
        <v>5</v>
      </c>
      <c r="E222" s="20" t="s">
        <v>409</v>
      </c>
      <c r="F222" s="23"/>
      <c r="G222" s="108">
        <f>G223+G228+G233</f>
        <v>85904200</v>
      </c>
      <c r="H222" s="108">
        <f>H223+H228+H233</f>
        <v>195000000</v>
      </c>
      <c r="I222" s="108">
        <f>I223+I228+I233</f>
        <v>153177825.00000003</v>
      </c>
      <c r="J222" s="88">
        <f t="shared" si="35"/>
        <v>78.552730769230777</v>
      </c>
      <c r="K222" s="118"/>
    </row>
    <row r="223" spans="1:13" s="49" customFormat="1" ht="60">
      <c r="A223" s="21" t="s">
        <v>489</v>
      </c>
      <c r="B223" s="30">
        <v>800</v>
      </c>
      <c r="C223" s="20" t="s">
        <v>8</v>
      </c>
      <c r="D223" s="20" t="s">
        <v>5</v>
      </c>
      <c r="E223" s="20" t="s">
        <v>411</v>
      </c>
      <c r="F223" s="23"/>
      <c r="G223" s="108">
        <f>G224+G226</f>
        <v>84097916</v>
      </c>
      <c r="H223" s="108">
        <f>H224+H226</f>
        <v>191100000</v>
      </c>
      <c r="I223" s="108">
        <f>I224+I226</f>
        <v>150114268.49000001</v>
      </c>
      <c r="J223" s="88">
        <f t="shared" si="35"/>
        <v>78.552730763997914</v>
      </c>
      <c r="K223" s="118"/>
    </row>
    <row r="224" spans="1:13" s="49" customFormat="1" ht="24">
      <c r="A224" s="21" t="s">
        <v>253</v>
      </c>
      <c r="B224" s="30">
        <v>800</v>
      </c>
      <c r="C224" s="20" t="s">
        <v>8</v>
      </c>
      <c r="D224" s="20" t="s">
        <v>5</v>
      </c>
      <c r="E224" s="20" t="s">
        <v>411</v>
      </c>
      <c r="F224" s="23" t="s">
        <v>117</v>
      </c>
      <c r="G224" s="108">
        <f>G225</f>
        <v>42048958</v>
      </c>
      <c r="H224" s="108">
        <f>H225</f>
        <v>2793000</v>
      </c>
      <c r="I224" s="108">
        <f>I225</f>
        <v>1960000</v>
      </c>
      <c r="J224" s="88">
        <f t="shared" si="35"/>
        <v>70.175438596491219</v>
      </c>
      <c r="K224" s="118"/>
    </row>
    <row r="225" spans="1:11" s="49" customFormat="1" ht="12">
      <c r="A225" s="21" t="s">
        <v>119</v>
      </c>
      <c r="B225" s="30">
        <v>800</v>
      </c>
      <c r="C225" s="20" t="s">
        <v>8</v>
      </c>
      <c r="D225" s="20" t="s">
        <v>5</v>
      </c>
      <c r="E225" s="20" t="s">
        <v>411</v>
      </c>
      <c r="F225" s="23" t="s">
        <v>118</v>
      </c>
      <c r="G225" s="108">
        <v>42048958</v>
      </c>
      <c r="H225" s="108">
        <v>2793000</v>
      </c>
      <c r="I225" s="108">
        <v>1960000</v>
      </c>
      <c r="J225" s="88">
        <f t="shared" si="35"/>
        <v>70.175438596491219</v>
      </c>
      <c r="K225" s="118"/>
    </row>
    <row r="226" spans="1:11" s="49" customFormat="1" ht="12">
      <c r="A226" s="21" t="s">
        <v>65</v>
      </c>
      <c r="B226" s="30">
        <v>800</v>
      </c>
      <c r="C226" s="20" t="s">
        <v>8</v>
      </c>
      <c r="D226" s="20" t="s">
        <v>5</v>
      </c>
      <c r="E226" s="20" t="s">
        <v>411</v>
      </c>
      <c r="F226" s="23" t="s">
        <v>22</v>
      </c>
      <c r="G226" s="108">
        <f>G227</f>
        <v>42048958</v>
      </c>
      <c r="H226" s="108">
        <f>H227</f>
        <v>188307000</v>
      </c>
      <c r="I226" s="108">
        <f>I227</f>
        <v>148154268.49000001</v>
      </c>
      <c r="J226" s="88">
        <f t="shared" si="35"/>
        <v>78.676984121673655</v>
      </c>
      <c r="K226" s="118"/>
    </row>
    <row r="227" spans="1:11" s="49" customFormat="1" ht="12">
      <c r="A227" s="21" t="s">
        <v>66</v>
      </c>
      <c r="B227" s="30">
        <v>800</v>
      </c>
      <c r="C227" s="20" t="s">
        <v>8</v>
      </c>
      <c r="D227" s="20" t="s">
        <v>5</v>
      </c>
      <c r="E227" s="20" t="s">
        <v>411</v>
      </c>
      <c r="F227" s="23" t="s">
        <v>64</v>
      </c>
      <c r="G227" s="108">
        <v>42048958</v>
      </c>
      <c r="H227" s="108">
        <v>188307000</v>
      </c>
      <c r="I227" s="108">
        <v>148154268.49000001</v>
      </c>
      <c r="J227" s="88">
        <f t="shared" si="35"/>
        <v>78.676984121673655</v>
      </c>
      <c r="K227" s="118"/>
    </row>
    <row r="228" spans="1:11" s="49" customFormat="1" ht="48">
      <c r="A228" s="21" t="s">
        <v>316</v>
      </c>
      <c r="B228" s="30">
        <v>800</v>
      </c>
      <c r="C228" s="20" t="s">
        <v>8</v>
      </c>
      <c r="D228" s="20" t="s">
        <v>5</v>
      </c>
      <c r="E228" s="20" t="s">
        <v>412</v>
      </c>
      <c r="F228" s="23"/>
      <c r="G228" s="108">
        <f>G229+G231</f>
        <v>1716284</v>
      </c>
      <c r="H228" s="108">
        <f>H229+H231</f>
        <v>3705000</v>
      </c>
      <c r="I228" s="108">
        <f>I229+I231</f>
        <v>2910378.68</v>
      </c>
      <c r="J228" s="88">
        <f t="shared" si="35"/>
        <v>78.552730904183548</v>
      </c>
      <c r="K228" s="118"/>
    </row>
    <row r="229" spans="1:11" s="49" customFormat="1" ht="24">
      <c r="A229" s="21" t="s">
        <v>253</v>
      </c>
      <c r="B229" s="30">
        <v>800</v>
      </c>
      <c r="C229" s="20" t="s">
        <v>8</v>
      </c>
      <c r="D229" s="20" t="s">
        <v>5</v>
      </c>
      <c r="E229" s="20" t="s">
        <v>412</v>
      </c>
      <c r="F229" s="23" t="s">
        <v>117</v>
      </c>
      <c r="G229" s="108">
        <f>G230</f>
        <v>858142</v>
      </c>
      <c r="H229" s="108">
        <f>H230</f>
        <v>54150</v>
      </c>
      <c r="I229" s="108">
        <f>I230</f>
        <v>38000</v>
      </c>
      <c r="J229" s="88">
        <f t="shared" si="35"/>
        <v>70.175438596491219</v>
      </c>
      <c r="K229" s="118"/>
    </row>
    <row r="230" spans="1:11" s="49" customFormat="1" ht="12">
      <c r="A230" s="21" t="s">
        <v>119</v>
      </c>
      <c r="B230" s="30">
        <v>800</v>
      </c>
      <c r="C230" s="20" t="s">
        <v>8</v>
      </c>
      <c r="D230" s="20" t="s">
        <v>5</v>
      </c>
      <c r="E230" s="20" t="s">
        <v>412</v>
      </c>
      <c r="F230" s="23" t="s">
        <v>118</v>
      </c>
      <c r="G230" s="108">
        <v>858142</v>
      </c>
      <c r="H230" s="108">
        <v>54150</v>
      </c>
      <c r="I230" s="108">
        <v>38000</v>
      </c>
      <c r="J230" s="88">
        <f t="shared" si="35"/>
        <v>70.175438596491219</v>
      </c>
      <c r="K230" s="118"/>
    </row>
    <row r="231" spans="1:11" s="49" customFormat="1" ht="12">
      <c r="A231" s="21" t="s">
        <v>65</v>
      </c>
      <c r="B231" s="30">
        <v>800</v>
      </c>
      <c r="C231" s="20" t="s">
        <v>8</v>
      </c>
      <c r="D231" s="20" t="s">
        <v>5</v>
      </c>
      <c r="E231" s="20" t="s">
        <v>412</v>
      </c>
      <c r="F231" s="23" t="s">
        <v>22</v>
      </c>
      <c r="G231" s="108">
        <f>G232</f>
        <v>858142</v>
      </c>
      <c r="H231" s="108">
        <f>H232</f>
        <v>3650850</v>
      </c>
      <c r="I231" s="108">
        <f>I232</f>
        <v>2872378.68</v>
      </c>
      <c r="J231" s="88">
        <f t="shared" si="35"/>
        <v>78.67698426393855</v>
      </c>
      <c r="K231" s="118"/>
    </row>
    <row r="232" spans="1:11" s="49" customFormat="1" ht="12">
      <c r="A232" s="21" t="s">
        <v>66</v>
      </c>
      <c r="B232" s="30">
        <v>800</v>
      </c>
      <c r="C232" s="20" t="s">
        <v>8</v>
      </c>
      <c r="D232" s="20" t="s">
        <v>5</v>
      </c>
      <c r="E232" s="20" t="s">
        <v>412</v>
      </c>
      <c r="F232" s="23" t="s">
        <v>64</v>
      </c>
      <c r="G232" s="108">
        <v>858142</v>
      </c>
      <c r="H232" s="108">
        <v>3650850</v>
      </c>
      <c r="I232" s="108">
        <v>2872378.68</v>
      </c>
      <c r="J232" s="88">
        <f t="shared" si="35"/>
        <v>78.67698426393855</v>
      </c>
      <c r="K232" s="118"/>
    </row>
    <row r="233" spans="1:11" s="49" customFormat="1" ht="48">
      <c r="A233" s="21" t="s">
        <v>315</v>
      </c>
      <c r="B233" s="30">
        <v>800</v>
      </c>
      <c r="C233" s="20" t="s">
        <v>8</v>
      </c>
      <c r="D233" s="20" t="s">
        <v>5</v>
      </c>
      <c r="E233" s="20" t="s">
        <v>413</v>
      </c>
      <c r="F233" s="23"/>
      <c r="G233" s="108">
        <f>G234+G236</f>
        <v>90000</v>
      </c>
      <c r="H233" s="108">
        <f>H234+H236</f>
        <v>195000</v>
      </c>
      <c r="I233" s="108">
        <f>I234+I236</f>
        <v>153177.82999999999</v>
      </c>
      <c r="J233" s="88">
        <f t="shared" si="35"/>
        <v>78.552733333333322</v>
      </c>
      <c r="K233" s="118"/>
    </row>
    <row r="234" spans="1:11" s="49" customFormat="1" ht="24">
      <c r="A234" s="21" t="s">
        <v>253</v>
      </c>
      <c r="B234" s="30">
        <v>800</v>
      </c>
      <c r="C234" s="20" t="s">
        <v>8</v>
      </c>
      <c r="D234" s="20" t="s">
        <v>5</v>
      </c>
      <c r="E234" s="20" t="s">
        <v>413</v>
      </c>
      <c r="F234" s="23" t="s">
        <v>117</v>
      </c>
      <c r="G234" s="108">
        <f>G235</f>
        <v>45000</v>
      </c>
      <c r="H234" s="108">
        <f>H235</f>
        <v>2850</v>
      </c>
      <c r="I234" s="108">
        <f>I235</f>
        <v>2000</v>
      </c>
      <c r="J234" s="88">
        <f t="shared" si="35"/>
        <v>70.175438596491219</v>
      </c>
      <c r="K234" s="118"/>
    </row>
    <row r="235" spans="1:11" s="49" customFormat="1" ht="12">
      <c r="A235" s="21" t="s">
        <v>119</v>
      </c>
      <c r="B235" s="30">
        <v>800</v>
      </c>
      <c r="C235" s="20" t="s">
        <v>8</v>
      </c>
      <c r="D235" s="20" t="s">
        <v>5</v>
      </c>
      <c r="E235" s="20" t="s">
        <v>413</v>
      </c>
      <c r="F235" s="23" t="s">
        <v>118</v>
      </c>
      <c r="G235" s="108">
        <v>45000</v>
      </c>
      <c r="H235" s="108">
        <v>2850</v>
      </c>
      <c r="I235" s="108">
        <v>2000</v>
      </c>
      <c r="J235" s="88">
        <f t="shared" si="35"/>
        <v>70.175438596491219</v>
      </c>
      <c r="K235" s="118"/>
    </row>
    <row r="236" spans="1:11" s="49" customFormat="1" ht="12">
      <c r="A236" s="21" t="s">
        <v>65</v>
      </c>
      <c r="B236" s="30">
        <v>800</v>
      </c>
      <c r="C236" s="20" t="s">
        <v>8</v>
      </c>
      <c r="D236" s="20" t="s">
        <v>5</v>
      </c>
      <c r="E236" s="20" t="s">
        <v>413</v>
      </c>
      <c r="F236" s="23" t="s">
        <v>22</v>
      </c>
      <c r="G236" s="108">
        <f>G237</f>
        <v>45000</v>
      </c>
      <c r="H236" s="108">
        <f>H237</f>
        <v>192150</v>
      </c>
      <c r="I236" s="108">
        <f>I237</f>
        <v>151177.82999999999</v>
      </c>
      <c r="J236" s="88">
        <f t="shared" si="35"/>
        <v>78.676986729117871</v>
      </c>
      <c r="K236" s="118"/>
    </row>
    <row r="237" spans="1:11" s="49" customFormat="1" ht="12">
      <c r="A237" s="21" t="s">
        <v>66</v>
      </c>
      <c r="B237" s="30">
        <v>800</v>
      </c>
      <c r="C237" s="20" t="s">
        <v>8</v>
      </c>
      <c r="D237" s="20" t="s">
        <v>5</v>
      </c>
      <c r="E237" s="20" t="s">
        <v>413</v>
      </c>
      <c r="F237" s="23" t="s">
        <v>64</v>
      </c>
      <c r="G237" s="108">
        <v>45000</v>
      </c>
      <c r="H237" s="108">
        <v>192150</v>
      </c>
      <c r="I237" s="108">
        <v>151177.82999999999</v>
      </c>
      <c r="J237" s="88">
        <f t="shared" si="35"/>
        <v>78.676986729117871</v>
      </c>
      <c r="K237" s="118"/>
    </row>
    <row r="238" spans="1:11" s="49" customFormat="1" ht="12">
      <c r="A238" s="22" t="s">
        <v>121</v>
      </c>
      <c r="B238" s="34">
        <v>800</v>
      </c>
      <c r="C238" s="18" t="s">
        <v>8</v>
      </c>
      <c r="D238" s="18" t="s">
        <v>6</v>
      </c>
      <c r="E238" s="18"/>
      <c r="F238" s="39"/>
      <c r="G238" s="107">
        <f>G244+G239</f>
        <v>9458000</v>
      </c>
      <c r="H238" s="107">
        <f>H244+H239</f>
        <v>6988901.5199999996</v>
      </c>
      <c r="I238" s="107">
        <f>I244+I239</f>
        <v>6186445.7799999993</v>
      </c>
      <c r="J238" s="90">
        <f t="shared" si="35"/>
        <v>88.518142118562864</v>
      </c>
      <c r="K238" s="118"/>
    </row>
    <row r="239" spans="1:11" s="49" customFormat="1" ht="36">
      <c r="A239" s="21" t="s">
        <v>425</v>
      </c>
      <c r="B239" s="30">
        <v>800</v>
      </c>
      <c r="C239" s="20" t="s">
        <v>8</v>
      </c>
      <c r="D239" s="20" t="s">
        <v>6</v>
      </c>
      <c r="E239" s="20" t="s">
        <v>197</v>
      </c>
      <c r="F239" s="23"/>
      <c r="G239" s="108">
        <f t="shared" ref="G239:I242" si="41">G240</f>
        <v>1573000</v>
      </c>
      <c r="H239" s="108">
        <f t="shared" si="41"/>
        <v>1349275.8</v>
      </c>
      <c r="I239" s="108">
        <f t="shared" si="41"/>
        <v>1337449.98</v>
      </c>
      <c r="J239" s="88">
        <f t="shared" si="35"/>
        <v>99.123543162932293</v>
      </c>
      <c r="K239" s="118"/>
    </row>
    <row r="240" spans="1:11" s="49" customFormat="1" ht="12">
      <c r="A240" s="21" t="s">
        <v>403</v>
      </c>
      <c r="B240" s="30">
        <v>800</v>
      </c>
      <c r="C240" s="20" t="s">
        <v>8</v>
      </c>
      <c r="D240" s="20" t="s">
        <v>6</v>
      </c>
      <c r="E240" s="20" t="s">
        <v>404</v>
      </c>
      <c r="F240" s="23"/>
      <c r="G240" s="108">
        <f t="shared" si="41"/>
        <v>1573000</v>
      </c>
      <c r="H240" s="108">
        <f t="shared" si="41"/>
        <v>1349275.8</v>
      </c>
      <c r="I240" s="108">
        <f t="shared" si="41"/>
        <v>1337449.98</v>
      </c>
      <c r="J240" s="88">
        <f t="shared" si="35"/>
        <v>99.123543162932293</v>
      </c>
      <c r="K240" s="118"/>
    </row>
    <row r="241" spans="1:13" s="49" customFormat="1" ht="12">
      <c r="A241" s="21" t="s">
        <v>187</v>
      </c>
      <c r="B241" s="30">
        <v>800</v>
      </c>
      <c r="C241" s="20" t="s">
        <v>8</v>
      </c>
      <c r="D241" s="20" t="s">
        <v>6</v>
      </c>
      <c r="E241" s="20" t="s">
        <v>443</v>
      </c>
      <c r="F241" s="23"/>
      <c r="G241" s="108">
        <f t="shared" si="41"/>
        <v>1573000</v>
      </c>
      <c r="H241" s="108">
        <f t="shared" si="41"/>
        <v>1349275.8</v>
      </c>
      <c r="I241" s="108">
        <f t="shared" si="41"/>
        <v>1337449.98</v>
      </c>
      <c r="J241" s="88">
        <f t="shared" si="35"/>
        <v>99.123543162932293</v>
      </c>
      <c r="K241" s="118"/>
    </row>
    <row r="242" spans="1:13" s="49" customFormat="1" ht="24">
      <c r="A242" s="21" t="s">
        <v>424</v>
      </c>
      <c r="B242" s="30">
        <v>800</v>
      </c>
      <c r="C242" s="20" t="s">
        <v>8</v>
      </c>
      <c r="D242" s="20" t="s">
        <v>6</v>
      </c>
      <c r="E242" s="20" t="s">
        <v>443</v>
      </c>
      <c r="F242" s="23" t="s">
        <v>61</v>
      </c>
      <c r="G242" s="108">
        <f t="shared" si="41"/>
        <v>1573000</v>
      </c>
      <c r="H242" s="108">
        <f t="shared" si="41"/>
        <v>1349275.8</v>
      </c>
      <c r="I242" s="108">
        <f t="shared" si="41"/>
        <v>1337449.98</v>
      </c>
      <c r="J242" s="88">
        <f t="shared" si="35"/>
        <v>99.123543162932293</v>
      </c>
      <c r="K242" s="118"/>
    </row>
    <row r="243" spans="1:13" s="49" customFormat="1" ht="24">
      <c r="A243" s="21" t="s">
        <v>82</v>
      </c>
      <c r="B243" s="30">
        <v>800</v>
      </c>
      <c r="C243" s="20" t="s">
        <v>8</v>
      </c>
      <c r="D243" s="20" t="s">
        <v>6</v>
      </c>
      <c r="E243" s="20" t="s">
        <v>443</v>
      </c>
      <c r="F243" s="23" t="s">
        <v>62</v>
      </c>
      <c r="G243" s="108">
        <v>1573000</v>
      </c>
      <c r="H243" s="108">
        <v>1349275.8</v>
      </c>
      <c r="I243" s="108">
        <v>1337449.98</v>
      </c>
      <c r="J243" s="88">
        <f t="shared" si="35"/>
        <v>99.123543162932293</v>
      </c>
      <c r="K243" s="118"/>
    </row>
    <row r="244" spans="1:13" s="49" customFormat="1" ht="36">
      <c r="A244" s="21" t="s">
        <v>434</v>
      </c>
      <c r="B244" s="30">
        <v>800</v>
      </c>
      <c r="C244" s="20" t="s">
        <v>8</v>
      </c>
      <c r="D244" s="20" t="s">
        <v>6</v>
      </c>
      <c r="E244" s="20" t="s">
        <v>285</v>
      </c>
      <c r="F244" s="23"/>
      <c r="G244" s="108">
        <f>G245+G250+G266+G258+G253+G261</f>
        <v>7885000</v>
      </c>
      <c r="H244" s="108">
        <f>H245+H250+H266+H258+H253+H261</f>
        <v>5639625.7199999997</v>
      </c>
      <c r="I244" s="108">
        <f>I245+I250+I266+I258+I253+I261</f>
        <v>4848995.8</v>
      </c>
      <c r="J244" s="88">
        <f t="shared" si="35"/>
        <v>85.980808669693062</v>
      </c>
      <c r="K244" s="118"/>
    </row>
    <row r="245" spans="1:13" s="49" customFormat="1" ht="12">
      <c r="A245" s="21" t="s">
        <v>187</v>
      </c>
      <c r="B245" s="30">
        <v>800</v>
      </c>
      <c r="C245" s="20" t="s">
        <v>8</v>
      </c>
      <c r="D245" s="20" t="s">
        <v>6</v>
      </c>
      <c r="E245" s="20" t="s">
        <v>286</v>
      </c>
      <c r="F245" s="23"/>
      <c r="G245" s="108">
        <f>G246+G248</f>
        <v>0</v>
      </c>
      <c r="H245" s="108">
        <f>H246+H248</f>
        <v>2029625.72</v>
      </c>
      <c r="I245" s="108">
        <f>I246+I248</f>
        <v>1238995.8</v>
      </c>
      <c r="J245" s="88">
        <f t="shared" si="35"/>
        <v>61.045531094274864</v>
      </c>
      <c r="K245" s="118"/>
    </row>
    <row r="246" spans="1:13" s="49" customFormat="1" ht="24">
      <c r="A246" s="21" t="s">
        <v>424</v>
      </c>
      <c r="B246" s="30">
        <v>800</v>
      </c>
      <c r="C246" s="20" t="s">
        <v>8</v>
      </c>
      <c r="D246" s="20" t="s">
        <v>6</v>
      </c>
      <c r="E246" s="20" t="s">
        <v>286</v>
      </c>
      <c r="F246" s="23" t="s">
        <v>61</v>
      </c>
      <c r="G246" s="108">
        <f t="shared" ref="G246:I246" si="42">G247</f>
        <v>0</v>
      </c>
      <c r="H246" s="108">
        <f t="shared" si="42"/>
        <v>2029625.72</v>
      </c>
      <c r="I246" s="108">
        <f t="shared" si="42"/>
        <v>1238995.8</v>
      </c>
      <c r="J246" s="88">
        <f t="shared" si="35"/>
        <v>61.045531094274864</v>
      </c>
      <c r="K246" s="118"/>
    </row>
    <row r="247" spans="1:13" s="49" customFormat="1" ht="22.5" customHeight="1">
      <c r="A247" s="21" t="s">
        <v>82</v>
      </c>
      <c r="B247" s="30">
        <v>800</v>
      </c>
      <c r="C247" s="20" t="s">
        <v>8</v>
      </c>
      <c r="D247" s="20" t="s">
        <v>6</v>
      </c>
      <c r="E247" s="20" t="s">
        <v>286</v>
      </c>
      <c r="F247" s="23" t="s">
        <v>62</v>
      </c>
      <c r="G247" s="108">
        <v>0</v>
      </c>
      <c r="H247" s="108">
        <f>1698995.8+330629.92</f>
        <v>2029625.72</v>
      </c>
      <c r="I247" s="108">
        <v>1238995.8</v>
      </c>
      <c r="J247" s="88">
        <f t="shared" si="35"/>
        <v>61.045531094274864</v>
      </c>
      <c r="K247" s="118"/>
    </row>
    <row r="248" spans="1:13" s="49" customFormat="1" ht="24" hidden="1">
      <c r="A248" s="21" t="s">
        <v>253</v>
      </c>
      <c r="B248" s="30">
        <v>800</v>
      </c>
      <c r="C248" s="20" t="s">
        <v>8</v>
      </c>
      <c r="D248" s="20" t="s">
        <v>6</v>
      </c>
      <c r="E248" s="20" t="s">
        <v>286</v>
      </c>
      <c r="F248" s="23" t="s">
        <v>117</v>
      </c>
      <c r="G248" s="108">
        <f>G249</f>
        <v>0</v>
      </c>
      <c r="H248" s="108">
        <f>H249</f>
        <v>0</v>
      </c>
      <c r="I248" s="108">
        <f>I249</f>
        <v>0</v>
      </c>
      <c r="J248" s="88" t="e">
        <f t="shared" si="35"/>
        <v>#DIV/0!</v>
      </c>
      <c r="K248" s="118"/>
    </row>
    <row r="249" spans="1:13" s="49" customFormat="1" ht="12" hidden="1">
      <c r="A249" s="21" t="s">
        <v>119</v>
      </c>
      <c r="B249" s="30">
        <v>800</v>
      </c>
      <c r="C249" s="20" t="s">
        <v>8</v>
      </c>
      <c r="D249" s="20" t="s">
        <v>6</v>
      </c>
      <c r="E249" s="20" t="s">
        <v>286</v>
      </c>
      <c r="F249" s="23" t="s">
        <v>118</v>
      </c>
      <c r="G249" s="108"/>
      <c r="H249" s="108"/>
      <c r="I249" s="108"/>
      <c r="J249" s="88" t="e">
        <f t="shared" si="35"/>
        <v>#DIV/0!</v>
      </c>
      <c r="K249" s="118"/>
    </row>
    <row r="250" spans="1:13" s="53" customFormat="1" ht="12" hidden="1">
      <c r="A250" s="24" t="s">
        <v>300</v>
      </c>
      <c r="B250" s="30">
        <v>800</v>
      </c>
      <c r="C250" s="20" t="s">
        <v>8</v>
      </c>
      <c r="D250" s="20" t="s">
        <v>6</v>
      </c>
      <c r="E250" s="20" t="s">
        <v>299</v>
      </c>
      <c r="F250" s="23"/>
      <c r="G250" s="108">
        <f t="shared" ref="G250:I251" si="43">G251</f>
        <v>0</v>
      </c>
      <c r="H250" s="108">
        <f t="shared" si="43"/>
        <v>0</v>
      </c>
      <c r="I250" s="108">
        <f t="shared" si="43"/>
        <v>0</v>
      </c>
      <c r="J250" s="88" t="e">
        <f t="shared" si="35"/>
        <v>#DIV/0!</v>
      </c>
      <c r="K250" s="119"/>
      <c r="L250" s="84"/>
      <c r="M250" s="84"/>
    </row>
    <row r="251" spans="1:13" s="53" customFormat="1" ht="12" hidden="1">
      <c r="A251" s="21" t="s">
        <v>65</v>
      </c>
      <c r="B251" s="30">
        <v>800</v>
      </c>
      <c r="C251" s="20" t="s">
        <v>8</v>
      </c>
      <c r="D251" s="20" t="s">
        <v>6</v>
      </c>
      <c r="E251" s="20" t="s">
        <v>299</v>
      </c>
      <c r="F251" s="23" t="s">
        <v>22</v>
      </c>
      <c r="G251" s="108">
        <f t="shared" si="43"/>
        <v>0</v>
      </c>
      <c r="H251" s="108">
        <f t="shared" si="43"/>
        <v>0</v>
      </c>
      <c r="I251" s="108">
        <f t="shared" si="43"/>
        <v>0</v>
      </c>
      <c r="J251" s="88" t="e">
        <f t="shared" si="35"/>
        <v>#DIV/0!</v>
      </c>
      <c r="K251" s="119"/>
      <c r="L251" s="84"/>
      <c r="M251" s="84"/>
    </row>
    <row r="252" spans="1:13" s="53" customFormat="1" ht="24" hidden="1">
      <c r="A252" s="21" t="s">
        <v>110</v>
      </c>
      <c r="B252" s="30">
        <v>800</v>
      </c>
      <c r="C252" s="20" t="s">
        <v>8</v>
      </c>
      <c r="D252" s="20" t="s">
        <v>6</v>
      </c>
      <c r="E252" s="20" t="s">
        <v>299</v>
      </c>
      <c r="F252" s="23" t="s">
        <v>70</v>
      </c>
      <c r="G252" s="108"/>
      <c r="H252" s="108"/>
      <c r="I252" s="108"/>
      <c r="J252" s="88" t="e">
        <f t="shared" si="35"/>
        <v>#DIV/0!</v>
      </c>
      <c r="K252" s="119"/>
      <c r="L252" s="84"/>
      <c r="M252" s="84"/>
    </row>
    <row r="253" spans="1:13" s="53" customFormat="1" ht="24" hidden="1">
      <c r="A253" s="21" t="s">
        <v>442</v>
      </c>
      <c r="B253" s="30">
        <v>800</v>
      </c>
      <c r="C253" s="20" t="s">
        <v>8</v>
      </c>
      <c r="D253" s="20" t="s">
        <v>6</v>
      </c>
      <c r="E253" s="20" t="s">
        <v>441</v>
      </c>
      <c r="F253" s="23"/>
      <c r="G253" s="108">
        <f>G256+G254</f>
        <v>0</v>
      </c>
      <c r="H253" s="108">
        <f>H256+H254</f>
        <v>0</v>
      </c>
      <c r="I253" s="108">
        <f>I256+I254</f>
        <v>0</v>
      </c>
      <c r="J253" s="88" t="e">
        <f t="shared" si="35"/>
        <v>#DIV/0!</v>
      </c>
      <c r="K253" s="119"/>
      <c r="L253" s="84"/>
      <c r="M253" s="84"/>
    </row>
    <row r="254" spans="1:13" s="53" customFormat="1" ht="24" hidden="1">
      <c r="A254" s="21" t="s">
        <v>424</v>
      </c>
      <c r="B254" s="30">
        <v>800</v>
      </c>
      <c r="C254" s="20" t="s">
        <v>8</v>
      </c>
      <c r="D254" s="20" t="s">
        <v>6</v>
      </c>
      <c r="E254" s="20" t="s">
        <v>441</v>
      </c>
      <c r="F254" s="23" t="s">
        <v>61</v>
      </c>
      <c r="G254" s="108">
        <f>G255</f>
        <v>0</v>
      </c>
      <c r="H254" s="108">
        <f>H255</f>
        <v>0</v>
      </c>
      <c r="I254" s="108">
        <f>I255</f>
        <v>0</v>
      </c>
      <c r="J254" s="88" t="e">
        <f t="shared" si="35"/>
        <v>#DIV/0!</v>
      </c>
      <c r="K254" s="119"/>
      <c r="L254" s="84"/>
      <c r="M254" s="84"/>
    </row>
    <row r="255" spans="1:13" s="53" customFormat="1" ht="24" hidden="1">
      <c r="A255" s="21" t="s">
        <v>82</v>
      </c>
      <c r="B255" s="30">
        <v>800</v>
      </c>
      <c r="C255" s="20" t="s">
        <v>8</v>
      </c>
      <c r="D255" s="20" t="s">
        <v>6</v>
      </c>
      <c r="E255" s="20" t="s">
        <v>441</v>
      </c>
      <c r="F255" s="23" t="s">
        <v>62</v>
      </c>
      <c r="G255" s="108"/>
      <c r="H255" s="108"/>
      <c r="I255" s="108"/>
      <c r="J255" s="88" t="e">
        <f t="shared" si="35"/>
        <v>#DIV/0!</v>
      </c>
      <c r="K255" s="119"/>
      <c r="L255" s="84"/>
      <c r="M255" s="84"/>
    </row>
    <row r="256" spans="1:13" s="49" customFormat="1" ht="24" hidden="1">
      <c r="A256" s="21" t="s">
        <v>253</v>
      </c>
      <c r="B256" s="30">
        <v>800</v>
      </c>
      <c r="C256" s="20" t="s">
        <v>8</v>
      </c>
      <c r="D256" s="20" t="s">
        <v>6</v>
      </c>
      <c r="E256" s="20" t="s">
        <v>441</v>
      </c>
      <c r="F256" s="23" t="s">
        <v>117</v>
      </c>
      <c r="G256" s="108">
        <f>G257</f>
        <v>0</v>
      </c>
      <c r="H256" s="108">
        <f>H257</f>
        <v>0</v>
      </c>
      <c r="I256" s="108">
        <f>I257</f>
        <v>0</v>
      </c>
      <c r="J256" s="88" t="e">
        <f t="shared" si="35"/>
        <v>#DIV/0!</v>
      </c>
      <c r="K256" s="118"/>
    </row>
    <row r="257" spans="1:11" s="2" customFormat="1" ht="12" hidden="1">
      <c r="A257" s="21" t="s">
        <v>119</v>
      </c>
      <c r="B257" s="30">
        <v>800</v>
      </c>
      <c r="C257" s="20" t="s">
        <v>8</v>
      </c>
      <c r="D257" s="20" t="s">
        <v>6</v>
      </c>
      <c r="E257" s="20" t="s">
        <v>441</v>
      </c>
      <c r="F257" s="23" t="s">
        <v>118</v>
      </c>
      <c r="G257" s="108"/>
      <c r="H257" s="108"/>
      <c r="I257" s="108"/>
      <c r="J257" s="88" t="e">
        <f t="shared" si="35"/>
        <v>#DIV/0!</v>
      </c>
      <c r="K257" s="117"/>
    </row>
    <row r="258" spans="1:11" s="2" customFormat="1" ht="24">
      <c r="A258" s="86" t="s">
        <v>304</v>
      </c>
      <c r="B258" s="30">
        <v>800</v>
      </c>
      <c r="C258" s="20" t="s">
        <v>8</v>
      </c>
      <c r="D258" s="20" t="s">
        <v>6</v>
      </c>
      <c r="E258" s="20" t="s">
        <v>313</v>
      </c>
      <c r="F258" s="23"/>
      <c r="G258" s="108">
        <f t="shared" ref="G258:I259" si="44">G259</f>
        <v>0</v>
      </c>
      <c r="H258" s="108">
        <f t="shared" si="44"/>
        <v>490000</v>
      </c>
      <c r="I258" s="108">
        <f t="shared" si="44"/>
        <v>490000</v>
      </c>
      <c r="J258" s="88">
        <f t="shared" si="35"/>
        <v>100</v>
      </c>
      <c r="K258" s="117"/>
    </row>
    <row r="259" spans="1:11" s="2" customFormat="1" ht="24">
      <c r="A259" s="21" t="s">
        <v>253</v>
      </c>
      <c r="B259" s="30">
        <v>800</v>
      </c>
      <c r="C259" s="20" t="s">
        <v>8</v>
      </c>
      <c r="D259" s="20" t="s">
        <v>6</v>
      </c>
      <c r="E259" s="20" t="s">
        <v>313</v>
      </c>
      <c r="F259" s="23" t="s">
        <v>117</v>
      </c>
      <c r="G259" s="108">
        <f t="shared" si="44"/>
        <v>0</v>
      </c>
      <c r="H259" s="108">
        <f t="shared" si="44"/>
        <v>490000</v>
      </c>
      <c r="I259" s="108">
        <f t="shared" si="44"/>
        <v>490000</v>
      </c>
      <c r="J259" s="88">
        <f t="shared" si="35"/>
        <v>100</v>
      </c>
      <c r="K259" s="117"/>
    </row>
    <row r="260" spans="1:11" s="2" customFormat="1" ht="12">
      <c r="A260" s="21" t="s">
        <v>119</v>
      </c>
      <c r="B260" s="30">
        <v>800</v>
      </c>
      <c r="C260" s="20" t="s">
        <v>8</v>
      </c>
      <c r="D260" s="20" t="s">
        <v>6</v>
      </c>
      <c r="E260" s="20" t="s">
        <v>313</v>
      </c>
      <c r="F260" s="23" t="s">
        <v>118</v>
      </c>
      <c r="G260" s="108">
        <v>0</v>
      </c>
      <c r="H260" s="108">
        <v>490000</v>
      </c>
      <c r="I260" s="108">
        <v>490000</v>
      </c>
      <c r="J260" s="88">
        <f t="shared" si="35"/>
        <v>100</v>
      </c>
      <c r="K260" s="117"/>
    </row>
    <row r="261" spans="1:11" s="2" customFormat="1" ht="36">
      <c r="A261" s="21" t="s">
        <v>490</v>
      </c>
      <c r="B261" s="30">
        <v>800</v>
      </c>
      <c r="C261" s="20" t="s">
        <v>8</v>
      </c>
      <c r="D261" s="20" t="s">
        <v>6</v>
      </c>
      <c r="E261" s="20" t="s">
        <v>491</v>
      </c>
      <c r="F261" s="23"/>
      <c r="G261" s="108">
        <f>G262+G264</f>
        <v>5985000</v>
      </c>
      <c r="H261" s="108">
        <f>H262+H264</f>
        <v>3120000</v>
      </c>
      <c r="I261" s="108">
        <f>I262+I264</f>
        <v>3120000</v>
      </c>
      <c r="J261" s="88">
        <f t="shared" si="35"/>
        <v>100</v>
      </c>
      <c r="K261" s="117"/>
    </row>
    <row r="262" spans="1:11" s="2" customFormat="1" ht="12.75" hidden="1" customHeight="1">
      <c r="A262" s="24" t="s">
        <v>63</v>
      </c>
      <c r="B262" s="30">
        <v>800</v>
      </c>
      <c r="C262" s="20" t="s">
        <v>8</v>
      </c>
      <c r="D262" s="20" t="s">
        <v>6</v>
      </c>
      <c r="E262" s="20" t="s">
        <v>303</v>
      </c>
      <c r="F262" s="23" t="s">
        <v>61</v>
      </c>
      <c r="G262" s="108">
        <f>G263</f>
        <v>0</v>
      </c>
      <c r="H262" s="108">
        <f>H263</f>
        <v>0</v>
      </c>
      <c r="I262" s="108">
        <f>I263</f>
        <v>0</v>
      </c>
      <c r="J262" s="88" t="e">
        <f t="shared" si="35"/>
        <v>#DIV/0!</v>
      </c>
      <c r="K262" s="117"/>
    </row>
    <row r="263" spans="1:11" s="2" customFormat="1" ht="12.75" hidden="1" customHeight="1">
      <c r="A263" s="24" t="s">
        <v>80</v>
      </c>
      <c r="B263" s="30">
        <v>800</v>
      </c>
      <c r="C263" s="20" t="s">
        <v>8</v>
      </c>
      <c r="D263" s="20" t="s">
        <v>6</v>
      </c>
      <c r="E263" s="20" t="s">
        <v>303</v>
      </c>
      <c r="F263" s="23" t="s">
        <v>62</v>
      </c>
      <c r="G263" s="108"/>
      <c r="H263" s="108"/>
      <c r="I263" s="108"/>
      <c r="J263" s="88" t="e">
        <f t="shared" si="35"/>
        <v>#DIV/0!</v>
      </c>
      <c r="K263" s="117"/>
    </row>
    <row r="264" spans="1:11" s="2" customFormat="1" ht="12.75" customHeight="1">
      <c r="A264" s="21" t="s">
        <v>253</v>
      </c>
      <c r="B264" s="30">
        <v>800</v>
      </c>
      <c r="C264" s="20" t="s">
        <v>8</v>
      </c>
      <c r="D264" s="20" t="s">
        <v>6</v>
      </c>
      <c r="E264" s="20" t="s">
        <v>491</v>
      </c>
      <c r="F264" s="23" t="s">
        <v>117</v>
      </c>
      <c r="G264" s="108">
        <f>G265</f>
        <v>5985000</v>
      </c>
      <c r="H264" s="108">
        <f>H265</f>
        <v>3120000</v>
      </c>
      <c r="I264" s="108">
        <f>I265</f>
        <v>3120000</v>
      </c>
      <c r="J264" s="88">
        <f t="shared" si="35"/>
        <v>100</v>
      </c>
      <c r="K264" s="117"/>
    </row>
    <row r="265" spans="1:11" s="2" customFormat="1" ht="12.75" customHeight="1">
      <c r="A265" s="21" t="s">
        <v>119</v>
      </c>
      <c r="B265" s="30">
        <v>800</v>
      </c>
      <c r="C265" s="20" t="s">
        <v>8</v>
      </c>
      <c r="D265" s="20" t="s">
        <v>6</v>
      </c>
      <c r="E265" s="20" t="s">
        <v>491</v>
      </c>
      <c r="F265" s="23" t="s">
        <v>118</v>
      </c>
      <c r="G265" s="108">
        <v>5985000</v>
      </c>
      <c r="H265" s="108">
        <f>6350000-330629.92-2899370.08</f>
        <v>3120000</v>
      </c>
      <c r="I265" s="108">
        <v>3120000</v>
      </c>
      <c r="J265" s="88">
        <f t="shared" si="35"/>
        <v>100</v>
      </c>
      <c r="K265" s="117"/>
    </row>
    <row r="266" spans="1:11" s="2" customFormat="1" ht="24">
      <c r="A266" s="21" t="s">
        <v>304</v>
      </c>
      <c r="B266" s="30">
        <v>800</v>
      </c>
      <c r="C266" s="20" t="s">
        <v>8</v>
      </c>
      <c r="D266" s="20" t="s">
        <v>6</v>
      </c>
      <c r="E266" s="20" t="s">
        <v>303</v>
      </c>
      <c r="F266" s="23"/>
      <c r="G266" s="108">
        <f>G267+G269</f>
        <v>1900000</v>
      </c>
      <c r="H266" s="108">
        <f>H267+H269</f>
        <v>0</v>
      </c>
      <c r="I266" s="108">
        <f>I267+I269</f>
        <v>0</v>
      </c>
      <c r="J266" s="88">
        <v>0</v>
      </c>
      <c r="K266" s="117"/>
    </row>
    <row r="267" spans="1:11" s="2" customFormat="1" ht="12" hidden="1">
      <c r="A267" s="24" t="s">
        <v>63</v>
      </c>
      <c r="B267" s="30">
        <v>800</v>
      </c>
      <c r="C267" s="20" t="s">
        <v>8</v>
      </c>
      <c r="D267" s="20" t="s">
        <v>6</v>
      </c>
      <c r="E267" s="20" t="s">
        <v>303</v>
      </c>
      <c r="F267" s="23" t="s">
        <v>61</v>
      </c>
      <c r="G267" s="108">
        <f>G268</f>
        <v>0</v>
      </c>
      <c r="H267" s="108">
        <f>H268</f>
        <v>0</v>
      </c>
      <c r="I267" s="108">
        <f>I268</f>
        <v>0</v>
      </c>
      <c r="J267" s="88" t="e">
        <f t="shared" ref="J267:J330" si="45">I267/H267*100</f>
        <v>#DIV/0!</v>
      </c>
      <c r="K267" s="117"/>
    </row>
    <row r="268" spans="1:11" s="2" customFormat="1" ht="24" hidden="1">
      <c r="A268" s="24" t="s">
        <v>80</v>
      </c>
      <c r="B268" s="30">
        <v>800</v>
      </c>
      <c r="C268" s="20" t="s">
        <v>8</v>
      </c>
      <c r="D268" s="20" t="s">
        <v>6</v>
      </c>
      <c r="E268" s="20" t="s">
        <v>303</v>
      </c>
      <c r="F268" s="23" t="s">
        <v>62</v>
      </c>
      <c r="G268" s="108"/>
      <c r="H268" s="108"/>
      <c r="I268" s="108"/>
      <c r="J268" s="88" t="e">
        <f t="shared" si="45"/>
        <v>#DIV/0!</v>
      </c>
      <c r="K268" s="117"/>
    </row>
    <row r="269" spans="1:11" s="2" customFormat="1" ht="24">
      <c r="A269" s="21" t="s">
        <v>253</v>
      </c>
      <c r="B269" s="30">
        <v>800</v>
      </c>
      <c r="C269" s="20" t="s">
        <v>8</v>
      </c>
      <c r="D269" s="20" t="s">
        <v>6</v>
      </c>
      <c r="E269" s="20" t="s">
        <v>303</v>
      </c>
      <c r="F269" s="23" t="s">
        <v>117</v>
      </c>
      <c r="G269" s="108">
        <f>G270</f>
        <v>1900000</v>
      </c>
      <c r="H269" s="108">
        <f>H270</f>
        <v>0</v>
      </c>
      <c r="I269" s="108">
        <f>I270</f>
        <v>0</v>
      </c>
      <c r="J269" s="88">
        <v>0</v>
      </c>
      <c r="K269" s="117"/>
    </row>
    <row r="270" spans="1:11" s="2" customFormat="1" ht="12">
      <c r="A270" s="21" t="s">
        <v>119</v>
      </c>
      <c r="B270" s="30">
        <v>800</v>
      </c>
      <c r="C270" s="20" t="s">
        <v>8</v>
      </c>
      <c r="D270" s="20" t="s">
        <v>6</v>
      </c>
      <c r="E270" s="20" t="s">
        <v>303</v>
      </c>
      <c r="F270" s="23" t="s">
        <v>118</v>
      </c>
      <c r="G270" s="108">
        <v>1900000</v>
      </c>
      <c r="H270" s="108"/>
      <c r="I270" s="108"/>
      <c r="J270" s="88">
        <v>0</v>
      </c>
      <c r="K270" s="117"/>
    </row>
    <row r="271" spans="1:11" s="2" customFormat="1" ht="12">
      <c r="A271" s="22" t="s">
        <v>492</v>
      </c>
      <c r="B271" s="34">
        <v>800</v>
      </c>
      <c r="C271" s="18" t="s">
        <v>8</v>
      </c>
      <c r="D271" s="18" t="s">
        <v>7</v>
      </c>
      <c r="E271" s="18"/>
      <c r="F271" s="39"/>
      <c r="G271" s="107">
        <f t="shared" ref="G271:I275" si="46">G272</f>
        <v>0</v>
      </c>
      <c r="H271" s="107">
        <f t="shared" si="46"/>
        <v>42560</v>
      </c>
      <c r="I271" s="107">
        <f t="shared" si="46"/>
        <v>42560</v>
      </c>
      <c r="J271" s="90">
        <f t="shared" si="45"/>
        <v>100</v>
      </c>
      <c r="K271" s="117"/>
    </row>
    <row r="272" spans="1:11" s="2" customFormat="1" ht="24">
      <c r="A272" s="21" t="s">
        <v>373</v>
      </c>
      <c r="B272" s="30">
        <v>800</v>
      </c>
      <c r="C272" s="20" t="s">
        <v>8</v>
      </c>
      <c r="D272" s="20" t="s">
        <v>7</v>
      </c>
      <c r="E272" s="20" t="s">
        <v>372</v>
      </c>
      <c r="F272" s="23"/>
      <c r="G272" s="108">
        <f t="shared" si="46"/>
        <v>0</v>
      </c>
      <c r="H272" s="108">
        <f t="shared" si="46"/>
        <v>42560</v>
      </c>
      <c r="I272" s="108">
        <f t="shared" si="46"/>
        <v>42560</v>
      </c>
      <c r="J272" s="88">
        <f t="shared" si="45"/>
        <v>100</v>
      </c>
      <c r="K272" s="117"/>
    </row>
    <row r="273" spans="1:13" s="2" customFormat="1" ht="24">
      <c r="A273" s="21" t="s">
        <v>378</v>
      </c>
      <c r="B273" s="30">
        <v>800</v>
      </c>
      <c r="C273" s="20" t="s">
        <v>8</v>
      </c>
      <c r="D273" s="20" t="s">
        <v>7</v>
      </c>
      <c r="E273" s="20" t="s">
        <v>379</v>
      </c>
      <c r="F273" s="23"/>
      <c r="G273" s="108">
        <f t="shared" si="46"/>
        <v>0</v>
      </c>
      <c r="H273" s="108">
        <f t="shared" si="46"/>
        <v>42560</v>
      </c>
      <c r="I273" s="108">
        <f t="shared" si="46"/>
        <v>42560</v>
      </c>
      <c r="J273" s="88">
        <f t="shared" si="45"/>
        <v>100</v>
      </c>
      <c r="K273" s="117"/>
    </row>
    <row r="274" spans="1:13" s="2" customFormat="1" ht="24">
      <c r="A274" s="21" t="s">
        <v>559</v>
      </c>
      <c r="B274" s="30">
        <v>800</v>
      </c>
      <c r="C274" s="20" t="s">
        <v>8</v>
      </c>
      <c r="D274" s="20" t="s">
        <v>7</v>
      </c>
      <c r="E274" s="20" t="s">
        <v>493</v>
      </c>
      <c r="F274" s="23"/>
      <c r="G274" s="108">
        <f t="shared" si="46"/>
        <v>0</v>
      </c>
      <c r="H274" s="108">
        <f t="shared" si="46"/>
        <v>42560</v>
      </c>
      <c r="I274" s="108">
        <f t="shared" si="46"/>
        <v>42560</v>
      </c>
      <c r="J274" s="88">
        <f t="shared" si="45"/>
        <v>100</v>
      </c>
      <c r="K274" s="117"/>
    </row>
    <row r="275" spans="1:13" s="2" customFormat="1" ht="24">
      <c r="A275" s="21" t="s">
        <v>424</v>
      </c>
      <c r="B275" s="30">
        <v>800</v>
      </c>
      <c r="C275" s="20" t="s">
        <v>8</v>
      </c>
      <c r="D275" s="20" t="s">
        <v>7</v>
      </c>
      <c r="E275" s="20" t="s">
        <v>493</v>
      </c>
      <c r="F275" s="23" t="s">
        <v>61</v>
      </c>
      <c r="G275" s="108">
        <f t="shared" si="46"/>
        <v>0</v>
      </c>
      <c r="H275" s="108">
        <f t="shared" si="46"/>
        <v>42560</v>
      </c>
      <c r="I275" s="108">
        <f t="shared" si="46"/>
        <v>42560</v>
      </c>
      <c r="J275" s="88">
        <f t="shared" si="45"/>
        <v>100</v>
      </c>
      <c r="K275" s="117"/>
    </row>
    <row r="276" spans="1:13" s="2" customFormat="1" ht="24">
      <c r="A276" s="21" t="s">
        <v>82</v>
      </c>
      <c r="B276" s="30">
        <v>800</v>
      </c>
      <c r="C276" s="20" t="s">
        <v>8</v>
      </c>
      <c r="D276" s="20" t="s">
        <v>7</v>
      </c>
      <c r="E276" s="20" t="s">
        <v>493</v>
      </c>
      <c r="F276" s="23" t="s">
        <v>62</v>
      </c>
      <c r="G276" s="108">
        <v>0</v>
      </c>
      <c r="H276" s="108">
        <v>42560</v>
      </c>
      <c r="I276" s="108">
        <v>42560</v>
      </c>
      <c r="J276" s="88">
        <f t="shared" si="45"/>
        <v>100</v>
      </c>
      <c r="K276" s="117"/>
    </row>
    <row r="277" spans="1:13" s="2" customFormat="1" ht="12">
      <c r="A277" s="15" t="s">
        <v>266</v>
      </c>
      <c r="B277" s="32">
        <v>800</v>
      </c>
      <c r="C277" s="16" t="s">
        <v>15</v>
      </c>
      <c r="D277" s="16"/>
      <c r="E277" s="16"/>
      <c r="F277" s="26"/>
      <c r="G277" s="106">
        <f t="shared" ref="G277:I284" si="47">G278</f>
        <v>2170000</v>
      </c>
      <c r="H277" s="106">
        <f t="shared" si="47"/>
        <v>1938000</v>
      </c>
      <c r="I277" s="106">
        <f t="shared" si="47"/>
        <v>1900196.9500000002</v>
      </c>
      <c r="J277" s="89">
        <f t="shared" si="45"/>
        <v>98.04937822497422</v>
      </c>
      <c r="K277" s="117"/>
    </row>
    <row r="278" spans="1:13" s="6" customFormat="1" ht="12">
      <c r="A278" s="33" t="s">
        <v>265</v>
      </c>
      <c r="B278" s="34">
        <v>800</v>
      </c>
      <c r="C278" s="18" t="s">
        <v>15</v>
      </c>
      <c r="D278" s="18" t="s">
        <v>8</v>
      </c>
      <c r="E278" s="18"/>
      <c r="F278" s="39"/>
      <c r="G278" s="107">
        <f>G279+G286</f>
        <v>2170000</v>
      </c>
      <c r="H278" s="107">
        <f>H279+H286</f>
        <v>1938000</v>
      </c>
      <c r="I278" s="107">
        <f>I279+I286</f>
        <v>1900196.9500000002</v>
      </c>
      <c r="J278" s="90">
        <f t="shared" si="45"/>
        <v>98.04937822497422</v>
      </c>
      <c r="K278" s="117"/>
      <c r="L278" s="2"/>
      <c r="M278" s="2"/>
    </row>
    <row r="279" spans="1:13" s="50" customFormat="1" ht="36">
      <c r="A279" s="24" t="s">
        <v>370</v>
      </c>
      <c r="B279" s="30">
        <v>800</v>
      </c>
      <c r="C279" s="20" t="s">
        <v>15</v>
      </c>
      <c r="D279" s="20" t="s">
        <v>8</v>
      </c>
      <c r="E279" s="20" t="s">
        <v>267</v>
      </c>
      <c r="F279" s="23"/>
      <c r="G279" s="108">
        <f>G280+G283</f>
        <v>1000000</v>
      </c>
      <c r="H279" s="108">
        <f>H280+H283</f>
        <v>750000</v>
      </c>
      <c r="I279" s="108">
        <f>I280+I283</f>
        <v>740690.1</v>
      </c>
      <c r="J279" s="88">
        <f t="shared" si="45"/>
        <v>98.758679999999998</v>
      </c>
      <c r="K279" s="122"/>
      <c r="L279" s="5"/>
      <c r="M279" s="5"/>
    </row>
    <row r="280" spans="1:13" s="2" customFormat="1" ht="24">
      <c r="A280" s="21" t="s">
        <v>282</v>
      </c>
      <c r="B280" s="30">
        <v>800</v>
      </c>
      <c r="C280" s="20" t="s">
        <v>15</v>
      </c>
      <c r="D280" s="20" t="s">
        <v>8</v>
      </c>
      <c r="E280" s="20" t="s">
        <v>281</v>
      </c>
      <c r="F280" s="23"/>
      <c r="G280" s="108">
        <f t="shared" ref="G280:I281" si="48">G281</f>
        <v>0</v>
      </c>
      <c r="H280" s="108">
        <f t="shared" si="48"/>
        <v>50000</v>
      </c>
      <c r="I280" s="108">
        <f t="shared" si="48"/>
        <v>50000</v>
      </c>
      <c r="J280" s="88">
        <f t="shared" si="45"/>
        <v>100</v>
      </c>
      <c r="K280" s="117"/>
    </row>
    <row r="281" spans="1:13" s="2" customFormat="1" ht="24">
      <c r="A281" s="21" t="s">
        <v>424</v>
      </c>
      <c r="B281" s="30">
        <v>800</v>
      </c>
      <c r="C281" s="20" t="s">
        <v>15</v>
      </c>
      <c r="D281" s="20" t="s">
        <v>8</v>
      </c>
      <c r="E281" s="20" t="s">
        <v>281</v>
      </c>
      <c r="F281" s="23" t="s">
        <v>61</v>
      </c>
      <c r="G281" s="108">
        <f t="shared" si="48"/>
        <v>0</v>
      </c>
      <c r="H281" s="108">
        <f t="shared" si="48"/>
        <v>50000</v>
      </c>
      <c r="I281" s="108">
        <f t="shared" si="48"/>
        <v>50000</v>
      </c>
      <c r="J281" s="88">
        <v>0</v>
      </c>
      <c r="K281" s="117"/>
    </row>
    <row r="282" spans="1:13" s="2" customFormat="1" ht="24">
      <c r="A282" s="21" t="s">
        <v>82</v>
      </c>
      <c r="B282" s="30">
        <v>800</v>
      </c>
      <c r="C282" s="20" t="s">
        <v>15</v>
      </c>
      <c r="D282" s="20" t="s">
        <v>8</v>
      </c>
      <c r="E282" s="20" t="s">
        <v>281</v>
      </c>
      <c r="F282" s="23" t="s">
        <v>62</v>
      </c>
      <c r="G282" s="108">
        <v>0</v>
      </c>
      <c r="H282" s="108">
        <v>50000</v>
      </c>
      <c r="I282" s="108">
        <v>50000</v>
      </c>
      <c r="J282" s="88">
        <v>0</v>
      </c>
      <c r="K282" s="117"/>
    </row>
    <row r="283" spans="1:13" s="2" customFormat="1" ht="24">
      <c r="A283" s="24" t="s">
        <v>269</v>
      </c>
      <c r="B283" s="30">
        <v>800</v>
      </c>
      <c r="C283" s="20" t="s">
        <v>15</v>
      </c>
      <c r="D283" s="20" t="s">
        <v>8</v>
      </c>
      <c r="E283" s="20" t="s">
        <v>268</v>
      </c>
      <c r="F283" s="23"/>
      <c r="G283" s="108">
        <f t="shared" si="47"/>
        <v>1000000</v>
      </c>
      <c r="H283" s="108">
        <f t="shared" si="47"/>
        <v>700000</v>
      </c>
      <c r="I283" s="108">
        <f t="shared" si="47"/>
        <v>690690.1</v>
      </c>
      <c r="J283" s="88">
        <v>0</v>
      </c>
      <c r="K283" s="117"/>
    </row>
    <row r="284" spans="1:13" s="2" customFormat="1" ht="24">
      <c r="A284" s="21" t="s">
        <v>424</v>
      </c>
      <c r="B284" s="30">
        <v>800</v>
      </c>
      <c r="C284" s="20" t="s">
        <v>15</v>
      </c>
      <c r="D284" s="20" t="s">
        <v>8</v>
      </c>
      <c r="E284" s="20" t="s">
        <v>268</v>
      </c>
      <c r="F284" s="23" t="s">
        <v>61</v>
      </c>
      <c r="G284" s="108">
        <f t="shared" si="47"/>
        <v>1000000</v>
      </c>
      <c r="H284" s="108">
        <f t="shared" si="47"/>
        <v>700000</v>
      </c>
      <c r="I284" s="108">
        <f t="shared" si="47"/>
        <v>690690.1</v>
      </c>
      <c r="J284" s="88">
        <f t="shared" si="45"/>
        <v>98.670014285714274</v>
      </c>
      <c r="K284" s="117"/>
    </row>
    <row r="285" spans="1:13" s="2" customFormat="1" ht="24">
      <c r="A285" s="21" t="s">
        <v>82</v>
      </c>
      <c r="B285" s="30">
        <v>800</v>
      </c>
      <c r="C285" s="20" t="s">
        <v>15</v>
      </c>
      <c r="D285" s="20" t="s">
        <v>8</v>
      </c>
      <c r="E285" s="20" t="s">
        <v>268</v>
      </c>
      <c r="F285" s="23" t="s">
        <v>62</v>
      </c>
      <c r="G285" s="108">
        <v>1000000</v>
      </c>
      <c r="H285" s="108">
        <v>700000</v>
      </c>
      <c r="I285" s="108">
        <v>690690.1</v>
      </c>
      <c r="J285" s="88">
        <f t="shared" si="45"/>
        <v>98.670014285714274</v>
      </c>
      <c r="K285" s="117"/>
    </row>
    <row r="286" spans="1:13" s="2" customFormat="1" ht="36">
      <c r="A286" s="21" t="s">
        <v>434</v>
      </c>
      <c r="B286" s="30">
        <v>800</v>
      </c>
      <c r="C286" s="20" t="s">
        <v>15</v>
      </c>
      <c r="D286" s="20" t="s">
        <v>8</v>
      </c>
      <c r="E286" s="20" t="s">
        <v>285</v>
      </c>
      <c r="F286" s="23"/>
      <c r="G286" s="108">
        <f t="shared" ref="G286:I288" si="49">G287</f>
        <v>1170000</v>
      </c>
      <c r="H286" s="108">
        <f t="shared" si="49"/>
        <v>1188000</v>
      </c>
      <c r="I286" s="108">
        <f t="shared" si="49"/>
        <v>1159506.8500000001</v>
      </c>
      <c r="J286" s="88">
        <f t="shared" si="45"/>
        <v>97.601586700336711</v>
      </c>
      <c r="K286" s="117"/>
    </row>
    <row r="287" spans="1:13" s="2" customFormat="1" ht="24">
      <c r="A287" s="24" t="s">
        <v>314</v>
      </c>
      <c r="B287" s="30">
        <v>800</v>
      </c>
      <c r="C287" s="20" t="s">
        <v>15</v>
      </c>
      <c r="D287" s="20" t="s">
        <v>8</v>
      </c>
      <c r="E287" s="20" t="s">
        <v>371</v>
      </c>
      <c r="F287" s="23"/>
      <c r="G287" s="108">
        <f t="shared" si="49"/>
        <v>1170000</v>
      </c>
      <c r="H287" s="108">
        <f t="shared" si="49"/>
        <v>1188000</v>
      </c>
      <c r="I287" s="108">
        <f t="shared" si="49"/>
        <v>1159506.8500000001</v>
      </c>
      <c r="J287" s="88">
        <f t="shared" si="45"/>
        <v>97.601586700336711</v>
      </c>
      <c r="K287" s="117"/>
    </row>
    <row r="288" spans="1:13" s="2" customFormat="1" ht="12">
      <c r="A288" s="24" t="s">
        <v>63</v>
      </c>
      <c r="B288" s="30">
        <v>800</v>
      </c>
      <c r="C288" s="20" t="s">
        <v>15</v>
      </c>
      <c r="D288" s="20" t="s">
        <v>8</v>
      </c>
      <c r="E288" s="20" t="s">
        <v>371</v>
      </c>
      <c r="F288" s="23" t="s">
        <v>61</v>
      </c>
      <c r="G288" s="108">
        <f t="shared" si="49"/>
        <v>1170000</v>
      </c>
      <c r="H288" s="108">
        <f t="shared" si="49"/>
        <v>1188000</v>
      </c>
      <c r="I288" s="108">
        <f t="shared" si="49"/>
        <v>1159506.8500000001</v>
      </c>
      <c r="J288" s="88">
        <f t="shared" si="45"/>
        <v>97.601586700336711</v>
      </c>
      <c r="K288" s="117"/>
    </row>
    <row r="289" spans="1:11" s="2" customFormat="1" ht="24">
      <c r="A289" s="24" t="s">
        <v>80</v>
      </c>
      <c r="B289" s="30">
        <v>800</v>
      </c>
      <c r="C289" s="20" t="s">
        <v>15</v>
      </c>
      <c r="D289" s="20" t="s">
        <v>8</v>
      </c>
      <c r="E289" s="20" t="s">
        <v>371</v>
      </c>
      <c r="F289" s="23" t="s">
        <v>62</v>
      </c>
      <c r="G289" s="108">
        <v>1170000</v>
      </c>
      <c r="H289" s="108">
        <v>1188000</v>
      </c>
      <c r="I289" s="108">
        <v>1159506.8500000001</v>
      </c>
      <c r="J289" s="88">
        <f t="shared" si="45"/>
        <v>97.601586700336711</v>
      </c>
      <c r="K289" s="117"/>
    </row>
    <row r="290" spans="1:11" s="2" customFormat="1" ht="12">
      <c r="A290" s="25" t="s">
        <v>21</v>
      </c>
      <c r="B290" s="16" t="s">
        <v>22</v>
      </c>
      <c r="C290" s="16" t="s">
        <v>9</v>
      </c>
      <c r="D290" s="20"/>
      <c r="E290" s="20"/>
      <c r="F290" s="23"/>
      <c r="G290" s="106">
        <f>G306+G335+G291</f>
        <v>125094258</v>
      </c>
      <c r="H290" s="106">
        <f>H306+H335+H291</f>
        <v>129903471.59999999</v>
      </c>
      <c r="I290" s="106">
        <f>I306+I335+I291</f>
        <v>128777116.45</v>
      </c>
      <c r="J290" s="89">
        <f t="shared" si="45"/>
        <v>99.132929138746746</v>
      </c>
      <c r="K290" s="117"/>
    </row>
    <row r="291" spans="1:11" s="2" customFormat="1" ht="12">
      <c r="A291" s="22" t="s">
        <v>23</v>
      </c>
      <c r="B291" s="18" t="s">
        <v>22</v>
      </c>
      <c r="C291" s="18" t="s">
        <v>9</v>
      </c>
      <c r="D291" s="18" t="s">
        <v>5</v>
      </c>
      <c r="E291" s="19"/>
      <c r="F291" s="71"/>
      <c r="G291" s="107">
        <f>G293</f>
        <v>112630858</v>
      </c>
      <c r="H291" s="107">
        <f>H293</f>
        <v>117039871.59999999</v>
      </c>
      <c r="I291" s="107">
        <f>I293</f>
        <v>116982173.69</v>
      </c>
      <c r="J291" s="90">
        <f t="shared" si="45"/>
        <v>99.950702346806068</v>
      </c>
      <c r="K291" s="117"/>
    </row>
    <row r="292" spans="1:11" s="2" customFormat="1" ht="24">
      <c r="A292" s="29" t="s">
        <v>272</v>
      </c>
      <c r="B292" s="54" t="s">
        <v>22</v>
      </c>
      <c r="C292" s="54" t="s">
        <v>9</v>
      </c>
      <c r="D292" s="54" t="s">
        <v>5</v>
      </c>
      <c r="E292" s="54" t="s">
        <v>274</v>
      </c>
      <c r="F292" s="55"/>
      <c r="G292" s="108">
        <f t="shared" ref="G292:I304" si="50">G293</f>
        <v>112630858</v>
      </c>
      <c r="H292" s="108">
        <f t="shared" si="50"/>
        <v>117039871.59999999</v>
      </c>
      <c r="I292" s="108">
        <f t="shared" si="50"/>
        <v>116982173.69</v>
      </c>
      <c r="J292" s="88">
        <f t="shared" si="45"/>
        <v>99.950702346806068</v>
      </c>
      <c r="K292" s="117"/>
    </row>
    <row r="293" spans="1:11" s="2" customFormat="1" ht="12">
      <c r="A293" s="29" t="s">
        <v>341</v>
      </c>
      <c r="B293" s="54" t="s">
        <v>22</v>
      </c>
      <c r="C293" s="54" t="s">
        <v>9</v>
      </c>
      <c r="D293" s="54" t="s">
        <v>5</v>
      </c>
      <c r="E293" s="54" t="s">
        <v>288</v>
      </c>
      <c r="F293" s="55"/>
      <c r="G293" s="108">
        <f>G298+G294+G302</f>
        <v>112630858</v>
      </c>
      <c r="H293" s="108">
        <f>H298+H294+H302</f>
        <v>117039871.59999999</v>
      </c>
      <c r="I293" s="108">
        <f>I298+I294+I302</f>
        <v>116982173.69</v>
      </c>
      <c r="J293" s="88">
        <f t="shared" si="45"/>
        <v>99.950702346806068</v>
      </c>
      <c r="K293" s="117"/>
    </row>
    <row r="294" spans="1:11" s="2" customFormat="1" ht="24">
      <c r="A294" s="29" t="s">
        <v>260</v>
      </c>
      <c r="B294" s="54" t="s">
        <v>22</v>
      </c>
      <c r="C294" s="54" t="s">
        <v>9</v>
      </c>
      <c r="D294" s="54" t="s">
        <v>5</v>
      </c>
      <c r="E294" s="54" t="s">
        <v>447</v>
      </c>
      <c r="F294" s="55"/>
      <c r="G294" s="108">
        <f t="shared" si="50"/>
        <v>3022738</v>
      </c>
      <c r="H294" s="108">
        <f t="shared" si="50"/>
        <v>3080435.91</v>
      </c>
      <c r="I294" s="108">
        <f t="shared" si="50"/>
        <v>3022738</v>
      </c>
      <c r="J294" s="88">
        <f t="shared" si="45"/>
        <v>98.126956324178153</v>
      </c>
      <c r="K294" s="117"/>
    </row>
    <row r="295" spans="1:11" s="2" customFormat="1" ht="24">
      <c r="A295" s="21" t="s">
        <v>253</v>
      </c>
      <c r="B295" s="54" t="s">
        <v>22</v>
      </c>
      <c r="C295" s="54" t="s">
        <v>9</v>
      </c>
      <c r="D295" s="54" t="s">
        <v>5</v>
      </c>
      <c r="E295" s="54" t="s">
        <v>447</v>
      </c>
      <c r="F295" s="55" t="s">
        <v>117</v>
      </c>
      <c r="G295" s="108">
        <f t="shared" si="50"/>
        <v>3022738</v>
      </c>
      <c r="H295" s="108">
        <f t="shared" si="50"/>
        <v>3080435.91</v>
      </c>
      <c r="I295" s="108">
        <f t="shared" si="50"/>
        <v>3022738</v>
      </c>
      <c r="J295" s="88">
        <f t="shared" si="45"/>
        <v>98.126956324178153</v>
      </c>
      <c r="K295" s="117"/>
    </row>
    <row r="296" spans="1:11" s="2" customFormat="1" ht="12">
      <c r="A296" s="21" t="s">
        <v>119</v>
      </c>
      <c r="B296" s="54" t="s">
        <v>22</v>
      </c>
      <c r="C296" s="54" t="s">
        <v>9</v>
      </c>
      <c r="D296" s="54" t="s">
        <v>5</v>
      </c>
      <c r="E296" s="54" t="s">
        <v>447</v>
      </c>
      <c r="F296" s="55" t="s">
        <v>118</v>
      </c>
      <c r="G296" s="108">
        <v>3022738</v>
      </c>
      <c r="H296" s="108">
        <f>3022738+57697.91</f>
        <v>3080435.91</v>
      </c>
      <c r="I296" s="108">
        <v>3022738</v>
      </c>
      <c r="J296" s="88">
        <f t="shared" si="45"/>
        <v>98.126956324178153</v>
      </c>
      <c r="K296" s="117"/>
    </row>
    <row r="297" spans="1:11" s="2" customFormat="1" ht="24">
      <c r="A297" s="29" t="s">
        <v>340</v>
      </c>
      <c r="B297" s="54" t="s">
        <v>22</v>
      </c>
      <c r="C297" s="54" t="s">
        <v>9</v>
      </c>
      <c r="D297" s="54" t="s">
        <v>5</v>
      </c>
      <c r="E297" s="54" t="s">
        <v>447</v>
      </c>
      <c r="F297" s="55" t="s">
        <v>118</v>
      </c>
      <c r="G297" s="108">
        <v>2800000</v>
      </c>
      <c r="H297" s="108">
        <f>2800000</f>
        <v>2800000</v>
      </c>
      <c r="I297" s="108">
        <v>2800000</v>
      </c>
      <c r="J297" s="88">
        <f t="shared" si="45"/>
        <v>100</v>
      </c>
      <c r="K297" s="117"/>
    </row>
    <row r="298" spans="1:11" s="5" customFormat="1" ht="12">
      <c r="A298" s="29" t="s">
        <v>273</v>
      </c>
      <c r="B298" s="54" t="s">
        <v>22</v>
      </c>
      <c r="C298" s="54" t="s">
        <v>9</v>
      </c>
      <c r="D298" s="54" t="s">
        <v>5</v>
      </c>
      <c r="E298" s="54" t="s">
        <v>289</v>
      </c>
      <c r="F298" s="55"/>
      <c r="G298" s="108">
        <f t="shared" si="50"/>
        <v>109608120</v>
      </c>
      <c r="H298" s="108">
        <f t="shared" si="50"/>
        <v>89303349.25</v>
      </c>
      <c r="I298" s="108">
        <f t="shared" si="50"/>
        <v>89303349.25</v>
      </c>
      <c r="J298" s="88">
        <f t="shared" si="45"/>
        <v>100</v>
      </c>
      <c r="K298" s="122"/>
    </row>
    <row r="299" spans="1:11" s="2" customFormat="1" ht="24">
      <c r="A299" s="21" t="s">
        <v>253</v>
      </c>
      <c r="B299" s="54" t="s">
        <v>22</v>
      </c>
      <c r="C299" s="54" t="s">
        <v>9</v>
      </c>
      <c r="D299" s="54" t="s">
        <v>5</v>
      </c>
      <c r="E299" s="54" t="s">
        <v>289</v>
      </c>
      <c r="F299" s="55" t="s">
        <v>117</v>
      </c>
      <c r="G299" s="108">
        <f t="shared" si="50"/>
        <v>109608120</v>
      </c>
      <c r="H299" s="108">
        <f t="shared" si="50"/>
        <v>89303349.25</v>
      </c>
      <c r="I299" s="108">
        <f t="shared" si="50"/>
        <v>89303349.25</v>
      </c>
      <c r="J299" s="88">
        <f t="shared" si="45"/>
        <v>100</v>
      </c>
      <c r="K299" s="117"/>
    </row>
    <row r="300" spans="1:11" s="2" customFormat="1" ht="12">
      <c r="A300" s="21" t="s">
        <v>119</v>
      </c>
      <c r="B300" s="54" t="s">
        <v>22</v>
      </c>
      <c r="C300" s="54" t="s">
        <v>9</v>
      </c>
      <c r="D300" s="54" t="s">
        <v>5</v>
      </c>
      <c r="E300" s="54" t="s">
        <v>289</v>
      </c>
      <c r="F300" s="55" t="s">
        <v>118</v>
      </c>
      <c r="G300" s="108">
        <f>G301</f>
        <v>109608120</v>
      </c>
      <c r="H300" s="108">
        <f>H301</f>
        <v>89303349.25</v>
      </c>
      <c r="I300" s="108">
        <f>I301</f>
        <v>89303349.25</v>
      </c>
      <c r="J300" s="88">
        <f t="shared" si="45"/>
        <v>100</v>
      </c>
      <c r="K300" s="117"/>
    </row>
    <row r="301" spans="1:11" s="2" customFormat="1" ht="24">
      <c r="A301" s="29" t="s">
        <v>340</v>
      </c>
      <c r="B301" s="54" t="s">
        <v>22</v>
      </c>
      <c r="C301" s="54" t="s">
        <v>9</v>
      </c>
      <c r="D301" s="54" t="s">
        <v>5</v>
      </c>
      <c r="E301" s="54" t="s">
        <v>289</v>
      </c>
      <c r="F301" s="55" t="s">
        <v>118</v>
      </c>
      <c r="G301" s="108">
        <v>109608120</v>
      </c>
      <c r="H301" s="108">
        <f>104251719.73-57697.91-14890672.57</f>
        <v>89303349.25</v>
      </c>
      <c r="I301" s="108">
        <v>89303349.25</v>
      </c>
      <c r="J301" s="88">
        <f t="shared" si="45"/>
        <v>100</v>
      </c>
      <c r="K301" s="117"/>
    </row>
    <row r="302" spans="1:11" s="2" customFormat="1" ht="36">
      <c r="A302" s="29" t="s">
        <v>560</v>
      </c>
      <c r="B302" s="54" t="s">
        <v>22</v>
      </c>
      <c r="C302" s="54" t="s">
        <v>9</v>
      </c>
      <c r="D302" s="54" t="s">
        <v>5</v>
      </c>
      <c r="E302" s="54" t="s">
        <v>494</v>
      </c>
      <c r="F302" s="55"/>
      <c r="G302" s="108">
        <f t="shared" si="50"/>
        <v>0</v>
      </c>
      <c r="H302" s="108">
        <f t="shared" si="50"/>
        <v>24656086.440000001</v>
      </c>
      <c r="I302" s="108">
        <f t="shared" si="50"/>
        <v>24656086.440000001</v>
      </c>
      <c r="J302" s="88">
        <f t="shared" si="45"/>
        <v>100</v>
      </c>
      <c r="K302" s="117"/>
    </row>
    <row r="303" spans="1:11" s="2" customFormat="1" ht="24">
      <c r="A303" s="21" t="s">
        <v>253</v>
      </c>
      <c r="B303" s="54" t="s">
        <v>22</v>
      </c>
      <c r="C303" s="54" t="s">
        <v>9</v>
      </c>
      <c r="D303" s="54" t="s">
        <v>5</v>
      </c>
      <c r="E303" s="54" t="s">
        <v>494</v>
      </c>
      <c r="F303" s="55" t="s">
        <v>117</v>
      </c>
      <c r="G303" s="108">
        <f t="shared" si="50"/>
        <v>0</v>
      </c>
      <c r="H303" s="108">
        <f t="shared" si="50"/>
        <v>24656086.440000001</v>
      </c>
      <c r="I303" s="108">
        <f t="shared" si="50"/>
        <v>24656086.440000001</v>
      </c>
      <c r="J303" s="88">
        <f t="shared" si="45"/>
        <v>100</v>
      </c>
      <c r="K303" s="117"/>
    </row>
    <row r="304" spans="1:11" s="2" customFormat="1" ht="12">
      <c r="A304" s="21" t="s">
        <v>119</v>
      </c>
      <c r="B304" s="54" t="s">
        <v>22</v>
      </c>
      <c r="C304" s="54" t="s">
        <v>9</v>
      </c>
      <c r="D304" s="54" t="s">
        <v>5</v>
      </c>
      <c r="E304" s="54" t="s">
        <v>494</v>
      </c>
      <c r="F304" s="55" t="s">
        <v>118</v>
      </c>
      <c r="G304" s="108">
        <f t="shared" si="50"/>
        <v>0</v>
      </c>
      <c r="H304" s="108">
        <f t="shared" si="50"/>
        <v>24656086.440000001</v>
      </c>
      <c r="I304" s="108">
        <f t="shared" si="50"/>
        <v>24656086.440000001</v>
      </c>
      <c r="J304" s="88">
        <f t="shared" si="45"/>
        <v>100</v>
      </c>
      <c r="K304" s="117"/>
    </row>
    <row r="305" spans="1:11" s="2" customFormat="1" ht="24">
      <c r="A305" s="29" t="s">
        <v>340</v>
      </c>
      <c r="B305" s="54" t="s">
        <v>22</v>
      </c>
      <c r="C305" s="54" t="s">
        <v>9</v>
      </c>
      <c r="D305" s="54" t="s">
        <v>5</v>
      </c>
      <c r="E305" s="54" t="s">
        <v>494</v>
      </c>
      <c r="F305" s="55" t="s">
        <v>118</v>
      </c>
      <c r="G305" s="108">
        <v>0</v>
      </c>
      <c r="H305" s="108">
        <v>24656086.440000001</v>
      </c>
      <c r="I305" s="108">
        <v>24656086.440000001</v>
      </c>
      <c r="J305" s="88">
        <f t="shared" si="45"/>
        <v>100</v>
      </c>
      <c r="K305" s="117"/>
    </row>
    <row r="306" spans="1:11" s="2" customFormat="1" ht="12">
      <c r="A306" s="22" t="s">
        <v>207</v>
      </c>
      <c r="B306" s="18" t="s">
        <v>22</v>
      </c>
      <c r="C306" s="18" t="s">
        <v>9</v>
      </c>
      <c r="D306" s="18" t="s">
        <v>7</v>
      </c>
      <c r="E306" s="20"/>
      <c r="F306" s="23"/>
      <c r="G306" s="107">
        <f>G307</f>
        <v>12163400</v>
      </c>
      <c r="H306" s="107">
        <f>H307</f>
        <v>12607400</v>
      </c>
      <c r="I306" s="107">
        <f>I307</f>
        <v>11539239.01</v>
      </c>
      <c r="J306" s="90">
        <f t="shared" si="45"/>
        <v>91.527507733553307</v>
      </c>
      <c r="K306" s="117"/>
    </row>
    <row r="307" spans="1:11" s="2" customFormat="1" ht="23.25" customHeight="1">
      <c r="A307" s="21" t="s">
        <v>384</v>
      </c>
      <c r="B307" s="20" t="s">
        <v>22</v>
      </c>
      <c r="C307" s="20" t="s">
        <v>9</v>
      </c>
      <c r="D307" s="20" t="s">
        <v>7</v>
      </c>
      <c r="E307" s="20" t="s">
        <v>144</v>
      </c>
      <c r="F307" s="23"/>
      <c r="G307" s="108">
        <f>G314+G317+G320+G311+G308+G329+G332+G323+G326</f>
        <v>12163400</v>
      </c>
      <c r="H307" s="108">
        <f>H314+H317+H320+H311+H308+H329+H332+H323+H326</f>
        <v>12607400</v>
      </c>
      <c r="I307" s="108">
        <f>I314+I317+I320+I311+I308+I329+I332+I323+I326</f>
        <v>11539239.01</v>
      </c>
      <c r="J307" s="88">
        <f t="shared" si="45"/>
        <v>91.527507733553307</v>
      </c>
      <c r="K307" s="117"/>
    </row>
    <row r="308" spans="1:11" s="2" customFormat="1" ht="12" hidden="1">
      <c r="A308" s="21" t="s">
        <v>241</v>
      </c>
      <c r="B308" s="20" t="s">
        <v>22</v>
      </c>
      <c r="C308" s="20" t="s">
        <v>9</v>
      </c>
      <c r="D308" s="20" t="s">
        <v>7</v>
      </c>
      <c r="E308" s="20" t="s">
        <v>256</v>
      </c>
      <c r="F308" s="23"/>
      <c r="G308" s="108">
        <f t="shared" ref="G308:I309" si="51">G309</f>
        <v>0</v>
      </c>
      <c r="H308" s="108">
        <f t="shared" si="51"/>
        <v>0</v>
      </c>
      <c r="I308" s="108">
        <f t="shared" si="51"/>
        <v>0</v>
      </c>
      <c r="J308" s="88" t="e">
        <f t="shared" si="45"/>
        <v>#DIV/0!</v>
      </c>
      <c r="K308" s="117"/>
    </row>
    <row r="309" spans="1:11" s="8" customFormat="1" ht="24" hidden="1">
      <c r="A309" s="21" t="s">
        <v>88</v>
      </c>
      <c r="B309" s="20" t="s">
        <v>22</v>
      </c>
      <c r="C309" s="20" t="s">
        <v>9</v>
      </c>
      <c r="D309" s="20" t="s">
        <v>7</v>
      </c>
      <c r="E309" s="20" t="s">
        <v>256</v>
      </c>
      <c r="F309" s="23" t="s">
        <v>87</v>
      </c>
      <c r="G309" s="108">
        <f t="shared" si="51"/>
        <v>0</v>
      </c>
      <c r="H309" s="108">
        <f t="shared" si="51"/>
        <v>0</v>
      </c>
      <c r="I309" s="108">
        <f t="shared" si="51"/>
        <v>0</v>
      </c>
      <c r="J309" s="88" t="e">
        <f t="shared" si="45"/>
        <v>#DIV/0!</v>
      </c>
      <c r="K309" s="116"/>
    </row>
    <row r="310" spans="1:11" s="8" customFormat="1" ht="12" hidden="1">
      <c r="A310" s="21" t="s">
        <v>189</v>
      </c>
      <c r="B310" s="20" t="s">
        <v>22</v>
      </c>
      <c r="C310" s="20" t="s">
        <v>9</v>
      </c>
      <c r="D310" s="20" t="s">
        <v>7</v>
      </c>
      <c r="E310" s="20" t="s">
        <v>256</v>
      </c>
      <c r="F310" s="23" t="s">
        <v>190</v>
      </c>
      <c r="G310" s="108"/>
      <c r="H310" s="108"/>
      <c r="I310" s="108"/>
      <c r="J310" s="88" t="e">
        <f t="shared" si="45"/>
        <v>#DIV/0!</v>
      </c>
      <c r="K310" s="116"/>
    </row>
    <row r="311" spans="1:11" s="8" customFormat="1" ht="48">
      <c r="A311" s="21" t="s">
        <v>114</v>
      </c>
      <c r="B311" s="20" t="s">
        <v>22</v>
      </c>
      <c r="C311" s="20" t="s">
        <v>9</v>
      </c>
      <c r="D311" s="20" t="s">
        <v>7</v>
      </c>
      <c r="E311" s="20" t="s">
        <v>387</v>
      </c>
      <c r="F311" s="23"/>
      <c r="G311" s="108">
        <f t="shared" ref="G311:I312" si="52">G312</f>
        <v>579400</v>
      </c>
      <c r="H311" s="108">
        <f t="shared" si="52"/>
        <v>824400</v>
      </c>
      <c r="I311" s="108">
        <f t="shared" si="52"/>
        <v>768438.24</v>
      </c>
      <c r="J311" s="88">
        <f t="shared" si="45"/>
        <v>93.211819505094624</v>
      </c>
      <c r="K311" s="116"/>
    </row>
    <row r="312" spans="1:11" s="8" customFormat="1" ht="24">
      <c r="A312" s="21" t="s">
        <v>88</v>
      </c>
      <c r="B312" s="20" t="s">
        <v>22</v>
      </c>
      <c r="C312" s="20" t="s">
        <v>9</v>
      </c>
      <c r="D312" s="20" t="s">
        <v>7</v>
      </c>
      <c r="E312" s="20" t="s">
        <v>387</v>
      </c>
      <c r="F312" s="23" t="s">
        <v>87</v>
      </c>
      <c r="G312" s="108">
        <f t="shared" si="52"/>
        <v>579400</v>
      </c>
      <c r="H312" s="108">
        <f t="shared" si="52"/>
        <v>824400</v>
      </c>
      <c r="I312" s="108">
        <f t="shared" si="52"/>
        <v>768438.24</v>
      </c>
      <c r="J312" s="88">
        <f t="shared" si="45"/>
        <v>93.211819505094624</v>
      </c>
      <c r="K312" s="116"/>
    </row>
    <row r="313" spans="1:11" s="8" customFormat="1" ht="12">
      <c r="A313" s="21" t="s">
        <v>189</v>
      </c>
      <c r="B313" s="20" t="s">
        <v>22</v>
      </c>
      <c r="C313" s="20" t="s">
        <v>9</v>
      </c>
      <c r="D313" s="20" t="s">
        <v>7</v>
      </c>
      <c r="E313" s="20" t="s">
        <v>387</v>
      </c>
      <c r="F313" s="23" t="s">
        <v>190</v>
      </c>
      <c r="G313" s="108">
        <v>579400</v>
      </c>
      <c r="H313" s="108">
        <v>824400</v>
      </c>
      <c r="I313" s="108">
        <v>768438.24</v>
      </c>
      <c r="J313" s="88">
        <f t="shared" si="45"/>
        <v>93.211819505094624</v>
      </c>
      <c r="K313" s="116"/>
    </row>
    <row r="314" spans="1:11" s="8" customFormat="1" ht="12">
      <c r="A314" s="21" t="s">
        <v>68</v>
      </c>
      <c r="B314" s="20" t="s">
        <v>22</v>
      </c>
      <c r="C314" s="20" t="s">
        <v>9</v>
      </c>
      <c r="D314" s="20" t="s">
        <v>7</v>
      </c>
      <c r="E314" s="20" t="s">
        <v>388</v>
      </c>
      <c r="F314" s="23"/>
      <c r="G314" s="108">
        <f t="shared" ref="G314:I315" si="53">G315</f>
        <v>11502000</v>
      </c>
      <c r="H314" s="108">
        <f t="shared" si="53"/>
        <v>11761000</v>
      </c>
      <c r="I314" s="108">
        <f t="shared" si="53"/>
        <v>10748800.77</v>
      </c>
      <c r="J314" s="88">
        <f t="shared" si="45"/>
        <v>91.393595527591188</v>
      </c>
      <c r="K314" s="116"/>
    </row>
    <row r="315" spans="1:11" s="8" customFormat="1" ht="24">
      <c r="A315" s="21" t="s">
        <v>88</v>
      </c>
      <c r="B315" s="20" t="s">
        <v>22</v>
      </c>
      <c r="C315" s="20" t="s">
        <v>9</v>
      </c>
      <c r="D315" s="20" t="s">
        <v>7</v>
      </c>
      <c r="E315" s="20" t="s">
        <v>388</v>
      </c>
      <c r="F315" s="23" t="s">
        <v>87</v>
      </c>
      <c r="G315" s="108">
        <f t="shared" si="53"/>
        <v>11502000</v>
      </c>
      <c r="H315" s="108">
        <f t="shared" si="53"/>
        <v>11761000</v>
      </c>
      <c r="I315" s="108">
        <f t="shared" si="53"/>
        <v>10748800.77</v>
      </c>
      <c r="J315" s="88">
        <f t="shared" si="45"/>
        <v>91.393595527591188</v>
      </c>
      <c r="K315" s="116"/>
    </row>
    <row r="316" spans="1:11" s="8" customFormat="1" ht="12">
      <c r="A316" s="21" t="s">
        <v>189</v>
      </c>
      <c r="B316" s="20" t="s">
        <v>22</v>
      </c>
      <c r="C316" s="20" t="s">
        <v>9</v>
      </c>
      <c r="D316" s="20" t="s">
        <v>7</v>
      </c>
      <c r="E316" s="20" t="s">
        <v>388</v>
      </c>
      <c r="F316" s="23" t="s">
        <v>190</v>
      </c>
      <c r="G316" s="108">
        <v>11502000</v>
      </c>
      <c r="H316" s="108">
        <v>11761000</v>
      </c>
      <c r="I316" s="108">
        <v>10748800.77</v>
      </c>
      <c r="J316" s="88">
        <f t="shared" si="45"/>
        <v>91.393595527591188</v>
      </c>
      <c r="K316" s="116"/>
    </row>
    <row r="317" spans="1:11" s="8" customFormat="1" ht="36">
      <c r="A317" s="21" t="s">
        <v>90</v>
      </c>
      <c r="B317" s="20" t="s">
        <v>22</v>
      </c>
      <c r="C317" s="20" t="s">
        <v>9</v>
      </c>
      <c r="D317" s="20" t="s">
        <v>7</v>
      </c>
      <c r="E317" s="20" t="s">
        <v>389</v>
      </c>
      <c r="F317" s="23"/>
      <c r="G317" s="108">
        <f t="shared" ref="G317:I318" si="54">G318</f>
        <v>60000</v>
      </c>
      <c r="H317" s="108">
        <f t="shared" si="54"/>
        <v>0</v>
      </c>
      <c r="I317" s="108">
        <f t="shared" si="54"/>
        <v>0</v>
      </c>
      <c r="J317" s="88">
        <v>0</v>
      </c>
      <c r="K317" s="116"/>
    </row>
    <row r="318" spans="1:11" s="8" customFormat="1" ht="24">
      <c r="A318" s="21" t="s">
        <v>88</v>
      </c>
      <c r="B318" s="20" t="s">
        <v>22</v>
      </c>
      <c r="C318" s="20" t="s">
        <v>9</v>
      </c>
      <c r="D318" s="20" t="s">
        <v>7</v>
      </c>
      <c r="E318" s="20" t="s">
        <v>389</v>
      </c>
      <c r="F318" s="23" t="s">
        <v>87</v>
      </c>
      <c r="G318" s="108">
        <f t="shared" si="54"/>
        <v>60000</v>
      </c>
      <c r="H318" s="108">
        <f t="shared" si="54"/>
        <v>0</v>
      </c>
      <c r="I318" s="108">
        <f t="shared" si="54"/>
        <v>0</v>
      </c>
      <c r="J318" s="88">
        <v>0</v>
      </c>
      <c r="K318" s="116"/>
    </row>
    <row r="319" spans="1:11" s="8" customFormat="1" ht="12">
      <c r="A319" s="21" t="s">
        <v>189</v>
      </c>
      <c r="B319" s="20" t="s">
        <v>22</v>
      </c>
      <c r="C319" s="20" t="s">
        <v>9</v>
      </c>
      <c r="D319" s="20" t="s">
        <v>7</v>
      </c>
      <c r="E319" s="20" t="s">
        <v>389</v>
      </c>
      <c r="F319" s="23" t="s">
        <v>190</v>
      </c>
      <c r="G319" s="108">
        <v>60000</v>
      </c>
      <c r="H319" s="108">
        <v>0</v>
      </c>
      <c r="I319" s="108">
        <v>0</v>
      </c>
      <c r="J319" s="88">
        <v>0</v>
      </c>
      <c r="K319" s="116"/>
    </row>
    <row r="320" spans="1:11" s="8" customFormat="1" ht="12">
      <c r="A320" s="21" t="s">
        <v>91</v>
      </c>
      <c r="B320" s="20" t="s">
        <v>22</v>
      </c>
      <c r="C320" s="20" t="s">
        <v>9</v>
      </c>
      <c r="D320" s="20" t="s">
        <v>7</v>
      </c>
      <c r="E320" s="20" t="s">
        <v>390</v>
      </c>
      <c r="F320" s="23"/>
      <c r="G320" s="108">
        <f t="shared" ref="G320:I321" si="55">G321</f>
        <v>22000</v>
      </c>
      <c r="H320" s="108">
        <f t="shared" si="55"/>
        <v>22000</v>
      </c>
      <c r="I320" s="108">
        <f t="shared" si="55"/>
        <v>22000</v>
      </c>
      <c r="J320" s="88">
        <f t="shared" si="45"/>
        <v>100</v>
      </c>
      <c r="K320" s="116"/>
    </row>
    <row r="321" spans="1:11" s="8" customFormat="1" ht="24">
      <c r="A321" s="21" t="s">
        <v>88</v>
      </c>
      <c r="B321" s="20" t="s">
        <v>22</v>
      </c>
      <c r="C321" s="20" t="s">
        <v>9</v>
      </c>
      <c r="D321" s="20" t="s">
        <v>7</v>
      </c>
      <c r="E321" s="20" t="s">
        <v>390</v>
      </c>
      <c r="F321" s="23" t="s">
        <v>87</v>
      </c>
      <c r="G321" s="108">
        <f t="shared" si="55"/>
        <v>22000</v>
      </c>
      <c r="H321" s="108">
        <f t="shared" si="55"/>
        <v>22000</v>
      </c>
      <c r="I321" s="108">
        <f t="shared" si="55"/>
        <v>22000</v>
      </c>
      <c r="J321" s="88">
        <f t="shared" si="45"/>
        <v>100</v>
      </c>
      <c r="K321" s="116"/>
    </row>
    <row r="322" spans="1:11" s="8" customFormat="1" ht="12">
      <c r="A322" s="21" t="s">
        <v>189</v>
      </c>
      <c r="B322" s="20" t="s">
        <v>22</v>
      </c>
      <c r="C322" s="20" t="s">
        <v>9</v>
      </c>
      <c r="D322" s="20" t="s">
        <v>7</v>
      </c>
      <c r="E322" s="20" t="s">
        <v>390</v>
      </c>
      <c r="F322" s="23" t="s">
        <v>190</v>
      </c>
      <c r="G322" s="108">
        <v>22000</v>
      </c>
      <c r="H322" s="108">
        <v>22000</v>
      </c>
      <c r="I322" s="108">
        <v>22000</v>
      </c>
      <c r="J322" s="88">
        <f t="shared" si="45"/>
        <v>100</v>
      </c>
      <c r="K322" s="116"/>
    </row>
    <row r="323" spans="1:11" s="8" customFormat="1" ht="12" hidden="1">
      <c r="A323" s="21" t="s">
        <v>309</v>
      </c>
      <c r="B323" s="20" t="s">
        <v>22</v>
      </c>
      <c r="C323" s="20" t="s">
        <v>9</v>
      </c>
      <c r="D323" s="20" t="s">
        <v>7</v>
      </c>
      <c r="E323" s="20" t="s">
        <v>391</v>
      </c>
      <c r="F323" s="23"/>
      <c r="G323" s="108">
        <f t="shared" ref="G323:I324" si="56">G324</f>
        <v>0</v>
      </c>
      <c r="H323" s="108">
        <f t="shared" si="56"/>
        <v>0</v>
      </c>
      <c r="I323" s="108">
        <f t="shared" si="56"/>
        <v>0</v>
      </c>
      <c r="J323" s="88" t="e">
        <f t="shared" si="45"/>
        <v>#DIV/0!</v>
      </c>
      <c r="K323" s="116"/>
    </row>
    <row r="324" spans="1:11" s="8" customFormat="1" ht="24" hidden="1">
      <c r="A324" s="21" t="s">
        <v>88</v>
      </c>
      <c r="B324" s="20" t="s">
        <v>22</v>
      </c>
      <c r="C324" s="20" t="s">
        <v>9</v>
      </c>
      <c r="D324" s="20" t="s">
        <v>7</v>
      </c>
      <c r="E324" s="20" t="s">
        <v>391</v>
      </c>
      <c r="F324" s="23" t="s">
        <v>87</v>
      </c>
      <c r="G324" s="108">
        <f t="shared" si="56"/>
        <v>0</v>
      </c>
      <c r="H324" s="108">
        <f t="shared" si="56"/>
        <v>0</v>
      </c>
      <c r="I324" s="108">
        <f t="shared" si="56"/>
        <v>0</v>
      </c>
      <c r="J324" s="88" t="e">
        <f t="shared" si="45"/>
        <v>#DIV/0!</v>
      </c>
      <c r="K324" s="116"/>
    </row>
    <row r="325" spans="1:11" s="8" customFormat="1" ht="12" hidden="1">
      <c r="A325" s="21" t="s">
        <v>189</v>
      </c>
      <c r="B325" s="20" t="s">
        <v>22</v>
      </c>
      <c r="C325" s="20" t="s">
        <v>9</v>
      </c>
      <c r="D325" s="20" t="s">
        <v>7</v>
      </c>
      <c r="E325" s="20" t="s">
        <v>391</v>
      </c>
      <c r="F325" s="23" t="s">
        <v>190</v>
      </c>
      <c r="G325" s="108"/>
      <c r="H325" s="108"/>
      <c r="I325" s="108"/>
      <c r="J325" s="88" t="e">
        <f t="shared" si="45"/>
        <v>#DIV/0!</v>
      </c>
      <c r="K325" s="116"/>
    </row>
    <row r="326" spans="1:11" s="8" customFormat="1" ht="24" hidden="1">
      <c r="A326" s="21" t="s">
        <v>335</v>
      </c>
      <c r="B326" s="20" t="s">
        <v>22</v>
      </c>
      <c r="C326" s="20" t="s">
        <v>9</v>
      </c>
      <c r="D326" s="20" t="s">
        <v>7</v>
      </c>
      <c r="E326" s="20" t="s">
        <v>392</v>
      </c>
      <c r="F326" s="23"/>
      <c r="G326" s="108">
        <f t="shared" ref="G326:I327" si="57">G327</f>
        <v>0</v>
      </c>
      <c r="H326" s="108">
        <f t="shared" si="57"/>
        <v>0</v>
      </c>
      <c r="I326" s="108">
        <f t="shared" si="57"/>
        <v>0</v>
      </c>
      <c r="J326" s="88" t="e">
        <f t="shared" si="45"/>
        <v>#DIV/0!</v>
      </c>
      <c r="K326" s="116"/>
    </row>
    <row r="327" spans="1:11" s="8" customFormat="1" ht="24" hidden="1">
      <c r="A327" s="21" t="s">
        <v>88</v>
      </c>
      <c r="B327" s="20" t="s">
        <v>22</v>
      </c>
      <c r="C327" s="20" t="s">
        <v>9</v>
      </c>
      <c r="D327" s="20" t="s">
        <v>7</v>
      </c>
      <c r="E327" s="20" t="s">
        <v>392</v>
      </c>
      <c r="F327" s="23" t="s">
        <v>87</v>
      </c>
      <c r="G327" s="108">
        <f t="shared" si="57"/>
        <v>0</v>
      </c>
      <c r="H327" s="108">
        <f t="shared" si="57"/>
        <v>0</v>
      </c>
      <c r="I327" s="108">
        <f t="shared" si="57"/>
        <v>0</v>
      </c>
      <c r="J327" s="88" t="e">
        <f t="shared" si="45"/>
        <v>#DIV/0!</v>
      </c>
      <c r="K327" s="116"/>
    </row>
    <row r="328" spans="1:11" s="8" customFormat="1" ht="12" hidden="1">
      <c r="A328" s="21" t="s">
        <v>189</v>
      </c>
      <c r="B328" s="20" t="s">
        <v>22</v>
      </c>
      <c r="C328" s="20" t="s">
        <v>9</v>
      </c>
      <c r="D328" s="20" t="s">
        <v>7</v>
      </c>
      <c r="E328" s="20" t="s">
        <v>392</v>
      </c>
      <c r="F328" s="23" t="s">
        <v>190</v>
      </c>
      <c r="G328" s="108"/>
      <c r="H328" s="108"/>
      <c r="I328" s="108"/>
      <c r="J328" s="88" t="e">
        <f t="shared" si="45"/>
        <v>#DIV/0!</v>
      </c>
      <c r="K328" s="116"/>
    </row>
    <row r="329" spans="1:11" s="8" customFormat="1" ht="48" hidden="1">
      <c r="A329" s="21" t="s">
        <v>307</v>
      </c>
      <c r="B329" s="20" t="s">
        <v>22</v>
      </c>
      <c r="C329" s="20" t="s">
        <v>9</v>
      </c>
      <c r="D329" s="20" t="s">
        <v>7</v>
      </c>
      <c r="E329" s="20" t="s">
        <v>393</v>
      </c>
      <c r="F329" s="23"/>
      <c r="G329" s="108">
        <f t="shared" ref="G329:I330" si="58">G330</f>
        <v>0</v>
      </c>
      <c r="H329" s="108">
        <f t="shared" si="58"/>
        <v>0</v>
      </c>
      <c r="I329" s="108">
        <f t="shared" si="58"/>
        <v>0</v>
      </c>
      <c r="J329" s="88" t="e">
        <f t="shared" si="45"/>
        <v>#DIV/0!</v>
      </c>
      <c r="K329" s="116"/>
    </row>
    <row r="330" spans="1:11" s="8" customFormat="1" ht="24" hidden="1">
      <c r="A330" s="21" t="s">
        <v>88</v>
      </c>
      <c r="B330" s="20" t="s">
        <v>22</v>
      </c>
      <c r="C330" s="20" t="s">
        <v>9</v>
      </c>
      <c r="D330" s="20" t="s">
        <v>7</v>
      </c>
      <c r="E330" s="20" t="s">
        <v>393</v>
      </c>
      <c r="F330" s="23" t="s">
        <v>87</v>
      </c>
      <c r="G330" s="108">
        <f t="shared" si="58"/>
        <v>0</v>
      </c>
      <c r="H330" s="108">
        <f t="shared" si="58"/>
        <v>0</v>
      </c>
      <c r="I330" s="108">
        <f t="shared" si="58"/>
        <v>0</v>
      </c>
      <c r="J330" s="88" t="e">
        <f t="shared" si="45"/>
        <v>#DIV/0!</v>
      </c>
      <c r="K330" s="116"/>
    </row>
    <row r="331" spans="1:11" s="8" customFormat="1" ht="12" hidden="1">
      <c r="A331" s="21" t="s">
        <v>189</v>
      </c>
      <c r="B331" s="20" t="s">
        <v>22</v>
      </c>
      <c r="C331" s="20" t="s">
        <v>9</v>
      </c>
      <c r="D331" s="20" t="s">
        <v>7</v>
      </c>
      <c r="E331" s="20" t="s">
        <v>393</v>
      </c>
      <c r="F331" s="23" t="s">
        <v>190</v>
      </c>
      <c r="G331" s="108"/>
      <c r="H331" s="108"/>
      <c r="I331" s="108"/>
      <c r="J331" s="88" t="e">
        <f t="shared" ref="J331:J394" si="59">I331/H331*100</f>
        <v>#DIV/0!</v>
      </c>
      <c r="K331" s="116"/>
    </row>
    <row r="332" spans="1:11" s="8" customFormat="1" ht="24" hidden="1">
      <c r="A332" s="21" t="s">
        <v>233</v>
      </c>
      <c r="B332" s="20" t="s">
        <v>22</v>
      </c>
      <c r="C332" s="20" t="s">
        <v>9</v>
      </c>
      <c r="D332" s="20" t="s">
        <v>7</v>
      </c>
      <c r="E332" s="20" t="s">
        <v>394</v>
      </c>
      <c r="F332" s="23"/>
      <c r="G332" s="108">
        <f t="shared" ref="G332:I333" si="60">G333</f>
        <v>0</v>
      </c>
      <c r="H332" s="108">
        <f t="shared" si="60"/>
        <v>0</v>
      </c>
      <c r="I332" s="108">
        <f t="shared" si="60"/>
        <v>0</v>
      </c>
      <c r="J332" s="88" t="e">
        <f t="shared" si="59"/>
        <v>#DIV/0!</v>
      </c>
      <c r="K332" s="116"/>
    </row>
    <row r="333" spans="1:11" s="8" customFormat="1" ht="24" hidden="1">
      <c r="A333" s="21" t="s">
        <v>88</v>
      </c>
      <c r="B333" s="20" t="s">
        <v>22</v>
      </c>
      <c r="C333" s="20" t="s">
        <v>9</v>
      </c>
      <c r="D333" s="20" t="s">
        <v>7</v>
      </c>
      <c r="E333" s="20" t="s">
        <v>394</v>
      </c>
      <c r="F333" s="23" t="s">
        <v>87</v>
      </c>
      <c r="G333" s="108">
        <f t="shared" si="60"/>
        <v>0</v>
      </c>
      <c r="H333" s="108">
        <f t="shared" si="60"/>
        <v>0</v>
      </c>
      <c r="I333" s="108">
        <f t="shared" si="60"/>
        <v>0</v>
      </c>
      <c r="J333" s="88" t="e">
        <f t="shared" si="59"/>
        <v>#DIV/0!</v>
      </c>
      <c r="K333" s="116"/>
    </row>
    <row r="334" spans="1:11" s="8" customFormat="1" ht="12" hidden="1">
      <c r="A334" s="21" t="s">
        <v>189</v>
      </c>
      <c r="B334" s="20" t="s">
        <v>22</v>
      </c>
      <c r="C334" s="20" t="s">
        <v>9</v>
      </c>
      <c r="D334" s="20" t="s">
        <v>7</v>
      </c>
      <c r="E334" s="20" t="s">
        <v>394</v>
      </c>
      <c r="F334" s="23" t="s">
        <v>190</v>
      </c>
      <c r="G334" s="108"/>
      <c r="H334" s="108"/>
      <c r="I334" s="108"/>
      <c r="J334" s="88" t="e">
        <f t="shared" si="59"/>
        <v>#DIV/0!</v>
      </c>
      <c r="K334" s="116"/>
    </row>
    <row r="335" spans="1:11" s="8" customFormat="1" ht="13.5" customHeight="1">
      <c r="A335" s="22" t="s">
        <v>215</v>
      </c>
      <c r="B335" s="34">
        <v>800</v>
      </c>
      <c r="C335" s="18" t="s">
        <v>9</v>
      </c>
      <c r="D335" s="18" t="s">
        <v>9</v>
      </c>
      <c r="E335" s="16"/>
      <c r="F335" s="16"/>
      <c r="G335" s="107">
        <f>G336+G354</f>
        <v>300000</v>
      </c>
      <c r="H335" s="107">
        <f>H336+H354</f>
        <v>256200</v>
      </c>
      <c r="I335" s="107">
        <f>I336+I354</f>
        <v>255703.75</v>
      </c>
      <c r="J335" s="90">
        <f t="shared" si="59"/>
        <v>99.806303669008585</v>
      </c>
      <c r="K335" s="116"/>
    </row>
    <row r="336" spans="1:11" s="8" customFormat="1" ht="24">
      <c r="A336" s="21" t="s">
        <v>373</v>
      </c>
      <c r="B336" s="30">
        <v>800</v>
      </c>
      <c r="C336" s="20" t="s">
        <v>9</v>
      </c>
      <c r="D336" s="20" t="s">
        <v>9</v>
      </c>
      <c r="E336" s="20" t="s">
        <v>372</v>
      </c>
      <c r="F336" s="20"/>
      <c r="G336" s="108">
        <f>G337+G348</f>
        <v>200000</v>
      </c>
      <c r="H336" s="108">
        <f>H337+H348</f>
        <v>186200</v>
      </c>
      <c r="I336" s="108">
        <f>I337+I348</f>
        <v>186012.81</v>
      </c>
      <c r="J336" s="88">
        <f t="shared" si="59"/>
        <v>99.89946831364125</v>
      </c>
      <c r="K336" s="116"/>
    </row>
    <row r="337" spans="1:11" s="8" customFormat="1" ht="12">
      <c r="A337" s="21" t="s">
        <v>374</v>
      </c>
      <c r="B337" s="30">
        <v>800</v>
      </c>
      <c r="C337" s="20" t="s">
        <v>9</v>
      </c>
      <c r="D337" s="20" t="s">
        <v>9</v>
      </c>
      <c r="E337" s="20" t="s">
        <v>375</v>
      </c>
      <c r="F337" s="20"/>
      <c r="G337" s="108">
        <f>G338+G343</f>
        <v>100000</v>
      </c>
      <c r="H337" s="108">
        <f>H338+H343</f>
        <v>111200</v>
      </c>
      <c r="I337" s="108">
        <f>I338+I343</f>
        <v>111055.55</v>
      </c>
      <c r="J337" s="88">
        <f t="shared" si="59"/>
        <v>99.870098920863313</v>
      </c>
      <c r="K337" s="116"/>
    </row>
    <row r="338" spans="1:11" s="8" customFormat="1" ht="24">
      <c r="A338" s="21" t="s">
        <v>81</v>
      </c>
      <c r="B338" s="30">
        <v>800</v>
      </c>
      <c r="C338" s="20" t="s">
        <v>9</v>
      </c>
      <c r="D338" s="20" t="s">
        <v>9</v>
      </c>
      <c r="E338" s="20" t="s">
        <v>376</v>
      </c>
      <c r="F338" s="20"/>
      <c r="G338" s="108">
        <f>G341+G339</f>
        <v>100000</v>
      </c>
      <c r="H338" s="108">
        <f>H341+H339</f>
        <v>70000</v>
      </c>
      <c r="I338" s="108">
        <f>I341+I339</f>
        <v>69855.55</v>
      </c>
      <c r="J338" s="88">
        <f t="shared" si="59"/>
        <v>99.793642857142856</v>
      </c>
      <c r="K338" s="116"/>
    </row>
    <row r="339" spans="1:11" s="8" customFormat="1" ht="36">
      <c r="A339" s="21" t="s">
        <v>422</v>
      </c>
      <c r="B339" s="30">
        <v>800</v>
      </c>
      <c r="C339" s="20" t="s">
        <v>9</v>
      </c>
      <c r="D339" s="20" t="s">
        <v>9</v>
      </c>
      <c r="E339" s="20" t="s">
        <v>376</v>
      </c>
      <c r="F339" s="20" t="s">
        <v>54</v>
      </c>
      <c r="G339" s="108">
        <f>G340</f>
        <v>20000</v>
      </c>
      <c r="H339" s="108">
        <f>H340</f>
        <v>18000</v>
      </c>
      <c r="I339" s="108">
        <f>I340</f>
        <v>18000</v>
      </c>
      <c r="J339" s="88">
        <f t="shared" si="59"/>
        <v>100</v>
      </c>
      <c r="K339" s="116"/>
    </row>
    <row r="340" spans="1:11" s="8" customFormat="1" ht="12">
      <c r="A340" s="21" t="s">
        <v>57</v>
      </c>
      <c r="B340" s="30">
        <v>800</v>
      </c>
      <c r="C340" s="20" t="s">
        <v>9</v>
      </c>
      <c r="D340" s="20" t="s">
        <v>9</v>
      </c>
      <c r="E340" s="20" t="s">
        <v>376</v>
      </c>
      <c r="F340" s="20" t="s">
        <v>56</v>
      </c>
      <c r="G340" s="108">
        <v>20000</v>
      </c>
      <c r="H340" s="108">
        <v>18000</v>
      </c>
      <c r="I340" s="108">
        <v>18000</v>
      </c>
      <c r="J340" s="88">
        <f t="shared" si="59"/>
        <v>100</v>
      </c>
      <c r="K340" s="116"/>
    </row>
    <row r="341" spans="1:11" s="2" customFormat="1" ht="24">
      <c r="A341" s="21" t="s">
        <v>424</v>
      </c>
      <c r="B341" s="30">
        <v>800</v>
      </c>
      <c r="C341" s="20" t="s">
        <v>9</v>
      </c>
      <c r="D341" s="20" t="s">
        <v>9</v>
      </c>
      <c r="E341" s="20" t="s">
        <v>376</v>
      </c>
      <c r="F341" s="20" t="s">
        <v>61</v>
      </c>
      <c r="G341" s="108">
        <f>G342</f>
        <v>80000</v>
      </c>
      <c r="H341" s="108">
        <f>H342</f>
        <v>52000</v>
      </c>
      <c r="I341" s="108">
        <f>I342</f>
        <v>51855.55</v>
      </c>
      <c r="J341" s="88">
        <f t="shared" si="59"/>
        <v>99.722211538461551</v>
      </c>
      <c r="K341" s="117"/>
    </row>
    <row r="342" spans="1:11" s="2" customFormat="1" ht="24">
      <c r="A342" s="21" t="s">
        <v>82</v>
      </c>
      <c r="B342" s="30">
        <v>800</v>
      </c>
      <c r="C342" s="20" t="s">
        <v>9</v>
      </c>
      <c r="D342" s="20" t="s">
        <v>9</v>
      </c>
      <c r="E342" s="20" t="s">
        <v>376</v>
      </c>
      <c r="F342" s="20" t="s">
        <v>62</v>
      </c>
      <c r="G342" s="108">
        <v>80000</v>
      </c>
      <c r="H342" s="108">
        <v>52000</v>
      </c>
      <c r="I342" s="108">
        <v>51855.55</v>
      </c>
      <c r="J342" s="88">
        <f t="shared" si="59"/>
        <v>99.722211538461551</v>
      </c>
      <c r="K342" s="117"/>
    </row>
    <row r="343" spans="1:11" s="2" customFormat="1" ht="24">
      <c r="A343" s="21" t="s">
        <v>302</v>
      </c>
      <c r="B343" s="30">
        <v>800</v>
      </c>
      <c r="C343" s="20" t="s">
        <v>9</v>
      </c>
      <c r="D343" s="20" t="s">
        <v>9</v>
      </c>
      <c r="E343" s="20" t="s">
        <v>377</v>
      </c>
      <c r="F343" s="20"/>
      <c r="G343" s="108">
        <f>G344+G346</f>
        <v>0</v>
      </c>
      <c r="H343" s="108">
        <f>H344+H346</f>
        <v>41200</v>
      </c>
      <c r="I343" s="108">
        <f>I344+I346</f>
        <v>41200</v>
      </c>
      <c r="J343" s="88">
        <f t="shared" si="59"/>
        <v>100</v>
      </c>
      <c r="K343" s="117"/>
    </row>
    <row r="344" spans="1:11" s="2" customFormat="1" ht="12">
      <c r="A344" s="21" t="s">
        <v>63</v>
      </c>
      <c r="B344" s="30">
        <v>800</v>
      </c>
      <c r="C344" s="20" t="s">
        <v>9</v>
      </c>
      <c r="D344" s="20" t="s">
        <v>9</v>
      </c>
      <c r="E344" s="20" t="s">
        <v>377</v>
      </c>
      <c r="F344" s="20" t="s">
        <v>61</v>
      </c>
      <c r="G344" s="108">
        <f>G345</f>
        <v>0</v>
      </c>
      <c r="H344" s="108">
        <f>H345</f>
        <v>13200</v>
      </c>
      <c r="I344" s="108">
        <f>I345</f>
        <v>13200</v>
      </c>
      <c r="J344" s="88">
        <f t="shared" si="59"/>
        <v>100</v>
      </c>
      <c r="K344" s="117"/>
    </row>
    <row r="345" spans="1:11" s="2" customFormat="1" ht="24">
      <c r="A345" s="21" t="s">
        <v>82</v>
      </c>
      <c r="B345" s="30">
        <v>800</v>
      </c>
      <c r="C345" s="20" t="s">
        <v>9</v>
      </c>
      <c r="D345" s="20" t="s">
        <v>9</v>
      </c>
      <c r="E345" s="20" t="s">
        <v>377</v>
      </c>
      <c r="F345" s="20" t="s">
        <v>62</v>
      </c>
      <c r="G345" s="108">
        <v>0</v>
      </c>
      <c r="H345" s="108">
        <v>13200</v>
      </c>
      <c r="I345" s="108">
        <v>13200</v>
      </c>
      <c r="J345" s="88">
        <f t="shared" si="59"/>
        <v>100</v>
      </c>
      <c r="K345" s="117"/>
    </row>
    <row r="346" spans="1:11" s="2" customFormat="1" ht="24">
      <c r="A346" s="21" t="s">
        <v>88</v>
      </c>
      <c r="B346" s="30">
        <v>800</v>
      </c>
      <c r="C346" s="20" t="s">
        <v>9</v>
      </c>
      <c r="D346" s="20" t="s">
        <v>9</v>
      </c>
      <c r="E346" s="20" t="s">
        <v>377</v>
      </c>
      <c r="F346" s="23" t="s">
        <v>87</v>
      </c>
      <c r="G346" s="108">
        <f>G347</f>
        <v>0</v>
      </c>
      <c r="H346" s="108">
        <f>H347</f>
        <v>28000</v>
      </c>
      <c r="I346" s="108">
        <f>I347</f>
        <v>28000</v>
      </c>
      <c r="J346" s="88">
        <f t="shared" si="59"/>
        <v>100</v>
      </c>
      <c r="K346" s="117"/>
    </row>
    <row r="347" spans="1:11" s="2" customFormat="1" ht="12">
      <c r="A347" s="21" t="s">
        <v>189</v>
      </c>
      <c r="B347" s="30">
        <v>800</v>
      </c>
      <c r="C347" s="20" t="s">
        <v>9</v>
      </c>
      <c r="D347" s="20" t="s">
        <v>9</v>
      </c>
      <c r="E347" s="20" t="s">
        <v>377</v>
      </c>
      <c r="F347" s="23" t="s">
        <v>190</v>
      </c>
      <c r="G347" s="108">
        <v>0</v>
      </c>
      <c r="H347" s="108">
        <v>28000</v>
      </c>
      <c r="I347" s="108">
        <v>28000</v>
      </c>
      <c r="J347" s="88">
        <f t="shared" si="59"/>
        <v>100</v>
      </c>
      <c r="K347" s="117"/>
    </row>
    <row r="348" spans="1:11" s="2" customFormat="1" ht="24">
      <c r="A348" s="21" t="s">
        <v>378</v>
      </c>
      <c r="B348" s="30">
        <v>800</v>
      </c>
      <c r="C348" s="20" t="s">
        <v>9</v>
      </c>
      <c r="D348" s="20" t="s">
        <v>9</v>
      </c>
      <c r="E348" s="20" t="s">
        <v>379</v>
      </c>
      <c r="F348" s="20"/>
      <c r="G348" s="108">
        <f t="shared" ref="G348:I352" si="61">G349</f>
        <v>100000</v>
      </c>
      <c r="H348" s="108">
        <f t="shared" si="61"/>
        <v>75000</v>
      </c>
      <c r="I348" s="108">
        <f t="shared" si="61"/>
        <v>74957.259999999995</v>
      </c>
      <c r="J348" s="88">
        <f t="shared" si="59"/>
        <v>99.943013333333326</v>
      </c>
      <c r="K348" s="117"/>
    </row>
    <row r="349" spans="1:11" s="2" customFormat="1" ht="24">
      <c r="A349" s="21" t="s">
        <v>81</v>
      </c>
      <c r="B349" s="30">
        <v>800</v>
      </c>
      <c r="C349" s="20" t="s">
        <v>9</v>
      </c>
      <c r="D349" s="20" t="s">
        <v>9</v>
      </c>
      <c r="E349" s="20" t="s">
        <v>380</v>
      </c>
      <c r="F349" s="20"/>
      <c r="G349" s="108">
        <f>G352+G350</f>
        <v>100000</v>
      </c>
      <c r="H349" s="108">
        <f>H352+H350</f>
        <v>75000</v>
      </c>
      <c r="I349" s="108">
        <f>I352+I350</f>
        <v>74957.259999999995</v>
      </c>
      <c r="J349" s="88">
        <f t="shared" si="59"/>
        <v>99.943013333333326</v>
      </c>
      <c r="K349" s="117"/>
    </row>
    <row r="350" spans="1:11" s="2" customFormat="1" ht="36">
      <c r="A350" s="21" t="s">
        <v>422</v>
      </c>
      <c r="B350" s="30">
        <v>800</v>
      </c>
      <c r="C350" s="20" t="s">
        <v>9</v>
      </c>
      <c r="D350" s="20" t="s">
        <v>9</v>
      </c>
      <c r="E350" s="20" t="s">
        <v>380</v>
      </c>
      <c r="F350" s="20" t="s">
        <v>54</v>
      </c>
      <c r="G350" s="108">
        <f>G351</f>
        <v>0</v>
      </c>
      <c r="H350" s="108">
        <f>H351</f>
        <v>3900</v>
      </c>
      <c r="I350" s="108">
        <f>I351</f>
        <v>3900</v>
      </c>
      <c r="J350" s="88">
        <f t="shared" si="59"/>
        <v>100</v>
      </c>
      <c r="K350" s="117"/>
    </row>
    <row r="351" spans="1:11" s="2" customFormat="1" ht="12">
      <c r="A351" s="21" t="s">
        <v>57</v>
      </c>
      <c r="B351" s="30">
        <v>800</v>
      </c>
      <c r="C351" s="20" t="s">
        <v>9</v>
      </c>
      <c r="D351" s="20" t="s">
        <v>9</v>
      </c>
      <c r="E351" s="20" t="s">
        <v>380</v>
      </c>
      <c r="F351" s="20" t="s">
        <v>56</v>
      </c>
      <c r="G351" s="108">
        <v>0</v>
      </c>
      <c r="H351" s="108">
        <v>3900</v>
      </c>
      <c r="I351" s="108">
        <v>3900</v>
      </c>
      <c r="J351" s="88">
        <f t="shared" si="59"/>
        <v>100</v>
      </c>
      <c r="K351" s="117"/>
    </row>
    <row r="352" spans="1:11" s="2" customFormat="1" ht="24">
      <c r="A352" s="21" t="s">
        <v>424</v>
      </c>
      <c r="B352" s="30">
        <v>800</v>
      </c>
      <c r="C352" s="20" t="s">
        <v>9</v>
      </c>
      <c r="D352" s="20" t="s">
        <v>9</v>
      </c>
      <c r="E352" s="20" t="s">
        <v>380</v>
      </c>
      <c r="F352" s="20" t="s">
        <v>61</v>
      </c>
      <c r="G352" s="108">
        <f t="shared" si="61"/>
        <v>100000</v>
      </c>
      <c r="H352" s="108">
        <f t="shared" si="61"/>
        <v>71100</v>
      </c>
      <c r="I352" s="108">
        <f t="shared" si="61"/>
        <v>71057.259999999995</v>
      </c>
      <c r="J352" s="88">
        <f t="shared" si="59"/>
        <v>99.939887482419124</v>
      </c>
      <c r="K352" s="117"/>
    </row>
    <row r="353" spans="1:13" s="2" customFormat="1" ht="24">
      <c r="A353" s="21" t="s">
        <v>82</v>
      </c>
      <c r="B353" s="30">
        <v>800</v>
      </c>
      <c r="C353" s="20" t="s">
        <v>9</v>
      </c>
      <c r="D353" s="20" t="s">
        <v>9</v>
      </c>
      <c r="E353" s="20" t="s">
        <v>380</v>
      </c>
      <c r="F353" s="20" t="s">
        <v>62</v>
      </c>
      <c r="G353" s="108">
        <v>100000</v>
      </c>
      <c r="H353" s="108">
        <v>71100</v>
      </c>
      <c r="I353" s="108">
        <v>71057.259999999995</v>
      </c>
      <c r="J353" s="88">
        <f t="shared" si="59"/>
        <v>99.939887482419124</v>
      </c>
      <c r="K353" s="117"/>
    </row>
    <row r="354" spans="1:13" s="2" customFormat="1" ht="24">
      <c r="A354" s="21" t="s">
        <v>381</v>
      </c>
      <c r="B354" s="30">
        <v>800</v>
      </c>
      <c r="C354" s="20" t="s">
        <v>9</v>
      </c>
      <c r="D354" s="20" t="s">
        <v>9</v>
      </c>
      <c r="E354" s="20" t="s">
        <v>201</v>
      </c>
      <c r="F354" s="20"/>
      <c r="G354" s="108">
        <f>G355+G358</f>
        <v>100000</v>
      </c>
      <c r="H354" s="108">
        <f>H355+H358</f>
        <v>70000</v>
      </c>
      <c r="I354" s="108">
        <f>I355+I358</f>
        <v>69690.94</v>
      </c>
      <c r="J354" s="88">
        <f t="shared" si="59"/>
        <v>99.558485714285723</v>
      </c>
      <c r="K354" s="117"/>
    </row>
    <row r="355" spans="1:13" s="2" customFormat="1" ht="12">
      <c r="A355" s="21" t="s">
        <v>204</v>
      </c>
      <c r="B355" s="30">
        <v>800</v>
      </c>
      <c r="C355" s="20" t="s">
        <v>9</v>
      </c>
      <c r="D355" s="20" t="s">
        <v>9</v>
      </c>
      <c r="E355" s="20" t="s">
        <v>203</v>
      </c>
      <c r="F355" s="20"/>
      <c r="G355" s="108">
        <f t="shared" ref="G355:I356" si="62">G356</f>
        <v>100000</v>
      </c>
      <c r="H355" s="108">
        <f t="shared" si="62"/>
        <v>70000</v>
      </c>
      <c r="I355" s="108">
        <f t="shared" si="62"/>
        <v>69690.94</v>
      </c>
      <c r="J355" s="88">
        <f t="shared" si="59"/>
        <v>99.558485714285723</v>
      </c>
      <c r="K355" s="117"/>
    </row>
    <row r="356" spans="1:13" s="2" customFormat="1" ht="24">
      <c r="A356" s="21" t="s">
        <v>424</v>
      </c>
      <c r="B356" s="30">
        <v>800</v>
      </c>
      <c r="C356" s="20" t="s">
        <v>9</v>
      </c>
      <c r="D356" s="20" t="s">
        <v>9</v>
      </c>
      <c r="E356" s="20" t="s">
        <v>203</v>
      </c>
      <c r="F356" s="20" t="s">
        <v>61</v>
      </c>
      <c r="G356" s="108">
        <f t="shared" si="62"/>
        <v>100000</v>
      </c>
      <c r="H356" s="108">
        <f t="shared" si="62"/>
        <v>70000</v>
      </c>
      <c r="I356" s="108">
        <f t="shared" si="62"/>
        <v>69690.94</v>
      </c>
      <c r="J356" s="88">
        <f t="shared" si="59"/>
        <v>99.558485714285723</v>
      </c>
      <c r="K356" s="117"/>
    </row>
    <row r="357" spans="1:13" s="2" customFormat="1" ht="23.25" customHeight="1">
      <c r="A357" s="21" t="s">
        <v>82</v>
      </c>
      <c r="B357" s="30">
        <v>800</v>
      </c>
      <c r="C357" s="20" t="s">
        <v>9</v>
      </c>
      <c r="D357" s="20" t="s">
        <v>9</v>
      </c>
      <c r="E357" s="20" t="s">
        <v>203</v>
      </c>
      <c r="F357" s="20" t="s">
        <v>62</v>
      </c>
      <c r="G357" s="108">
        <v>100000</v>
      </c>
      <c r="H357" s="108">
        <v>70000</v>
      </c>
      <c r="I357" s="108">
        <v>69690.94</v>
      </c>
      <c r="J357" s="88">
        <f t="shared" si="59"/>
        <v>99.558485714285723</v>
      </c>
      <c r="K357" s="117"/>
    </row>
    <row r="358" spans="1:13" s="2" customFormat="1" ht="24" hidden="1">
      <c r="A358" s="21" t="s">
        <v>302</v>
      </c>
      <c r="B358" s="30">
        <v>800</v>
      </c>
      <c r="C358" s="20" t="s">
        <v>9</v>
      </c>
      <c r="D358" s="20" t="s">
        <v>9</v>
      </c>
      <c r="E358" s="20" t="s">
        <v>448</v>
      </c>
      <c r="F358" s="20"/>
      <c r="G358" s="108">
        <f t="shared" ref="G358:I359" si="63">G359</f>
        <v>0</v>
      </c>
      <c r="H358" s="108">
        <f t="shared" si="63"/>
        <v>0</v>
      </c>
      <c r="I358" s="108">
        <f t="shared" si="63"/>
        <v>0</v>
      </c>
      <c r="J358" s="88" t="e">
        <f t="shared" si="59"/>
        <v>#DIV/0!</v>
      </c>
      <c r="K358" s="117"/>
    </row>
    <row r="359" spans="1:13" s="2" customFormat="1" ht="12" hidden="1">
      <c r="A359" s="21" t="s">
        <v>63</v>
      </c>
      <c r="B359" s="30">
        <v>800</v>
      </c>
      <c r="C359" s="20" t="s">
        <v>9</v>
      </c>
      <c r="D359" s="20" t="s">
        <v>9</v>
      </c>
      <c r="E359" s="20" t="s">
        <v>448</v>
      </c>
      <c r="F359" s="20" t="s">
        <v>61</v>
      </c>
      <c r="G359" s="108">
        <f t="shared" si="63"/>
        <v>0</v>
      </c>
      <c r="H359" s="108">
        <f t="shared" si="63"/>
        <v>0</v>
      </c>
      <c r="I359" s="108">
        <f t="shared" si="63"/>
        <v>0</v>
      </c>
      <c r="J359" s="88" t="e">
        <f t="shared" si="59"/>
        <v>#DIV/0!</v>
      </c>
      <c r="K359" s="117"/>
    </row>
    <row r="360" spans="1:13" s="2" customFormat="1" ht="24" hidden="1">
      <c r="A360" s="21" t="s">
        <v>82</v>
      </c>
      <c r="B360" s="30">
        <v>800</v>
      </c>
      <c r="C360" s="20" t="s">
        <v>9</v>
      </c>
      <c r="D360" s="20" t="s">
        <v>9</v>
      </c>
      <c r="E360" s="20" t="s">
        <v>448</v>
      </c>
      <c r="F360" s="20" t="s">
        <v>62</v>
      </c>
      <c r="G360" s="108"/>
      <c r="H360" s="108"/>
      <c r="I360" s="108"/>
      <c r="J360" s="88" t="e">
        <f t="shared" si="59"/>
        <v>#DIV/0!</v>
      </c>
      <c r="K360" s="117"/>
    </row>
    <row r="361" spans="1:13" s="2" customFormat="1" ht="12">
      <c r="A361" s="25" t="s">
        <v>49</v>
      </c>
      <c r="B361" s="16" t="s">
        <v>22</v>
      </c>
      <c r="C361" s="16" t="s">
        <v>17</v>
      </c>
      <c r="D361" s="16"/>
      <c r="E361" s="16"/>
      <c r="F361" s="16"/>
      <c r="G361" s="106">
        <f t="shared" ref="G361:I361" si="64">G362</f>
        <v>97441731.010000005</v>
      </c>
      <c r="H361" s="106">
        <f t="shared" si="64"/>
        <v>108569168.40000001</v>
      </c>
      <c r="I361" s="106">
        <f t="shared" si="64"/>
        <v>108158645.17</v>
      </c>
      <c r="J361" s="89">
        <f t="shared" si="59"/>
        <v>99.621878627192288</v>
      </c>
      <c r="K361" s="117"/>
    </row>
    <row r="362" spans="1:13" s="2" customFormat="1" ht="12">
      <c r="A362" s="22" t="s">
        <v>20</v>
      </c>
      <c r="B362" s="16" t="s">
        <v>22</v>
      </c>
      <c r="C362" s="18" t="s">
        <v>17</v>
      </c>
      <c r="D362" s="18" t="s">
        <v>5</v>
      </c>
      <c r="E362" s="18"/>
      <c r="F362" s="18"/>
      <c r="G362" s="107">
        <f>G367+G363+G415</f>
        <v>97441731.010000005</v>
      </c>
      <c r="H362" s="107">
        <f>H367+H363+H415</f>
        <v>108569168.40000001</v>
      </c>
      <c r="I362" s="107">
        <f>I367+I363+I415</f>
        <v>108158645.17</v>
      </c>
      <c r="J362" s="90">
        <f t="shared" si="59"/>
        <v>99.621878627192288</v>
      </c>
      <c r="K362" s="117"/>
    </row>
    <row r="363" spans="1:13" s="2" customFormat="1" ht="24">
      <c r="A363" s="21" t="s">
        <v>431</v>
      </c>
      <c r="B363" s="20" t="s">
        <v>22</v>
      </c>
      <c r="C363" s="20" t="s">
        <v>17</v>
      </c>
      <c r="D363" s="20" t="s">
        <v>5</v>
      </c>
      <c r="E363" s="20" t="s">
        <v>429</v>
      </c>
      <c r="F363" s="20"/>
      <c r="G363" s="108">
        <f t="shared" ref="G363:I365" si="65">G364</f>
        <v>0</v>
      </c>
      <c r="H363" s="108">
        <f t="shared" si="65"/>
        <v>24990</v>
      </c>
      <c r="I363" s="108">
        <f t="shared" si="65"/>
        <v>24990</v>
      </c>
      <c r="J363" s="88">
        <f t="shared" si="59"/>
        <v>100</v>
      </c>
      <c r="K363" s="117"/>
    </row>
    <row r="364" spans="1:13" s="2" customFormat="1" ht="24">
      <c r="A364" s="21" t="s">
        <v>433</v>
      </c>
      <c r="B364" s="20" t="s">
        <v>22</v>
      </c>
      <c r="C364" s="20" t="s">
        <v>17</v>
      </c>
      <c r="D364" s="20" t="s">
        <v>5</v>
      </c>
      <c r="E364" s="20" t="s">
        <v>430</v>
      </c>
      <c r="F364" s="20"/>
      <c r="G364" s="108">
        <f t="shared" si="65"/>
        <v>0</v>
      </c>
      <c r="H364" s="108">
        <f t="shared" si="65"/>
        <v>24990</v>
      </c>
      <c r="I364" s="108">
        <f t="shared" si="65"/>
        <v>24990</v>
      </c>
      <c r="J364" s="88">
        <f t="shared" si="59"/>
        <v>100</v>
      </c>
      <c r="K364" s="117"/>
    </row>
    <row r="365" spans="1:13" s="2" customFormat="1" ht="24">
      <c r="A365" s="21" t="s">
        <v>88</v>
      </c>
      <c r="B365" s="20" t="s">
        <v>22</v>
      </c>
      <c r="C365" s="20" t="s">
        <v>17</v>
      </c>
      <c r="D365" s="20" t="s">
        <v>5</v>
      </c>
      <c r="E365" s="20" t="s">
        <v>430</v>
      </c>
      <c r="F365" s="20" t="s">
        <v>87</v>
      </c>
      <c r="G365" s="108">
        <f t="shared" si="65"/>
        <v>0</v>
      </c>
      <c r="H365" s="108">
        <f t="shared" si="65"/>
        <v>24990</v>
      </c>
      <c r="I365" s="108">
        <f t="shared" si="65"/>
        <v>24990</v>
      </c>
      <c r="J365" s="88">
        <f t="shared" si="59"/>
        <v>100</v>
      </c>
      <c r="K365" s="117"/>
    </row>
    <row r="366" spans="1:13" s="2" customFormat="1" ht="12">
      <c r="A366" s="21" t="s">
        <v>189</v>
      </c>
      <c r="B366" s="20" t="s">
        <v>22</v>
      </c>
      <c r="C366" s="20" t="s">
        <v>17</v>
      </c>
      <c r="D366" s="20" t="s">
        <v>5</v>
      </c>
      <c r="E366" s="20" t="s">
        <v>430</v>
      </c>
      <c r="F366" s="20" t="s">
        <v>190</v>
      </c>
      <c r="G366" s="108">
        <v>0</v>
      </c>
      <c r="H366" s="108">
        <v>24990</v>
      </c>
      <c r="I366" s="108">
        <v>24990</v>
      </c>
      <c r="J366" s="88">
        <f t="shared" si="59"/>
        <v>100</v>
      </c>
      <c r="K366" s="117"/>
    </row>
    <row r="367" spans="1:13" s="2" customFormat="1" ht="24">
      <c r="A367" s="21" t="s">
        <v>384</v>
      </c>
      <c r="B367" s="20" t="s">
        <v>22</v>
      </c>
      <c r="C367" s="20" t="s">
        <v>17</v>
      </c>
      <c r="D367" s="20" t="s">
        <v>5</v>
      </c>
      <c r="E367" s="20" t="s">
        <v>144</v>
      </c>
      <c r="F367" s="20"/>
      <c r="G367" s="108">
        <f>G374+G377+G380+G383+G386+G389+G392+G401+G398+G395+G368+G408+G404+G371</f>
        <v>97441731.010000005</v>
      </c>
      <c r="H367" s="108">
        <f>H374+H377+H380+H383+H386+H389+H392+H401+H398+H395+H368+H408+H404+H371</f>
        <v>108087764.58000001</v>
      </c>
      <c r="I367" s="108">
        <f>I374+I377+I380+I383+I386+I389+I392+I401+I398+I395+I368+I408+I404+I371</f>
        <v>107677241.35000001</v>
      </c>
      <c r="J367" s="88">
        <f t="shared" si="59"/>
        <v>99.620194541357037</v>
      </c>
      <c r="K367" s="117"/>
    </row>
    <row r="368" spans="1:13" s="6" customFormat="1" ht="12">
      <c r="A368" s="21" t="s">
        <v>329</v>
      </c>
      <c r="B368" s="20" t="s">
        <v>22</v>
      </c>
      <c r="C368" s="20" t="s">
        <v>17</v>
      </c>
      <c r="D368" s="20" t="s">
        <v>5</v>
      </c>
      <c r="E368" s="20" t="s">
        <v>395</v>
      </c>
      <c r="F368" s="20"/>
      <c r="G368" s="108">
        <f t="shared" ref="G368:I369" si="66">G369</f>
        <v>0</v>
      </c>
      <c r="H368" s="108">
        <f t="shared" si="66"/>
        <v>198623</v>
      </c>
      <c r="I368" s="108">
        <f t="shared" si="66"/>
        <v>198623</v>
      </c>
      <c r="J368" s="88">
        <f t="shared" si="59"/>
        <v>100</v>
      </c>
      <c r="K368" s="117"/>
      <c r="L368" s="2"/>
      <c r="M368" s="2"/>
    </row>
    <row r="369" spans="1:13" s="6" customFormat="1" ht="24">
      <c r="A369" s="21" t="s">
        <v>88</v>
      </c>
      <c r="B369" s="20" t="s">
        <v>22</v>
      </c>
      <c r="C369" s="20" t="s">
        <v>17</v>
      </c>
      <c r="D369" s="20" t="s">
        <v>5</v>
      </c>
      <c r="E369" s="20" t="s">
        <v>395</v>
      </c>
      <c r="F369" s="20" t="s">
        <v>87</v>
      </c>
      <c r="G369" s="108">
        <f t="shared" si="66"/>
        <v>0</v>
      </c>
      <c r="H369" s="108">
        <f t="shared" si="66"/>
        <v>198623</v>
      </c>
      <c r="I369" s="108">
        <f t="shared" si="66"/>
        <v>198623</v>
      </c>
      <c r="J369" s="88">
        <f t="shared" si="59"/>
        <v>100</v>
      </c>
      <c r="K369" s="117"/>
      <c r="L369" s="2"/>
      <c r="M369" s="2"/>
    </row>
    <row r="370" spans="1:13" s="6" customFormat="1" ht="12">
      <c r="A370" s="21" t="s">
        <v>189</v>
      </c>
      <c r="B370" s="20" t="s">
        <v>22</v>
      </c>
      <c r="C370" s="20" t="s">
        <v>17</v>
      </c>
      <c r="D370" s="20" t="s">
        <v>5</v>
      </c>
      <c r="E370" s="20" t="s">
        <v>395</v>
      </c>
      <c r="F370" s="20" t="s">
        <v>190</v>
      </c>
      <c r="G370" s="108">
        <v>0</v>
      </c>
      <c r="H370" s="108">
        <v>198623</v>
      </c>
      <c r="I370" s="108">
        <v>198623</v>
      </c>
      <c r="J370" s="88">
        <f t="shared" si="59"/>
        <v>100</v>
      </c>
      <c r="K370" s="117"/>
      <c r="L370" s="2"/>
      <c r="M370" s="2"/>
    </row>
    <row r="371" spans="1:13" s="6" customFormat="1" ht="12">
      <c r="A371" s="21" t="s">
        <v>68</v>
      </c>
      <c r="B371" s="20" t="s">
        <v>22</v>
      </c>
      <c r="C371" s="20" t="s">
        <v>17</v>
      </c>
      <c r="D371" s="20" t="s">
        <v>5</v>
      </c>
      <c r="E371" s="20" t="s">
        <v>388</v>
      </c>
      <c r="F371" s="20"/>
      <c r="G371" s="108">
        <f t="shared" ref="G371:I372" si="67">G372</f>
        <v>87773216.900000006</v>
      </c>
      <c r="H371" s="108">
        <f t="shared" si="67"/>
        <v>88309467.060000002</v>
      </c>
      <c r="I371" s="108">
        <f t="shared" si="67"/>
        <v>87914313.510000005</v>
      </c>
      <c r="J371" s="88">
        <f t="shared" si="59"/>
        <v>99.552535460630153</v>
      </c>
      <c r="K371" s="117"/>
      <c r="L371" s="2"/>
      <c r="M371" s="2"/>
    </row>
    <row r="372" spans="1:13" s="2" customFormat="1" ht="24">
      <c r="A372" s="21" t="s">
        <v>88</v>
      </c>
      <c r="B372" s="20" t="s">
        <v>22</v>
      </c>
      <c r="C372" s="20" t="s">
        <v>17</v>
      </c>
      <c r="D372" s="20" t="s">
        <v>5</v>
      </c>
      <c r="E372" s="20" t="s">
        <v>388</v>
      </c>
      <c r="F372" s="20" t="s">
        <v>111</v>
      </c>
      <c r="G372" s="108">
        <f t="shared" si="67"/>
        <v>87773216.900000006</v>
      </c>
      <c r="H372" s="108">
        <f t="shared" si="67"/>
        <v>88309467.060000002</v>
      </c>
      <c r="I372" s="108">
        <f t="shared" si="67"/>
        <v>87914313.510000005</v>
      </c>
      <c r="J372" s="88">
        <f t="shared" si="59"/>
        <v>99.552535460630153</v>
      </c>
      <c r="K372" s="117"/>
    </row>
    <row r="373" spans="1:13" s="2" customFormat="1" ht="12">
      <c r="A373" s="21" t="s">
        <v>189</v>
      </c>
      <c r="B373" s="20" t="s">
        <v>22</v>
      </c>
      <c r="C373" s="20" t="s">
        <v>17</v>
      </c>
      <c r="D373" s="20" t="s">
        <v>5</v>
      </c>
      <c r="E373" s="20" t="s">
        <v>388</v>
      </c>
      <c r="F373" s="20" t="s">
        <v>190</v>
      </c>
      <c r="G373" s="108">
        <v>87773216.900000006</v>
      </c>
      <c r="H373" s="108">
        <v>88309467.060000002</v>
      </c>
      <c r="I373" s="108">
        <v>87914313.510000005</v>
      </c>
      <c r="J373" s="88">
        <f t="shared" si="59"/>
        <v>99.552535460630153</v>
      </c>
      <c r="K373" s="117"/>
    </row>
    <row r="374" spans="1:13" s="2" customFormat="1" ht="12">
      <c r="A374" s="21" t="s">
        <v>495</v>
      </c>
      <c r="B374" s="20" t="s">
        <v>22</v>
      </c>
      <c r="C374" s="20" t="s">
        <v>17</v>
      </c>
      <c r="D374" s="20" t="s">
        <v>5</v>
      </c>
      <c r="E374" s="20" t="s">
        <v>496</v>
      </c>
      <c r="F374" s="20"/>
      <c r="G374" s="108">
        <f t="shared" ref="G374:I375" si="68">G375</f>
        <v>0</v>
      </c>
      <c r="H374" s="108">
        <f t="shared" si="68"/>
        <v>381377</v>
      </c>
      <c r="I374" s="108">
        <f t="shared" si="68"/>
        <v>381377</v>
      </c>
      <c r="J374" s="88">
        <f t="shared" si="59"/>
        <v>100</v>
      </c>
      <c r="K374" s="117"/>
    </row>
    <row r="375" spans="1:13" s="2" customFormat="1" ht="24">
      <c r="A375" s="21" t="s">
        <v>88</v>
      </c>
      <c r="B375" s="20" t="s">
        <v>22</v>
      </c>
      <c r="C375" s="20" t="s">
        <v>17</v>
      </c>
      <c r="D375" s="20" t="s">
        <v>5</v>
      </c>
      <c r="E375" s="20" t="s">
        <v>496</v>
      </c>
      <c r="F375" s="20" t="s">
        <v>111</v>
      </c>
      <c r="G375" s="108">
        <f t="shared" si="68"/>
        <v>0</v>
      </c>
      <c r="H375" s="108">
        <f t="shared" si="68"/>
        <v>381377</v>
      </c>
      <c r="I375" s="108">
        <f t="shared" si="68"/>
        <v>381377</v>
      </c>
      <c r="J375" s="88">
        <f t="shared" si="59"/>
        <v>100</v>
      </c>
      <c r="K375" s="117"/>
    </row>
    <row r="376" spans="1:13" s="2" customFormat="1" ht="12">
      <c r="A376" s="21" t="s">
        <v>189</v>
      </c>
      <c r="B376" s="20" t="s">
        <v>22</v>
      </c>
      <c r="C376" s="20" t="s">
        <v>17</v>
      </c>
      <c r="D376" s="20" t="s">
        <v>5</v>
      </c>
      <c r="E376" s="20" t="s">
        <v>496</v>
      </c>
      <c r="F376" s="20" t="s">
        <v>190</v>
      </c>
      <c r="G376" s="108">
        <v>0</v>
      </c>
      <c r="H376" s="108">
        <v>381377</v>
      </c>
      <c r="I376" s="108">
        <v>381377</v>
      </c>
      <c r="J376" s="88">
        <f t="shared" si="59"/>
        <v>100</v>
      </c>
      <c r="K376" s="117"/>
    </row>
    <row r="377" spans="1:13" s="2" customFormat="1" ht="36">
      <c r="A377" s="21" t="s">
        <v>90</v>
      </c>
      <c r="B377" s="20" t="s">
        <v>22</v>
      </c>
      <c r="C377" s="20" t="s">
        <v>17</v>
      </c>
      <c r="D377" s="20" t="s">
        <v>5</v>
      </c>
      <c r="E377" s="20" t="s">
        <v>389</v>
      </c>
      <c r="F377" s="20"/>
      <c r="G377" s="108">
        <f t="shared" ref="G377:I378" si="69">G378</f>
        <v>540000</v>
      </c>
      <c r="H377" s="108">
        <f t="shared" si="69"/>
        <v>343098.34</v>
      </c>
      <c r="I377" s="108">
        <f t="shared" si="69"/>
        <v>343076.12</v>
      </c>
      <c r="J377" s="88">
        <f t="shared" si="59"/>
        <v>99.993523722673785</v>
      </c>
      <c r="K377" s="117"/>
    </row>
    <row r="378" spans="1:13" s="2" customFormat="1" ht="24">
      <c r="A378" s="21" t="s">
        <v>88</v>
      </c>
      <c r="B378" s="20" t="s">
        <v>22</v>
      </c>
      <c r="C378" s="20" t="s">
        <v>17</v>
      </c>
      <c r="D378" s="20" t="s">
        <v>5</v>
      </c>
      <c r="E378" s="20" t="s">
        <v>389</v>
      </c>
      <c r="F378" s="20" t="s">
        <v>111</v>
      </c>
      <c r="G378" s="108">
        <f t="shared" si="69"/>
        <v>540000</v>
      </c>
      <c r="H378" s="108">
        <f t="shared" si="69"/>
        <v>343098.34</v>
      </c>
      <c r="I378" s="108">
        <f t="shared" si="69"/>
        <v>343076.12</v>
      </c>
      <c r="J378" s="88">
        <f t="shared" si="59"/>
        <v>99.993523722673785</v>
      </c>
      <c r="K378" s="117"/>
    </row>
    <row r="379" spans="1:13" s="2" customFormat="1" ht="12">
      <c r="A379" s="21" t="s">
        <v>189</v>
      </c>
      <c r="B379" s="20" t="s">
        <v>22</v>
      </c>
      <c r="C379" s="20" t="s">
        <v>17</v>
      </c>
      <c r="D379" s="20" t="s">
        <v>5</v>
      </c>
      <c r="E379" s="20" t="s">
        <v>389</v>
      </c>
      <c r="F379" s="20" t="s">
        <v>190</v>
      </c>
      <c r="G379" s="108">
        <v>540000</v>
      </c>
      <c r="H379" s="108">
        <v>343098.34</v>
      </c>
      <c r="I379" s="108">
        <v>343076.12</v>
      </c>
      <c r="J379" s="88">
        <f t="shared" si="59"/>
        <v>99.993523722673785</v>
      </c>
      <c r="K379" s="117"/>
    </row>
    <row r="380" spans="1:13" s="2" customFormat="1" ht="36">
      <c r="A380" s="21" t="s">
        <v>497</v>
      </c>
      <c r="B380" s="20" t="s">
        <v>22</v>
      </c>
      <c r="C380" s="20" t="s">
        <v>17</v>
      </c>
      <c r="D380" s="20" t="s">
        <v>5</v>
      </c>
      <c r="E380" s="20" t="s">
        <v>396</v>
      </c>
      <c r="F380" s="20"/>
      <c r="G380" s="108">
        <f t="shared" ref="G380:I381" si="70">G381</f>
        <v>503000</v>
      </c>
      <c r="H380" s="108">
        <f t="shared" si="70"/>
        <v>357304</v>
      </c>
      <c r="I380" s="108">
        <f t="shared" si="70"/>
        <v>345749.73</v>
      </c>
      <c r="J380" s="88">
        <f t="shared" si="59"/>
        <v>96.766263461925973</v>
      </c>
      <c r="K380" s="117"/>
    </row>
    <row r="381" spans="1:13" s="2" customFormat="1" ht="24">
      <c r="A381" s="21" t="s">
        <v>88</v>
      </c>
      <c r="B381" s="20" t="s">
        <v>22</v>
      </c>
      <c r="C381" s="20" t="s">
        <v>17</v>
      </c>
      <c r="D381" s="20" t="s">
        <v>5</v>
      </c>
      <c r="E381" s="20" t="s">
        <v>396</v>
      </c>
      <c r="F381" s="20" t="s">
        <v>87</v>
      </c>
      <c r="G381" s="108">
        <f t="shared" si="70"/>
        <v>503000</v>
      </c>
      <c r="H381" s="108">
        <f t="shared" si="70"/>
        <v>357304</v>
      </c>
      <c r="I381" s="108">
        <f t="shared" si="70"/>
        <v>345749.73</v>
      </c>
      <c r="J381" s="88">
        <f t="shared" si="59"/>
        <v>96.766263461925973</v>
      </c>
      <c r="K381" s="117"/>
    </row>
    <row r="382" spans="1:13" s="2" customFormat="1" ht="12">
      <c r="A382" s="21" t="s">
        <v>189</v>
      </c>
      <c r="B382" s="20" t="s">
        <v>22</v>
      </c>
      <c r="C382" s="20" t="s">
        <v>17</v>
      </c>
      <c r="D382" s="20" t="s">
        <v>5</v>
      </c>
      <c r="E382" s="20" t="s">
        <v>396</v>
      </c>
      <c r="F382" s="20" t="s">
        <v>190</v>
      </c>
      <c r="G382" s="108">
        <v>503000</v>
      </c>
      <c r="H382" s="108">
        <v>357304</v>
      </c>
      <c r="I382" s="108">
        <v>345749.73</v>
      </c>
      <c r="J382" s="88">
        <f t="shared" si="59"/>
        <v>96.766263461925973</v>
      </c>
      <c r="K382" s="117"/>
    </row>
    <row r="383" spans="1:13" s="2" customFormat="1" ht="12">
      <c r="A383" s="21" t="s">
        <v>89</v>
      </c>
      <c r="B383" s="20" t="s">
        <v>22</v>
      </c>
      <c r="C383" s="20" t="s">
        <v>17</v>
      </c>
      <c r="D383" s="20" t="s">
        <v>5</v>
      </c>
      <c r="E383" s="20" t="s">
        <v>397</v>
      </c>
      <c r="F383" s="23"/>
      <c r="G383" s="108">
        <f t="shared" ref="G383:I384" si="71">G384</f>
        <v>1135358</v>
      </c>
      <c r="H383" s="108">
        <f t="shared" si="71"/>
        <v>918304.01</v>
      </c>
      <c r="I383" s="108">
        <f t="shared" si="71"/>
        <v>914510.82</v>
      </c>
      <c r="J383" s="88">
        <f t="shared" si="59"/>
        <v>99.586935267766052</v>
      </c>
      <c r="K383" s="117"/>
    </row>
    <row r="384" spans="1:13" s="2" customFormat="1" ht="24">
      <c r="A384" s="21" t="s">
        <v>88</v>
      </c>
      <c r="B384" s="20" t="s">
        <v>22</v>
      </c>
      <c r="C384" s="20" t="s">
        <v>17</v>
      </c>
      <c r="D384" s="20" t="s">
        <v>5</v>
      </c>
      <c r="E384" s="20" t="s">
        <v>397</v>
      </c>
      <c r="F384" s="23" t="s">
        <v>87</v>
      </c>
      <c r="G384" s="108">
        <f t="shared" si="71"/>
        <v>1135358</v>
      </c>
      <c r="H384" s="108">
        <f t="shared" si="71"/>
        <v>918304.01</v>
      </c>
      <c r="I384" s="108">
        <f t="shared" si="71"/>
        <v>914510.82</v>
      </c>
      <c r="J384" s="88">
        <f t="shared" si="59"/>
        <v>99.586935267766052</v>
      </c>
      <c r="K384" s="117"/>
    </row>
    <row r="385" spans="1:11" s="2" customFormat="1" ht="12">
      <c r="A385" s="21" t="s">
        <v>189</v>
      </c>
      <c r="B385" s="20" t="s">
        <v>22</v>
      </c>
      <c r="C385" s="20" t="s">
        <v>17</v>
      </c>
      <c r="D385" s="20" t="s">
        <v>5</v>
      </c>
      <c r="E385" s="20" t="s">
        <v>397</v>
      </c>
      <c r="F385" s="23" t="s">
        <v>190</v>
      </c>
      <c r="G385" s="108">
        <v>1135358</v>
      </c>
      <c r="H385" s="108">
        <v>918304.01</v>
      </c>
      <c r="I385" s="108">
        <v>914510.82</v>
      </c>
      <c r="J385" s="88">
        <f t="shared" si="59"/>
        <v>99.586935267766052</v>
      </c>
      <c r="K385" s="117"/>
    </row>
    <row r="386" spans="1:11" s="2" customFormat="1" ht="24">
      <c r="A386" s="21" t="s">
        <v>498</v>
      </c>
      <c r="B386" s="20" t="s">
        <v>22</v>
      </c>
      <c r="C386" s="20" t="s">
        <v>17</v>
      </c>
      <c r="D386" s="20" t="s">
        <v>5</v>
      </c>
      <c r="E386" s="20" t="s">
        <v>398</v>
      </c>
      <c r="F386" s="20"/>
      <c r="G386" s="108">
        <f t="shared" ref="G386:I387" si="72">G387</f>
        <v>1315800</v>
      </c>
      <c r="H386" s="108">
        <f t="shared" si="72"/>
        <v>1315800</v>
      </c>
      <c r="I386" s="108">
        <f t="shared" si="72"/>
        <v>1315800</v>
      </c>
      <c r="J386" s="88">
        <f t="shared" si="59"/>
        <v>100</v>
      </c>
      <c r="K386" s="117"/>
    </row>
    <row r="387" spans="1:11" s="2" customFormat="1" ht="24">
      <c r="A387" s="21" t="s">
        <v>88</v>
      </c>
      <c r="B387" s="20" t="s">
        <v>22</v>
      </c>
      <c r="C387" s="20" t="s">
        <v>17</v>
      </c>
      <c r="D387" s="20" t="s">
        <v>5</v>
      </c>
      <c r="E387" s="20" t="s">
        <v>398</v>
      </c>
      <c r="F387" s="20" t="s">
        <v>87</v>
      </c>
      <c r="G387" s="108">
        <f t="shared" si="72"/>
        <v>1315800</v>
      </c>
      <c r="H387" s="108">
        <f t="shared" si="72"/>
        <v>1315800</v>
      </c>
      <c r="I387" s="108">
        <f t="shared" si="72"/>
        <v>1315800</v>
      </c>
      <c r="J387" s="88">
        <f t="shared" si="59"/>
        <v>100</v>
      </c>
      <c r="K387" s="117"/>
    </row>
    <row r="388" spans="1:11" s="2" customFormat="1" ht="12">
      <c r="A388" s="21" t="s">
        <v>189</v>
      </c>
      <c r="B388" s="20" t="s">
        <v>22</v>
      </c>
      <c r="C388" s="20" t="s">
        <v>17</v>
      </c>
      <c r="D388" s="20" t="s">
        <v>5</v>
      </c>
      <c r="E388" s="20" t="s">
        <v>398</v>
      </c>
      <c r="F388" s="20" t="s">
        <v>190</v>
      </c>
      <c r="G388" s="108">
        <v>1315800</v>
      </c>
      <c r="H388" s="108">
        <v>1315800</v>
      </c>
      <c r="I388" s="108">
        <v>1315800</v>
      </c>
      <c r="J388" s="88">
        <f t="shared" si="59"/>
        <v>100</v>
      </c>
      <c r="K388" s="117"/>
    </row>
    <row r="389" spans="1:11" s="2" customFormat="1" ht="36">
      <c r="A389" s="21" t="s">
        <v>499</v>
      </c>
      <c r="B389" s="20" t="s">
        <v>22</v>
      </c>
      <c r="C389" s="20" t="s">
        <v>17</v>
      </c>
      <c r="D389" s="20" t="s">
        <v>5</v>
      </c>
      <c r="E389" s="20" t="s">
        <v>500</v>
      </c>
      <c r="F389" s="20"/>
      <c r="G389" s="108">
        <f t="shared" ref="G389:I390" si="73">G390</f>
        <v>246834.73</v>
      </c>
      <c r="H389" s="108">
        <f t="shared" si="73"/>
        <v>246834.45</v>
      </c>
      <c r="I389" s="108">
        <f t="shared" si="73"/>
        <v>246834.45</v>
      </c>
      <c r="J389" s="88">
        <f t="shared" si="59"/>
        <v>100</v>
      </c>
      <c r="K389" s="117"/>
    </row>
    <row r="390" spans="1:11" s="2" customFormat="1" ht="24">
      <c r="A390" s="21" t="s">
        <v>88</v>
      </c>
      <c r="B390" s="20" t="s">
        <v>22</v>
      </c>
      <c r="C390" s="20" t="s">
        <v>17</v>
      </c>
      <c r="D390" s="20" t="s">
        <v>5</v>
      </c>
      <c r="E390" s="20" t="s">
        <v>500</v>
      </c>
      <c r="F390" s="20" t="s">
        <v>87</v>
      </c>
      <c r="G390" s="108">
        <f t="shared" si="73"/>
        <v>246834.73</v>
      </c>
      <c r="H390" s="108">
        <f t="shared" si="73"/>
        <v>246834.45</v>
      </c>
      <c r="I390" s="108">
        <f t="shared" si="73"/>
        <v>246834.45</v>
      </c>
      <c r="J390" s="88">
        <f t="shared" si="59"/>
        <v>100</v>
      </c>
      <c r="K390" s="117"/>
    </row>
    <row r="391" spans="1:11" s="2" customFormat="1" ht="12">
      <c r="A391" s="21" t="s">
        <v>189</v>
      </c>
      <c r="B391" s="20" t="s">
        <v>22</v>
      </c>
      <c r="C391" s="20" t="s">
        <v>17</v>
      </c>
      <c r="D391" s="20" t="s">
        <v>5</v>
      </c>
      <c r="E391" s="20" t="s">
        <v>500</v>
      </c>
      <c r="F391" s="20" t="s">
        <v>190</v>
      </c>
      <c r="G391" s="108">
        <v>246834.73</v>
      </c>
      <c r="H391" s="108">
        <v>246834.45</v>
      </c>
      <c r="I391" s="108">
        <v>246834.45</v>
      </c>
      <c r="J391" s="88">
        <f t="shared" si="59"/>
        <v>100</v>
      </c>
      <c r="K391" s="117"/>
    </row>
    <row r="392" spans="1:11" s="2" customFormat="1" ht="24">
      <c r="A392" s="21" t="s">
        <v>501</v>
      </c>
      <c r="B392" s="20" t="s">
        <v>22</v>
      </c>
      <c r="C392" s="20" t="s">
        <v>17</v>
      </c>
      <c r="D392" s="20" t="s">
        <v>5</v>
      </c>
      <c r="E392" s="20" t="s">
        <v>402</v>
      </c>
      <c r="F392" s="20"/>
      <c r="G392" s="108">
        <f t="shared" ref="G392:I393" si="74">G393</f>
        <v>0</v>
      </c>
      <c r="H392" s="108">
        <f t="shared" si="74"/>
        <v>64446.82</v>
      </c>
      <c r="I392" s="108">
        <f t="shared" si="74"/>
        <v>64446.82</v>
      </c>
      <c r="J392" s="88">
        <f t="shared" si="59"/>
        <v>100</v>
      </c>
      <c r="K392" s="117"/>
    </row>
    <row r="393" spans="1:11" s="2" customFormat="1" ht="24">
      <c r="A393" s="21" t="s">
        <v>88</v>
      </c>
      <c r="B393" s="20" t="s">
        <v>22</v>
      </c>
      <c r="C393" s="20" t="s">
        <v>17</v>
      </c>
      <c r="D393" s="20" t="s">
        <v>5</v>
      </c>
      <c r="E393" s="20" t="s">
        <v>402</v>
      </c>
      <c r="F393" s="20" t="s">
        <v>87</v>
      </c>
      <c r="G393" s="108">
        <f t="shared" si="74"/>
        <v>0</v>
      </c>
      <c r="H393" s="108">
        <f t="shared" si="74"/>
        <v>64446.82</v>
      </c>
      <c r="I393" s="108">
        <f t="shared" si="74"/>
        <v>64446.82</v>
      </c>
      <c r="J393" s="88">
        <f t="shared" si="59"/>
        <v>100</v>
      </c>
      <c r="K393" s="117"/>
    </row>
    <row r="394" spans="1:11" s="2" customFormat="1" ht="12">
      <c r="A394" s="21" t="s">
        <v>189</v>
      </c>
      <c r="B394" s="20" t="s">
        <v>22</v>
      </c>
      <c r="C394" s="20" t="s">
        <v>17</v>
      </c>
      <c r="D394" s="20" t="s">
        <v>5</v>
      </c>
      <c r="E394" s="20" t="s">
        <v>402</v>
      </c>
      <c r="F394" s="20" t="s">
        <v>190</v>
      </c>
      <c r="G394" s="108">
        <v>0</v>
      </c>
      <c r="H394" s="108">
        <v>64446.82</v>
      </c>
      <c r="I394" s="108">
        <v>64446.82</v>
      </c>
      <c r="J394" s="88">
        <f t="shared" si="59"/>
        <v>100</v>
      </c>
      <c r="K394" s="117"/>
    </row>
    <row r="395" spans="1:11" s="2" customFormat="1" ht="60">
      <c r="A395" s="21" t="s">
        <v>180</v>
      </c>
      <c r="B395" s="20" t="s">
        <v>22</v>
      </c>
      <c r="C395" s="20" t="s">
        <v>17</v>
      </c>
      <c r="D395" s="20" t="s">
        <v>5</v>
      </c>
      <c r="E395" s="20" t="s">
        <v>399</v>
      </c>
      <c r="F395" s="20"/>
      <c r="G395" s="108">
        <f t="shared" ref="G395:I396" si="75">G396</f>
        <v>927521.38</v>
      </c>
      <c r="H395" s="108">
        <f t="shared" si="75"/>
        <v>927521.38</v>
      </c>
      <c r="I395" s="108">
        <f t="shared" si="75"/>
        <v>927521.38</v>
      </c>
      <c r="J395" s="88">
        <f t="shared" ref="J395:J457" si="76">I395/H395*100</f>
        <v>100</v>
      </c>
      <c r="K395" s="117"/>
    </row>
    <row r="396" spans="1:11" s="2" customFormat="1" ht="24">
      <c r="A396" s="21" t="s">
        <v>88</v>
      </c>
      <c r="B396" s="20" t="s">
        <v>22</v>
      </c>
      <c r="C396" s="20" t="s">
        <v>17</v>
      </c>
      <c r="D396" s="20" t="s">
        <v>5</v>
      </c>
      <c r="E396" s="20" t="s">
        <v>399</v>
      </c>
      <c r="F396" s="20" t="s">
        <v>87</v>
      </c>
      <c r="G396" s="108">
        <f t="shared" si="75"/>
        <v>927521.38</v>
      </c>
      <c r="H396" s="108">
        <f t="shared" si="75"/>
        <v>927521.38</v>
      </c>
      <c r="I396" s="108">
        <f t="shared" si="75"/>
        <v>927521.38</v>
      </c>
      <c r="J396" s="88">
        <f t="shared" si="76"/>
        <v>100</v>
      </c>
      <c r="K396" s="117"/>
    </row>
    <row r="397" spans="1:11" s="2" customFormat="1" ht="12">
      <c r="A397" s="21" t="s">
        <v>189</v>
      </c>
      <c r="B397" s="20" t="s">
        <v>22</v>
      </c>
      <c r="C397" s="20" t="s">
        <v>17</v>
      </c>
      <c r="D397" s="20" t="s">
        <v>5</v>
      </c>
      <c r="E397" s="20" t="s">
        <v>399</v>
      </c>
      <c r="F397" s="20" t="s">
        <v>190</v>
      </c>
      <c r="G397" s="108">
        <v>927521.38</v>
      </c>
      <c r="H397" s="108">
        <v>927521.38</v>
      </c>
      <c r="I397" s="108">
        <v>927521.38</v>
      </c>
      <c r="J397" s="88">
        <f t="shared" si="76"/>
        <v>100</v>
      </c>
      <c r="K397" s="117"/>
    </row>
    <row r="398" spans="1:11" s="2" customFormat="1" ht="48">
      <c r="A398" s="21" t="s">
        <v>310</v>
      </c>
      <c r="B398" s="20" t="s">
        <v>22</v>
      </c>
      <c r="C398" s="20" t="s">
        <v>17</v>
      </c>
      <c r="D398" s="20" t="s">
        <v>5</v>
      </c>
      <c r="E398" s="20" t="s">
        <v>400</v>
      </c>
      <c r="F398" s="20"/>
      <c r="G398" s="108">
        <f t="shared" ref="G398:I399" si="77">G399</f>
        <v>0</v>
      </c>
      <c r="H398" s="108">
        <f t="shared" si="77"/>
        <v>9348549.9299999997</v>
      </c>
      <c r="I398" s="108">
        <f t="shared" si="77"/>
        <v>9348549.9299999997</v>
      </c>
      <c r="J398" s="88">
        <f t="shared" si="76"/>
        <v>100</v>
      </c>
      <c r="K398" s="117"/>
    </row>
    <row r="399" spans="1:11" s="2" customFormat="1" ht="24">
      <c r="A399" s="21" t="s">
        <v>88</v>
      </c>
      <c r="B399" s="20" t="s">
        <v>22</v>
      </c>
      <c r="C399" s="20" t="s">
        <v>17</v>
      </c>
      <c r="D399" s="20" t="s">
        <v>5</v>
      </c>
      <c r="E399" s="20" t="s">
        <v>400</v>
      </c>
      <c r="F399" s="20" t="s">
        <v>87</v>
      </c>
      <c r="G399" s="108">
        <f t="shared" si="77"/>
        <v>0</v>
      </c>
      <c r="H399" s="108">
        <f t="shared" si="77"/>
        <v>9348549.9299999997</v>
      </c>
      <c r="I399" s="108">
        <f t="shared" si="77"/>
        <v>9348549.9299999997</v>
      </c>
      <c r="J399" s="88">
        <f t="shared" si="76"/>
        <v>100</v>
      </c>
      <c r="K399" s="117"/>
    </row>
    <row r="400" spans="1:11" s="2" customFormat="1" ht="12">
      <c r="A400" s="21" t="s">
        <v>189</v>
      </c>
      <c r="B400" s="20" t="s">
        <v>22</v>
      </c>
      <c r="C400" s="20" t="s">
        <v>17</v>
      </c>
      <c r="D400" s="20" t="s">
        <v>5</v>
      </c>
      <c r="E400" s="20" t="s">
        <v>400</v>
      </c>
      <c r="F400" s="20" t="s">
        <v>190</v>
      </c>
      <c r="G400" s="108">
        <v>0</v>
      </c>
      <c r="H400" s="108">
        <v>9348549.9299999997</v>
      </c>
      <c r="I400" s="108">
        <v>9348549.9299999997</v>
      </c>
      <c r="J400" s="88">
        <f t="shared" si="76"/>
        <v>100</v>
      </c>
      <c r="K400" s="117"/>
    </row>
    <row r="401" spans="1:11" s="2" customFormat="1" ht="24">
      <c r="A401" s="21" t="s">
        <v>195</v>
      </c>
      <c r="B401" s="20" t="s">
        <v>22</v>
      </c>
      <c r="C401" s="20" t="s">
        <v>17</v>
      </c>
      <c r="D401" s="20" t="s">
        <v>5</v>
      </c>
      <c r="E401" s="20" t="s">
        <v>401</v>
      </c>
      <c r="F401" s="20"/>
      <c r="G401" s="108">
        <f t="shared" ref="G401:I402" si="78">G402</f>
        <v>0</v>
      </c>
      <c r="H401" s="108">
        <f t="shared" si="78"/>
        <v>501000</v>
      </c>
      <c r="I401" s="108">
        <f t="shared" si="78"/>
        <v>501000</v>
      </c>
      <c r="J401" s="88">
        <f t="shared" si="76"/>
        <v>100</v>
      </c>
      <c r="K401" s="117"/>
    </row>
    <row r="402" spans="1:11" s="2" customFormat="1" ht="24">
      <c r="A402" s="21" t="s">
        <v>88</v>
      </c>
      <c r="B402" s="20" t="s">
        <v>22</v>
      </c>
      <c r="C402" s="20" t="s">
        <v>17</v>
      </c>
      <c r="D402" s="20" t="s">
        <v>5</v>
      </c>
      <c r="E402" s="20" t="s">
        <v>401</v>
      </c>
      <c r="F402" s="20" t="s">
        <v>87</v>
      </c>
      <c r="G402" s="108">
        <f t="shared" si="78"/>
        <v>0</v>
      </c>
      <c r="H402" s="108">
        <f t="shared" si="78"/>
        <v>501000</v>
      </c>
      <c r="I402" s="108">
        <f t="shared" si="78"/>
        <v>501000</v>
      </c>
      <c r="J402" s="88">
        <f t="shared" si="76"/>
        <v>100</v>
      </c>
      <c r="K402" s="117"/>
    </row>
    <row r="403" spans="1:11" s="2" customFormat="1" ht="12">
      <c r="A403" s="21" t="s">
        <v>189</v>
      </c>
      <c r="B403" s="20" t="s">
        <v>22</v>
      </c>
      <c r="C403" s="20" t="s">
        <v>17</v>
      </c>
      <c r="D403" s="20" t="s">
        <v>5</v>
      </c>
      <c r="E403" s="20" t="s">
        <v>401</v>
      </c>
      <c r="F403" s="20" t="s">
        <v>190</v>
      </c>
      <c r="G403" s="108">
        <v>0</v>
      </c>
      <c r="H403" s="108">
        <v>501000</v>
      </c>
      <c r="I403" s="108">
        <v>501000</v>
      </c>
      <c r="J403" s="88">
        <f t="shared" si="76"/>
        <v>100</v>
      </c>
      <c r="K403" s="117"/>
    </row>
    <row r="404" spans="1:11" s="2" customFormat="1" ht="12">
      <c r="A404" s="21" t="s">
        <v>502</v>
      </c>
      <c r="B404" s="20" t="s">
        <v>22</v>
      </c>
      <c r="C404" s="20" t="s">
        <v>17</v>
      </c>
      <c r="D404" s="20" t="s">
        <v>5</v>
      </c>
      <c r="E404" s="20" t="s">
        <v>503</v>
      </c>
      <c r="F404" s="20"/>
      <c r="G404" s="108">
        <f t="shared" ref="G404:I406" si="79">G405</f>
        <v>5000000</v>
      </c>
      <c r="H404" s="108">
        <f t="shared" si="79"/>
        <v>5000000</v>
      </c>
      <c r="I404" s="108">
        <f t="shared" si="79"/>
        <v>5000000</v>
      </c>
      <c r="J404" s="88">
        <f t="shared" si="76"/>
        <v>100</v>
      </c>
      <c r="K404" s="117"/>
    </row>
    <row r="405" spans="1:11" s="2" customFormat="1" ht="12">
      <c r="A405" s="21" t="s">
        <v>504</v>
      </c>
      <c r="B405" s="20" t="s">
        <v>22</v>
      </c>
      <c r="C405" s="20" t="s">
        <v>17</v>
      </c>
      <c r="D405" s="20" t="s">
        <v>5</v>
      </c>
      <c r="E405" s="20" t="s">
        <v>505</v>
      </c>
      <c r="F405" s="20"/>
      <c r="G405" s="108">
        <f t="shared" si="79"/>
        <v>5000000</v>
      </c>
      <c r="H405" s="108">
        <f t="shared" si="79"/>
        <v>5000000</v>
      </c>
      <c r="I405" s="108">
        <f t="shared" si="79"/>
        <v>5000000</v>
      </c>
      <c r="J405" s="88">
        <f t="shared" si="76"/>
        <v>100</v>
      </c>
      <c r="K405" s="117"/>
    </row>
    <row r="406" spans="1:11" s="2" customFormat="1" ht="24">
      <c r="A406" s="21" t="s">
        <v>88</v>
      </c>
      <c r="B406" s="20" t="s">
        <v>22</v>
      </c>
      <c r="C406" s="20" t="s">
        <v>17</v>
      </c>
      <c r="D406" s="20" t="s">
        <v>5</v>
      </c>
      <c r="E406" s="20" t="s">
        <v>505</v>
      </c>
      <c r="F406" s="20" t="s">
        <v>87</v>
      </c>
      <c r="G406" s="108">
        <f t="shared" si="79"/>
        <v>5000000</v>
      </c>
      <c r="H406" s="108">
        <f t="shared" si="79"/>
        <v>5000000</v>
      </c>
      <c r="I406" s="108">
        <f t="shared" si="79"/>
        <v>5000000</v>
      </c>
      <c r="J406" s="88">
        <f t="shared" si="76"/>
        <v>100</v>
      </c>
      <c r="K406" s="117"/>
    </row>
    <row r="407" spans="1:11" s="2" customFormat="1" ht="12">
      <c r="A407" s="21" t="s">
        <v>189</v>
      </c>
      <c r="B407" s="20" t="s">
        <v>22</v>
      </c>
      <c r="C407" s="20" t="s">
        <v>17</v>
      </c>
      <c r="D407" s="20" t="s">
        <v>5</v>
      </c>
      <c r="E407" s="20" t="s">
        <v>505</v>
      </c>
      <c r="F407" s="20" t="s">
        <v>190</v>
      </c>
      <c r="G407" s="108">
        <v>5000000</v>
      </c>
      <c r="H407" s="108">
        <v>5000000</v>
      </c>
      <c r="I407" s="108">
        <v>5000000</v>
      </c>
      <c r="J407" s="88">
        <f t="shared" si="76"/>
        <v>100</v>
      </c>
      <c r="K407" s="117"/>
    </row>
    <row r="408" spans="1:11" s="2" customFormat="1" ht="12">
      <c r="A408" s="21" t="s">
        <v>417</v>
      </c>
      <c r="B408" s="20" t="s">
        <v>22</v>
      </c>
      <c r="C408" s="20" t="s">
        <v>17</v>
      </c>
      <c r="D408" s="20" t="s">
        <v>5</v>
      </c>
      <c r="E408" s="20" t="s">
        <v>414</v>
      </c>
      <c r="F408" s="20"/>
      <c r="G408" s="108">
        <f>G409+G412</f>
        <v>0</v>
      </c>
      <c r="H408" s="108">
        <f>H409+H412</f>
        <v>175438.59</v>
      </c>
      <c r="I408" s="108">
        <f>I409+I412</f>
        <v>175438.59</v>
      </c>
      <c r="J408" s="88">
        <f t="shared" si="76"/>
        <v>100</v>
      </c>
      <c r="K408" s="117"/>
    </row>
    <row r="409" spans="1:11" s="2" customFormat="1" ht="12">
      <c r="A409" s="21" t="s">
        <v>506</v>
      </c>
      <c r="B409" s="20" t="s">
        <v>22</v>
      </c>
      <c r="C409" s="20" t="s">
        <v>17</v>
      </c>
      <c r="D409" s="20" t="s">
        <v>5</v>
      </c>
      <c r="E409" s="20" t="s">
        <v>415</v>
      </c>
      <c r="F409" s="20"/>
      <c r="G409" s="108">
        <f t="shared" ref="G409:I410" si="80">G410</f>
        <v>0</v>
      </c>
      <c r="H409" s="108">
        <f t="shared" si="80"/>
        <v>58479.53</v>
      </c>
      <c r="I409" s="108">
        <f t="shared" si="80"/>
        <v>58479.53</v>
      </c>
      <c r="J409" s="88">
        <f t="shared" si="76"/>
        <v>100</v>
      </c>
      <c r="K409" s="117"/>
    </row>
    <row r="410" spans="1:11" s="2" customFormat="1" ht="24">
      <c r="A410" s="21" t="s">
        <v>88</v>
      </c>
      <c r="B410" s="20" t="s">
        <v>22</v>
      </c>
      <c r="C410" s="20" t="s">
        <v>17</v>
      </c>
      <c r="D410" s="20" t="s">
        <v>5</v>
      </c>
      <c r="E410" s="20" t="s">
        <v>415</v>
      </c>
      <c r="F410" s="20" t="s">
        <v>87</v>
      </c>
      <c r="G410" s="108">
        <f t="shared" si="80"/>
        <v>0</v>
      </c>
      <c r="H410" s="108">
        <f t="shared" si="80"/>
        <v>58479.53</v>
      </c>
      <c r="I410" s="108">
        <f t="shared" si="80"/>
        <v>58479.53</v>
      </c>
      <c r="J410" s="88">
        <f t="shared" si="76"/>
        <v>100</v>
      </c>
      <c r="K410" s="117"/>
    </row>
    <row r="411" spans="1:11" s="2" customFormat="1" ht="12">
      <c r="A411" s="21" t="s">
        <v>189</v>
      </c>
      <c r="B411" s="20" t="s">
        <v>22</v>
      </c>
      <c r="C411" s="20" t="s">
        <v>17</v>
      </c>
      <c r="D411" s="20" t="s">
        <v>5</v>
      </c>
      <c r="E411" s="20" t="s">
        <v>415</v>
      </c>
      <c r="F411" s="20" t="s">
        <v>190</v>
      </c>
      <c r="G411" s="108">
        <v>0</v>
      </c>
      <c r="H411" s="108">
        <v>58479.53</v>
      </c>
      <c r="I411" s="108">
        <v>58479.53</v>
      </c>
      <c r="J411" s="88">
        <f t="shared" si="76"/>
        <v>100</v>
      </c>
      <c r="K411" s="117"/>
    </row>
    <row r="412" spans="1:11" s="2" customFormat="1" ht="12">
      <c r="A412" s="21" t="s">
        <v>507</v>
      </c>
      <c r="B412" s="20" t="s">
        <v>22</v>
      </c>
      <c r="C412" s="20" t="s">
        <v>17</v>
      </c>
      <c r="D412" s="20" t="s">
        <v>5</v>
      </c>
      <c r="E412" s="20" t="s">
        <v>416</v>
      </c>
      <c r="F412" s="20"/>
      <c r="G412" s="108">
        <f t="shared" ref="G412:I413" si="81">G413</f>
        <v>0</v>
      </c>
      <c r="H412" s="108">
        <f t="shared" si="81"/>
        <v>116959.06</v>
      </c>
      <c r="I412" s="108">
        <f t="shared" si="81"/>
        <v>116959.06</v>
      </c>
      <c r="J412" s="88">
        <f t="shared" si="76"/>
        <v>100</v>
      </c>
      <c r="K412" s="117"/>
    </row>
    <row r="413" spans="1:11" s="2" customFormat="1" ht="24">
      <c r="A413" s="21" t="s">
        <v>88</v>
      </c>
      <c r="B413" s="20" t="s">
        <v>22</v>
      </c>
      <c r="C413" s="20" t="s">
        <v>17</v>
      </c>
      <c r="D413" s="20" t="s">
        <v>5</v>
      </c>
      <c r="E413" s="20" t="s">
        <v>416</v>
      </c>
      <c r="F413" s="20" t="s">
        <v>87</v>
      </c>
      <c r="G413" s="108">
        <f t="shared" si="81"/>
        <v>0</v>
      </c>
      <c r="H413" s="108">
        <f t="shared" si="81"/>
        <v>116959.06</v>
      </c>
      <c r="I413" s="108">
        <f t="shared" si="81"/>
        <v>116959.06</v>
      </c>
      <c r="J413" s="88">
        <f t="shared" si="76"/>
        <v>100</v>
      </c>
      <c r="K413" s="117"/>
    </row>
    <row r="414" spans="1:11" s="2" customFormat="1" ht="12">
      <c r="A414" s="21" t="s">
        <v>189</v>
      </c>
      <c r="B414" s="20" t="s">
        <v>22</v>
      </c>
      <c r="C414" s="20" t="s">
        <v>17</v>
      </c>
      <c r="D414" s="20" t="s">
        <v>5</v>
      </c>
      <c r="E414" s="20" t="s">
        <v>416</v>
      </c>
      <c r="F414" s="20" t="s">
        <v>190</v>
      </c>
      <c r="G414" s="108">
        <v>0</v>
      </c>
      <c r="H414" s="108">
        <v>116959.06</v>
      </c>
      <c r="I414" s="108">
        <v>116959.06</v>
      </c>
      <c r="J414" s="88">
        <f t="shared" si="76"/>
        <v>100</v>
      </c>
      <c r="K414" s="117"/>
    </row>
    <row r="415" spans="1:11" s="2" customFormat="1" ht="36">
      <c r="A415" s="21" t="s">
        <v>434</v>
      </c>
      <c r="B415" s="20" t="s">
        <v>22</v>
      </c>
      <c r="C415" s="20" t="s">
        <v>17</v>
      </c>
      <c r="D415" s="20" t="s">
        <v>5</v>
      </c>
      <c r="E415" s="20" t="s">
        <v>285</v>
      </c>
      <c r="F415" s="20"/>
      <c r="G415" s="108">
        <f t="shared" ref="G415:I417" si="82">G416</f>
        <v>0</v>
      </c>
      <c r="H415" s="108">
        <f t="shared" si="82"/>
        <v>456413.82</v>
      </c>
      <c r="I415" s="108">
        <f t="shared" si="82"/>
        <v>456413.82</v>
      </c>
      <c r="J415" s="88">
        <f t="shared" si="76"/>
        <v>100</v>
      </c>
      <c r="K415" s="117"/>
    </row>
    <row r="416" spans="1:11" s="2" customFormat="1" ht="36">
      <c r="A416" s="21" t="s">
        <v>456</v>
      </c>
      <c r="B416" s="20" t="s">
        <v>22</v>
      </c>
      <c r="C416" s="20" t="s">
        <v>17</v>
      </c>
      <c r="D416" s="20" t="s">
        <v>5</v>
      </c>
      <c r="E416" s="20" t="s">
        <v>455</v>
      </c>
      <c r="F416" s="20"/>
      <c r="G416" s="108">
        <f t="shared" si="82"/>
        <v>0</v>
      </c>
      <c r="H416" s="108">
        <f t="shared" si="82"/>
        <v>456413.82</v>
      </c>
      <c r="I416" s="108">
        <f t="shared" si="82"/>
        <v>456413.82</v>
      </c>
      <c r="J416" s="88">
        <f t="shared" si="76"/>
        <v>100</v>
      </c>
      <c r="K416" s="117"/>
    </row>
    <row r="417" spans="1:11" s="2" customFormat="1" ht="24">
      <c r="A417" s="21" t="s">
        <v>88</v>
      </c>
      <c r="B417" s="20" t="s">
        <v>22</v>
      </c>
      <c r="C417" s="20" t="s">
        <v>17</v>
      </c>
      <c r="D417" s="20" t="s">
        <v>5</v>
      </c>
      <c r="E417" s="20" t="s">
        <v>455</v>
      </c>
      <c r="F417" s="20" t="s">
        <v>87</v>
      </c>
      <c r="G417" s="108">
        <f t="shared" si="82"/>
        <v>0</v>
      </c>
      <c r="H417" s="108">
        <f t="shared" si="82"/>
        <v>456413.82</v>
      </c>
      <c r="I417" s="108">
        <f t="shared" si="82"/>
        <v>456413.82</v>
      </c>
      <c r="J417" s="88">
        <f t="shared" si="76"/>
        <v>100</v>
      </c>
      <c r="K417" s="117"/>
    </row>
    <row r="418" spans="1:11" s="2" customFormat="1" ht="12">
      <c r="A418" s="21" t="s">
        <v>189</v>
      </c>
      <c r="B418" s="20" t="s">
        <v>22</v>
      </c>
      <c r="C418" s="20" t="s">
        <v>17</v>
      </c>
      <c r="D418" s="20" t="s">
        <v>5</v>
      </c>
      <c r="E418" s="20" t="s">
        <v>455</v>
      </c>
      <c r="F418" s="20" t="s">
        <v>190</v>
      </c>
      <c r="G418" s="108">
        <v>0</v>
      </c>
      <c r="H418" s="108">
        <v>456413.82</v>
      </c>
      <c r="I418" s="108">
        <v>456413.82</v>
      </c>
      <c r="J418" s="88">
        <f t="shared" si="76"/>
        <v>100</v>
      </c>
      <c r="K418" s="117"/>
    </row>
    <row r="419" spans="1:11" s="2" customFormat="1" ht="12">
      <c r="A419" s="25" t="s">
        <v>33</v>
      </c>
      <c r="B419" s="32">
        <v>800</v>
      </c>
      <c r="C419" s="32">
        <v>10</v>
      </c>
      <c r="D419" s="16"/>
      <c r="E419" s="16"/>
      <c r="F419" s="16"/>
      <c r="G419" s="106">
        <f>G420+G425+G453+G470</f>
        <v>21253688</v>
      </c>
      <c r="H419" s="106">
        <f>H420+H425+H453+H470</f>
        <v>104013118.14</v>
      </c>
      <c r="I419" s="106">
        <f>I420+I425+I453+I470</f>
        <v>82672807.569999993</v>
      </c>
      <c r="J419" s="89">
        <f t="shared" si="76"/>
        <v>79.483058529909385</v>
      </c>
      <c r="K419" s="117"/>
    </row>
    <row r="420" spans="1:11" s="2" customFormat="1" ht="12">
      <c r="A420" s="33" t="s">
        <v>71</v>
      </c>
      <c r="B420" s="34">
        <v>800</v>
      </c>
      <c r="C420" s="34">
        <v>10</v>
      </c>
      <c r="D420" s="18" t="s">
        <v>5</v>
      </c>
      <c r="E420" s="18"/>
      <c r="F420" s="18"/>
      <c r="G420" s="107">
        <f t="shared" ref="G420:I421" si="83">G421</f>
        <v>887000</v>
      </c>
      <c r="H420" s="107">
        <f t="shared" si="83"/>
        <v>667016.9</v>
      </c>
      <c r="I420" s="107">
        <f t="shared" si="83"/>
        <v>667016.9</v>
      </c>
      <c r="J420" s="90">
        <f t="shared" si="76"/>
        <v>100</v>
      </c>
      <c r="K420" s="117"/>
    </row>
    <row r="421" spans="1:11" s="2" customFormat="1" ht="12">
      <c r="A421" s="24" t="s">
        <v>108</v>
      </c>
      <c r="B421" s="30">
        <v>800</v>
      </c>
      <c r="C421" s="30">
        <v>10</v>
      </c>
      <c r="D421" s="20" t="s">
        <v>5</v>
      </c>
      <c r="E421" s="20" t="s">
        <v>146</v>
      </c>
      <c r="F421" s="20"/>
      <c r="G421" s="108">
        <f t="shared" si="83"/>
        <v>887000</v>
      </c>
      <c r="H421" s="108">
        <f t="shared" si="83"/>
        <v>667016.9</v>
      </c>
      <c r="I421" s="108">
        <f t="shared" si="83"/>
        <v>667016.9</v>
      </c>
      <c r="J421" s="88">
        <f t="shared" si="76"/>
        <v>100</v>
      </c>
      <c r="K421" s="117"/>
    </row>
    <row r="422" spans="1:11" s="2" customFormat="1" ht="12">
      <c r="A422" s="24" t="s">
        <v>227</v>
      </c>
      <c r="B422" s="30">
        <v>800</v>
      </c>
      <c r="C422" s="30">
        <v>10</v>
      </c>
      <c r="D422" s="20" t="s">
        <v>5</v>
      </c>
      <c r="E422" s="20" t="s">
        <v>147</v>
      </c>
      <c r="F422" s="20"/>
      <c r="G422" s="108">
        <f>G423</f>
        <v>887000</v>
      </c>
      <c r="H422" s="108">
        <f>H423</f>
        <v>667016.9</v>
      </c>
      <c r="I422" s="108">
        <f>I423</f>
        <v>667016.9</v>
      </c>
      <c r="J422" s="88">
        <f t="shared" si="76"/>
        <v>100</v>
      </c>
      <c r="K422" s="117"/>
    </row>
    <row r="423" spans="1:11" s="2" customFormat="1" ht="12">
      <c r="A423" s="24" t="s">
        <v>73</v>
      </c>
      <c r="B423" s="30">
        <v>800</v>
      </c>
      <c r="C423" s="30">
        <v>10</v>
      </c>
      <c r="D423" s="20" t="s">
        <v>5</v>
      </c>
      <c r="E423" s="20" t="s">
        <v>147</v>
      </c>
      <c r="F423" s="20" t="s">
        <v>72</v>
      </c>
      <c r="G423" s="108">
        <f>G424</f>
        <v>887000</v>
      </c>
      <c r="H423" s="108">
        <f t="shared" ref="H423:I423" si="84">H424</f>
        <v>667016.9</v>
      </c>
      <c r="I423" s="108">
        <f t="shared" si="84"/>
        <v>667016.9</v>
      </c>
      <c r="J423" s="88">
        <f t="shared" si="76"/>
        <v>100</v>
      </c>
      <c r="K423" s="117"/>
    </row>
    <row r="424" spans="1:11" s="2" customFormat="1" ht="12">
      <c r="A424" s="24" t="s">
        <v>75</v>
      </c>
      <c r="B424" s="30">
        <v>800</v>
      </c>
      <c r="C424" s="30">
        <v>10</v>
      </c>
      <c r="D424" s="20" t="s">
        <v>5</v>
      </c>
      <c r="E424" s="20" t="s">
        <v>147</v>
      </c>
      <c r="F424" s="20" t="s">
        <v>74</v>
      </c>
      <c r="G424" s="108">
        <v>887000</v>
      </c>
      <c r="H424" s="108">
        <v>667016.9</v>
      </c>
      <c r="I424" s="108">
        <v>667016.9</v>
      </c>
      <c r="J424" s="88">
        <f t="shared" si="76"/>
        <v>100</v>
      </c>
      <c r="K424" s="117"/>
    </row>
    <row r="425" spans="1:11" s="2" customFormat="1" ht="12">
      <c r="A425" s="33" t="s">
        <v>27</v>
      </c>
      <c r="B425" s="34">
        <v>800</v>
      </c>
      <c r="C425" s="34">
        <v>10</v>
      </c>
      <c r="D425" s="18" t="s">
        <v>7</v>
      </c>
      <c r="E425" s="18"/>
      <c r="F425" s="18"/>
      <c r="G425" s="107">
        <f>G449+G439+G426</f>
        <v>20217000</v>
      </c>
      <c r="H425" s="107">
        <f>H449+H439+H426</f>
        <v>101231844.66</v>
      </c>
      <c r="I425" s="107">
        <f>I449+I439+I426</f>
        <v>79891534.089999989</v>
      </c>
      <c r="J425" s="90">
        <f t="shared" si="76"/>
        <v>78.919370044402385</v>
      </c>
      <c r="K425" s="117"/>
    </row>
    <row r="426" spans="1:11" s="2" customFormat="1" ht="36">
      <c r="A426" s="21" t="s">
        <v>425</v>
      </c>
      <c r="B426" s="30">
        <v>800</v>
      </c>
      <c r="C426" s="30">
        <v>10</v>
      </c>
      <c r="D426" s="20" t="s">
        <v>7</v>
      </c>
      <c r="E426" s="65" t="s">
        <v>197</v>
      </c>
      <c r="F426" s="20"/>
      <c r="G426" s="108">
        <f>G427+G431</f>
        <v>19971000</v>
      </c>
      <c r="H426" s="108">
        <f>H427+H431</f>
        <v>100000000</v>
      </c>
      <c r="I426" s="108">
        <f>I427+I431</f>
        <v>78679689.429999992</v>
      </c>
      <c r="J426" s="88">
        <f t="shared" si="76"/>
        <v>78.679689429999982</v>
      </c>
      <c r="K426" s="117"/>
    </row>
    <row r="427" spans="1:11" s="2" customFormat="1" ht="12" hidden="1">
      <c r="A427" s="21" t="s">
        <v>343</v>
      </c>
      <c r="B427" s="30">
        <v>800</v>
      </c>
      <c r="C427" s="30">
        <v>10</v>
      </c>
      <c r="D427" s="20" t="s">
        <v>7</v>
      </c>
      <c r="E427" s="87" t="s">
        <v>200</v>
      </c>
      <c r="F427" s="20"/>
      <c r="G427" s="108">
        <f t="shared" ref="G427:I429" si="85">G428</f>
        <v>0</v>
      </c>
      <c r="H427" s="108">
        <f t="shared" si="85"/>
        <v>0</v>
      </c>
      <c r="I427" s="108">
        <f t="shared" si="85"/>
        <v>0</v>
      </c>
      <c r="J427" s="88" t="e">
        <f t="shared" si="76"/>
        <v>#DIV/0!</v>
      </c>
      <c r="K427" s="117"/>
    </row>
    <row r="428" spans="1:11" s="2" customFormat="1" ht="36" hidden="1">
      <c r="A428" s="80" t="s">
        <v>179</v>
      </c>
      <c r="B428" s="30">
        <v>800</v>
      </c>
      <c r="C428" s="30">
        <v>10</v>
      </c>
      <c r="D428" s="20" t="s">
        <v>7</v>
      </c>
      <c r="E428" s="65" t="s">
        <v>383</v>
      </c>
      <c r="F428" s="20"/>
      <c r="G428" s="108">
        <f t="shared" si="85"/>
        <v>0</v>
      </c>
      <c r="H428" s="108">
        <f t="shared" si="85"/>
        <v>0</v>
      </c>
      <c r="I428" s="108">
        <f t="shared" si="85"/>
        <v>0</v>
      </c>
      <c r="J428" s="88" t="e">
        <f t="shared" si="76"/>
        <v>#DIV/0!</v>
      </c>
      <c r="K428" s="117"/>
    </row>
    <row r="429" spans="1:11" s="2" customFormat="1" ht="24" hidden="1">
      <c r="A429" s="21" t="s">
        <v>424</v>
      </c>
      <c r="B429" s="30">
        <v>800</v>
      </c>
      <c r="C429" s="30">
        <v>10</v>
      </c>
      <c r="D429" s="20" t="s">
        <v>7</v>
      </c>
      <c r="E429" s="65" t="s">
        <v>383</v>
      </c>
      <c r="F429" s="20" t="s">
        <v>61</v>
      </c>
      <c r="G429" s="108">
        <f t="shared" si="85"/>
        <v>0</v>
      </c>
      <c r="H429" s="108">
        <f t="shared" si="85"/>
        <v>0</v>
      </c>
      <c r="I429" s="108">
        <f t="shared" si="85"/>
        <v>0</v>
      </c>
      <c r="J429" s="88" t="e">
        <f t="shared" si="76"/>
        <v>#DIV/0!</v>
      </c>
      <c r="K429" s="117"/>
    </row>
    <row r="430" spans="1:11" s="2" customFormat="1" ht="24" hidden="1">
      <c r="A430" s="21" t="s">
        <v>82</v>
      </c>
      <c r="B430" s="30">
        <v>800</v>
      </c>
      <c r="C430" s="30">
        <v>10</v>
      </c>
      <c r="D430" s="20" t="s">
        <v>7</v>
      </c>
      <c r="E430" s="65" t="s">
        <v>383</v>
      </c>
      <c r="F430" s="20" t="s">
        <v>62</v>
      </c>
      <c r="G430" s="108"/>
      <c r="H430" s="108"/>
      <c r="I430" s="108"/>
      <c r="J430" s="88" t="e">
        <f t="shared" si="76"/>
        <v>#DIV/0!</v>
      </c>
      <c r="K430" s="117"/>
    </row>
    <row r="431" spans="1:11" s="2" customFormat="1" ht="12">
      <c r="A431" s="21" t="s">
        <v>403</v>
      </c>
      <c r="B431" s="30">
        <v>800</v>
      </c>
      <c r="C431" s="30">
        <v>10</v>
      </c>
      <c r="D431" s="20" t="s">
        <v>7</v>
      </c>
      <c r="E431" s="65" t="s">
        <v>404</v>
      </c>
      <c r="F431" s="20"/>
      <c r="G431" s="108">
        <f>G432</f>
        <v>19971000</v>
      </c>
      <c r="H431" s="108">
        <f>H432</f>
        <v>100000000</v>
      </c>
      <c r="I431" s="108">
        <f>I432</f>
        <v>78679689.429999992</v>
      </c>
      <c r="J431" s="88">
        <f t="shared" si="76"/>
        <v>78.679689429999982</v>
      </c>
      <c r="K431" s="117"/>
    </row>
    <row r="432" spans="1:11" s="2" customFormat="1" ht="24">
      <c r="A432" s="21" t="s">
        <v>410</v>
      </c>
      <c r="B432" s="30">
        <v>800</v>
      </c>
      <c r="C432" s="20" t="s">
        <v>13</v>
      </c>
      <c r="D432" s="20" t="s">
        <v>7</v>
      </c>
      <c r="E432" s="20" t="s">
        <v>409</v>
      </c>
      <c r="F432" s="23"/>
      <c r="G432" s="108">
        <f>G433+G436</f>
        <v>19971000</v>
      </c>
      <c r="H432" s="108">
        <f>H433+H436</f>
        <v>100000000</v>
      </c>
      <c r="I432" s="108">
        <f>I433+I436</f>
        <v>78679689.429999992</v>
      </c>
      <c r="J432" s="88">
        <f t="shared" si="76"/>
        <v>78.679689429999982</v>
      </c>
      <c r="K432" s="117"/>
    </row>
    <row r="433" spans="1:11" s="2" customFormat="1" ht="60">
      <c r="A433" s="21" t="s">
        <v>489</v>
      </c>
      <c r="B433" s="30">
        <v>800</v>
      </c>
      <c r="C433" s="30">
        <v>10</v>
      </c>
      <c r="D433" s="20" t="s">
        <v>7</v>
      </c>
      <c r="E433" s="20" t="s">
        <v>411</v>
      </c>
      <c r="F433" s="20"/>
      <c r="G433" s="108">
        <f t="shared" ref="G433:I434" si="86">G434</f>
        <v>19571580</v>
      </c>
      <c r="H433" s="108">
        <f t="shared" si="86"/>
        <v>98000000</v>
      </c>
      <c r="I433" s="108">
        <f t="shared" si="86"/>
        <v>77106095.519999996</v>
      </c>
      <c r="J433" s="88">
        <f t="shared" si="76"/>
        <v>78.679689306122441</v>
      </c>
      <c r="K433" s="117"/>
    </row>
    <row r="434" spans="1:11" s="2" customFormat="1" ht="12">
      <c r="A434" s="24" t="s">
        <v>73</v>
      </c>
      <c r="B434" s="30">
        <v>800</v>
      </c>
      <c r="C434" s="30">
        <v>10</v>
      </c>
      <c r="D434" s="20" t="s">
        <v>7</v>
      </c>
      <c r="E434" s="20" t="s">
        <v>411</v>
      </c>
      <c r="F434" s="20" t="s">
        <v>72</v>
      </c>
      <c r="G434" s="108">
        <f t="shared" si="86"/>
        <v>19571580</v>
      </c>
      <c r="H434" s="108">
        <f t="shared" si="86"/>
        <v>98000000</v>
      </c>
      <c r="I434" s="108">
        <f t="shared" si="86"/>
        <v>77106095.519999996</v>
      </c>
      <c r="J434" s="88">
        <f t="shared" si="76"/>
        <v>78.679689306122441</v>
      </c>
      <c r="K434" s="117"/>
    </row>
    <row r="435" spans="1:11" s="2" customFormat="1" ht="24">
      <c r="A435" s="24" t="s">
        <v>78</v>
      </c>
      <c r="B435" s="30">
        <v>800</v>
      </c>
      <c r="C435" s="30">
        <v>10</v>
      </c>
      <c r="D435" s="20" t="s">
        <v>7</v>
      </c>
      <c r="E435" s="20" t="s">
        <v>411</v>
      </c>
      <c r="F435" s="20" t="s">
        <v>77</v>
      </c>
      <c r="G435" s="108">
        <v>19571580</v>
      </c>
      <c r="H435" s="108">
        <v>98000000</v>
      </c>
      <c r="I435" s="108">
        <v>77106095.519999996</v>
      </c>
      <c r="J435" s="88">
        <f t="shared" si="76"/>
        <v>78.679689306122441</v>
      </c>
      <c r="K435" s="117"/>
    </row>
    <row r="436" spans="1:11" s="2" customFormat="1" ht="48">
      <c r="A436" s="21" t="s">
        <v>316</v>
      </c>
      <c r="B436" s="30">
        <v>800</v>
      </c>
      <c r="C436" s="30">
        <v>10</v>
      </c>
      <c r="D436" s="20" t="s">
        <v>7</v>
      </c>
      <c r="E436" s="20" t="s">
        <v>412</v>
      </c>
      <c r="F436" s="20"/>
      <c r="G436" s="108">
        <f t="shared" ref="G436:I437" si="87">G437</f>
        <v>399420</v>
      </c>
      <c r="H436" s="108">
        <f t="shared" si="87"/>
        <v>2000000</v>
      </c>
      <c r="I436" s="108">
        <f t="shared" si="87"/>
        <v>1573593.91</v>
      </c>
      <c r="J436" s="88">
        <f t="shared" si="76"/>
        <v>78.679695499999994</v>
      </c>
      <c r="K436" s="117"/>
    </row>
    <row r="437" spans="1:11" s="2" customFormat="1" ht="12">
      <c r="A437" s="24" t="s">
        <v>73</v>
      </c>
      <c r="B437" s="30">
        <v>800</v>
      </c>
      <c r="C437" s="30">
        <v>10</v>
      </c>
      <c r="D437" s="20" t="s">
        <v>7</v>
      </c>
      <c r="E437" s="20" t="s">
        <v>412</v>
      </c>
      <c r="F437" s="20" t="s">
        <v>72</v>
      </c>
      <c r="G437" s="108">
        <f t="shared" si="87"/>
        <v>399420</v>
      </c>
      <c r="H437" s="108">
        <f t="shared" si="87"/>
        <v>2000000</v>
      </c>
      <c r="I437" s="108">
        <f t="shared" si="87"/>
        <v>1573593.91</v>
      </c>
      <c r="J437" s="88">
        <f t="shared" si="76"/>
        <v>78.679695499999994</v>
      </c>
      <c r="K437" s="117"/>
    </row>
    <row r="438" spans="1:11" s="2" customFormat="1" ht="24">
      <c r="A438" s="24" t="s">
        <v>78</v>
      </c>
      <c r="B438" s="30">
        <v>800</v>
      </c>
      <c r="C438" s="30">
        <v>10</v>
      </c>
      <c r="D438" s="20" t="s">
        <v>7</v>
      </c>
      <c r="E438" s="20" t="s">
        <v>412</v>
      </c>
      <c r="F438" s="20" t="s">
        <v>77</v>
      </c>
      <c r="G438" s="108">
        <v>399420</v>
      </c>
      <c r="H438" s="108">
        <v>2000000</v>
      </c>
      <c r="I438" s="108">
        <v>1573593.91</v>
      </c>
      <c r="J438" s="88">
        <f t="shared" si="76"/>
        <v>78.679695499999994</v>
      </c>
      <c r="K438" s="117"/>
    </row>
    <row r="439" spans="1:11" s="2" customFormat="1" ht="24">
      <c r="A439" s="81" t="s">
        <v>272</v>
      </c>
      <c r="B439" s="30">
        <v>800</v>
      </c>
      <c r="C439" s="30">
        <v>10</v>
      </c>
      <c r="D439" s="20" t="s">
        <v>7</v>
      </c>
      <c r="E439" s="65" t="s">
        <v>274</v>
      </c>
      <c r="F439" s="79"/>
      <c r="G439" s="109">
        <f>G440</f>
        <v>126000</v>
      </c>
      <c r="H439" s="109">
        <f>H440</f>
        <v>1111844.6599999999</v>
      </c>
      <c r="I439" s="109">
        <f>I440</f>
        <v>1111844.6599999999</v>
      </c>
      <c r="J439" s="88">
        <f t="shared" si="76"/>
        <v>100</v>
      </c>
      <c r="K439" s="117"/>
    </row>
    <row r="440" spans="1:11" s="2" customFormat="1" ht="24">
      <c r="A440" s="81" t="s">
        <v>336</v>
      </c>
      <c r="B440" s="30">
        <v>800</v>
      </c>
      <c r="C440" s="30">
        <v>10</v>
      </c>
      <c r="D440" s="20" t="s">
        <v>7</v>
      </c>
      <c r="E440" s="65" t="s">
        <v>275</v>
      </c>
      <c r="F440" s="79"/>
      <c r="G440" s="109">
        <f>G441+G444</f>
        <v>126000</v>
      </c>
      <c r="H440" s="109">
        <f>H441+H444</f>
        <v>1111844.6599999999</v>
      </c>
      <c r="I440" s="109">
        <f>I441+I444</f>
        <v>1111844.6599999999</v>
      </c>
      <c r="J440" s="88">
        <f t="shared" si="76"/>
        <v>100</v>
      </c>
      <c r="K440" s="117"/>
    </row>
    <row r="441" spans="1:11" s="2" customFormat="1" ht="24" hidden="1">
      <c r="A441" s="24" t="s">
        <v>295</v>
      </c>
      <c r="B441" s="30">
        <v>800</v>
      </c>
      <c r="C441" s="30">
        <v>10</v>
      </c>
      <c r="D441" s="20" t="s">
        <v>7</v>
      </c>
      <c r="E441" s="65" t="s">
        <v>278</v>
      </c>
      <c r="F441" s="20"/>
      <c r="G441" s="108">
        <f t="shared" ref="G441:I442" si="88">G442</f>
        <v>0</v>
      </c>
      <c r="H441" s="108">
        <f t="shared" si="88"/>
        <v>0</v>
      </c>
      <c r="I441" s="108">
        <f t="shared" si="88"/>
        <v>0</v>
      </c>
      <c r="J441" s="88" t="e">
        <f t="shared" si="76"/>
        <v>#DIV/0!</v>
      </c>
      <c r="K441" s="117"/>
    </row>
    <row r="442" spans="1:11" s="2" customFormat="1" ht="12" hidden="1">
      <c r="A442" s="24" t="s">
        <v>73</v>
      </c>
      <c r="B442" s="30">
        <v>800</v>
      </c>
      <c r="C442" s="30">
        <v>10</v>
      </c>
      <c r="D442" s="20" t="s">
        <v>7</v>
      </c>
      <c r="E442" s="65" t="s">
        <v>278</v>
      </c>
      <c r="F442" s="20" t="s">
        <v>72</v>
      </c>
      <c r="G442" s="108">
        <f t="shared" si="88"/>
        <v>0</v>
      </c>
      <c r="H442" s="108">
        <f t="shared" si="88"/>
        <v>0</v>
      </c>
      <c r="I442" s="108">
        <f t="shared" si="88"/>
        <v>0</v>
      </c>
      <c r="J442" s="88" t="e">
        <f t="shared" si="76"/>
        <v>#DIV/0!</v>
      </c>
      <c r="K442" s="117"/>
    </row>
    <row r="443" spans="1:11" s="2" customFormat="1" ht="15" hidden="1" customHeight="1">
      <c r="A443" s="24" t="s">
        <v>78</v>
      </c>
      <c r="B443" s="30">
        <v>800</v>
      </c>
      <c r="C443" s="30">
        <v>10</v>
      </c>
      <c r="D443" s="20" t="s">
        <v>7</v>
      </c>
      <c r="E443" s="65" t="s">
        <v>278</v>
      </c>
      <c r="F443" s="20" t="s">
        <v>77</v>
      </c>
      <c r="G443" s="108"/>
      <c r="H443" s="108"/>
      <c r="I443" s="108"/>
      <c r="J443" s="88" t="e">
        <f t="shared" si="76"/>
        <v>#DIV/0!</v>
      </c>
      <c r="K443" s="117"/>
    </row>
    <row r="444" spans="1:11" s="2" customFormat="1" ht="12">
      <c r="A444" s="24" t="s">
        <v>273</v>
      </c>
      <c r="B444" s="30">
        <v>800</v>
      </c>
      <c r="C444" s="30">
        <v>10</v>
      </c>
      <c r="D444" s="20" t="s">
        <v>7</v>
      </c>
      <c r="E444" s="65" t="s">
        <v>279</v>
      </c>
      <c r="F444" s="20"/>
      <c r="G444" s="108">
        <f>G445+G447</f>
        <v>126000</v>
      </c>
      <c r="H444" s="108">
        <f>H445+H447</f>
        <v>1111844.6599999999</v>
      </c>
      <c r="I444" s="108">
        <f>I445+I447</f>
        <v>1111844.6599999999</v>
      </c>
      <c r="J444" s="88">
        <f t="shared" si="76"/>
        <v>100</v>
      </c>
      <c r="K444" s="117"/>
    </row>
    <row r="445" spans="1:11" s="2" customFormat="1" ht="12">
      <c r="A445" s="24" t="s">
        <v>73</v>
      </c>
      <c r="B445" s="30">
        <v>800</v>
      </c>
      <c r="C445" s="30">
        <v>10</v>
      </c>
      <c r="D445" s="20" t="s">
        <v>7</v>
      </c>
      <c r="E445" s="65" t="s">
        <v>279</v>
      </c>
      <c r="F445" s="20" t="s">
        <v>72</v>
      </c>
      <c r="G445" s="108">
        <f>G446</f>
        <v>126000</v>
      </c>
      <c r="H445" s="108">
        <f>H446</f>
        <v>1111844.6599999999</v>
      </c>
      <c r="I445" s="108">
        <f>I446</f>
        <v>1111844.6599999999</v>
      </c>
      <c r="J445" s="88">
        <f t="shared" si="76"/>
        <v>100</v>
      </c>
      <c r="K445" s="117"/>
    </row>
    <row r="446" spans="1:11" s="2" customFormat="1" ht="22.5" customHeight="1">
      <c r="A446" s="24" t="s">
        <v>78</v>
      </c>
      <c r="B446" s="30">
        <v>800</v>
      </c>
      <c r="C446" s="30">
        <v>10</v>
      </c>
      <c r="D446" s="20" t="s">
        <v>7</v>
      </c>
      <c r="E446" s="65" t="s">
        <v>279</v>
      </c>
      <c r="F446" s="20" t="s">
        <v>77</v>
      </c>
      <c r="G446" s="108">
        <v>126000</v>
      </c>
      <c r="H446" s="108">
        <v>1111844.6599999999</v>
      </c>
      <c r="I446" s="108">
        <v>1111844.6599999999</v>
      </c>
      <c r="J446" s="88">
        <f t="shared" si="76"/>
        <v>100</v>
      </c>
      <c r="K446" s="117"/>
    </row>
    <row r="447" spans="1:11" s="2" customFormat="1" ht="24" hidden="1">
      <c r="A447" s="21" t="s">
        <v>120</v>
      </c>
      <c r="B447" s="30">
        <v>800</v>
      </c>
      <c r="C447" s="30">
        <v>10</v>
      </c>
      <c r="D447" s="20" t="s">
        <v>7</v>
      </c>
      <c r="E447" s="65" t="s">
        <v>279</v>
      </c>
      <c r="F447" s="20" t="s">
        <v>117</v>
      </c>
      <c r="G447" s="108">
        <f>G448</f>
        <v>0</v>
      </c>
      <c r="H447" s="108">
        <f>H448</f>
        <v>0</v>
      </c>
      <c r="I447" s="108">
        <f>I448</f>
        <v>0</v>
      </c>
      <c r="J447" s="88" t="e">
        <f t="shared" si="76"/>
        <v>#DIV/0!</v>
      </c>
      <c r="K447" s="117"/>
    </row>
    <row r="448" spans="1:11" s="2" customFormat="1" ht="12" hidden="1">
      <c r="A448" s="21" t="s">
        <v>119</v>
      </c>
      <c r="B448" s="30">
        <v>800</v>
      </c>
      <c r="C448" s="30">
        <v>10</v>
      </c>
      <c r="D448" s="20" t="s">
        <v>7</v>
      </c>
      <c r="E448" s="65" t="s">
        <v>279</v>
      </c>
      <c r="F448" s="20" t="s">
        <v>118</v>
      </c>
      <c r="G448" s="108"/>
      <c r="H448" s="108"/>
      <c r="I448" s="108"/>
      <c r="J448" s="88" t="e">
        <f t="shared" si="76"/>
        <v>#DIV/0!</v>
      </c>
      <c r="K448" s="117"/>
    </row>
    <row r="449" spans="1:11" s="2" customFormat="1" ht="12">
      <c r="A449" s="24" t="s">
        <v>108</v>
      </c>
      <c r="B449" s="30">
        <v>800</v>
      </c>
      <c r="C449" s="30">
        <v>10</v>
      </c>
      <c r="D449" s="20" t="s">
        <v>7</v>
      </c>
      <c r="E449" s="20" t="s">
        <v>146</v>
      </c>
      <c r="F449" s="20"/>
      <c r="G449" s="108">
        <f t="shared" ref="G449:I451" si="89">G450</f>
        <v>120000</v>
      </c>
      <c r="H449" s="108">
        <f t="shared" si="89"/>
        <v>120000</v>
      </c>
      <c r="I449" s="108">
        <f t="shared" si="89"/>
        <v>100000</v>
      </c>
      <c r="J449" s="88">
        <f t="shared" si="76"/>
        <v>83.333333333333343</v>
      </c>
      <c r="K449" s="117"/>
    </row>
    <row r="450" spans="1:11" s="2" customFormat="1" ht="24">
      <c r="A450" s="24" t="s">
        <v>76</v>
      </c>
      <c r="B450" s="30">
        <v>800</v>
      </c>
      <c r="C450" s="30">
        <v>10</v>
      </c>
      <c r="D450" s="20" t="s">
        <v>7</v>
      </c>
      <c r="E450" s="20" t="s">
        <v>149</v>
      </c>
      <c r="F450" s="19"/>
      <c r="G450" s="108">
        <f t="shared" si="89"/>
        <v>120000</v>
      </c>
      <c r="H450" s="108">
        <f t="shared" si="89"/>
        <v>120000</v>
      </c>
      <c r="I450" s="108">
        <f t="shared" si="89"/>
        <v>100000</v>
      </c>
      <c r="J450" s="88">
        <f t="shared" si="76"/>
        <v>83.333333333333343</v>
      </c>
      <c r="K450" s="117"/>
    </row>
    <row r="451" spans="1:11" s="2" customFormat="1" ht="12">
      <c r="A451" s="24" t="s">
        <v>73</v>
      </c>
      <c r="B451" s="30">
        <v>800</v>
      </c>
      <c r="C451" s="30">
        <v>10</v>
      </c>
      <c r="D451" s="20" t="s">
        <v>7</v>
      </c>
      <c r="E451" s="20" t="s">
        <v>149</v>
      </c>
      <c r="F451" s="20" t="s">
        <v>72</v>
      </c>
      <c r="G451" s="108">
        <f t="shared" si="89"/>
        <v>120000</v>
      </c>
      <c r="H451" s="108">
        <f t="shared" si="89"/>
        <v>120000</v>
      </c>
      <c r="I451" s="108">
        <f t="shared" si="89"/>
        <v>100000</v>
      </c>
      <c r="J451" s="88">
        <f t="shared" si="76"/>
        <v>83.333333333333343</v>
      </c>
      <c r="K451" s="117"/>
    </row>
    <row r="452" spans="1:11" s="2" customFormat="1" ht="12">
      <c r="A452" s="24" t="s">
        <v>75</v>
      </c>
      <c r="B452" s="30">
        <v>800</v>
      </c>
      <c r="C452" s="30">
        <v>10</v>
      </c>
      <c r="D452" s="20" t="s">
        <v>7</v>
      </c>
      <c r="E452" s="20" t="s">
        <v>149</v>
      </c>
      <c r="F452" s="20" t="s">
        <v>74</v>
      </c>
      <c r="G452" s="108">
        <v>120000</v>
      </c>
      <c r="H452" s="108">
        <v>120000</v>
      </c>
      <c r="I452" s="108">
        <v>100000</v>
      </c>
      <c r="J452" s="88">
        <f t="shared" si="76"/>
        <v>83.333333333333343</v>
      </c>
      <c r="K452" s="117"/>
    </row>
    <row r="453" spans="1:11" s="2" customFormat="1" ht="12">
      <c r="A453" s="33" t="s">
        <v>37</v>
      </c>
      <c r="B453" s="34">
        <v>800</v>
      </c>
      <c r="C453" s="34">
        <v>10</v>
      </c>
      <c r="D453" s="18" t="s">
        <v>14</v>
      </c>
      <c r="E453" s="18"/>
      <c r="F453" s="18"/>
      <c r="G453" s="107">
        <f>G461+G454</f>
        <v>149688</v>
      </c>
      <c r="H453" s="107">
        <f>H461+H454</f>
        <v>2109656.58</v>
      </c>
      <c r="I453" s="107">
        <f>I461+I454</f>
        <v>2109656.58</v>
      </c>
      <c r="J453" s="90">
        <f t="shared" si="76"/>
        <v>100</v>
      </c>
      <c r="K453" s="117"/>
    </row>
    <row r="454" spans="1:11" s="2" customFormat="1" ht="24">
      <c r="A454" s="24" t="s">
        <v>382</v>
      </c>
      <c r="B454" s="30">
        <v>800</v>
      </c>
      <c r="C454" s="30">
        <v>10</v>
      </c>
      <c r="D454" s="20" t="s">
        <v>14</v>
      </c>
      <c r="E454" s="20" t="s">
        <v>148</v>
      </c>
      <c r="F454" s="20"/>
      <c r="G454" s="108">
        <f>G458+G455</f>
        <v>149688</v>
      </c>
      <c r="H454" s="108">
        <f>H458+H455</f>
        <v>798000</v>
      </c>
      <c r="I454" s="108">
        <f>I458+I455</f>
        <v>798000</v>
      </c>
      <c r="J454" s="88">
        <f t="shared" si="76"/>
        <v>100</v>
      </c>
      <c r="K454" s="117"/>
    </row>
    <row r="455" spans="1:11" s="2" customFormat="1" ht="12" hidden="1">
      <c r="A455" s="24" t="s">
        <v>318</v>
      </c>
      <c r="B455" s="30">
        <v>800</v>
      </c>
      <c r="C455" s="30">
        <v>10</v>
      </c>
      <c r="D455" s="20" t="s">
        <v>14</v>
      </c>
      <c r="E455" s="65" t="s">
        <v>317</v>
      </c>
      <c r="F455" s="20"/>
      <c r="G455" s="108">
        <f t="shared" ref="G455:I456" si="90">G456</f>
        <v>0</v>
      </c>
      <c r="H455" s="108">
        <f t="shared" si="90"/>
        <v>0</v>
      </c>
      <c r="I455" s="108">
        <f t="shared" si="90"/>
        <v>0</v>
      </c>
      <c r="J455" s="88" t="e">
        <f t="shared" si="76"/>
        <v>#DIV/0!</v>
      </c>
      <c r="K455" s="117"/>
    </row>
    <row r="456" spans="1:11" s="2" customFormat="1" ht="12" hidden="1">
      <c r="A456" s="24" t="s">
        <v>73</v>
      </c>
      <c r="B456" s="30">
        <v>800</v>
      </c>
      <c r="C456" s="30">
        <v>10</v>
      </c>
      <c r="D456" s="20" t="s">
        <v>14</v>
      </c>
      <c r="E456" s="65" t="s">
        <v>317</v>
      </c>
      <c r="F456" s="20" t="s">
        <v>72</v>
      </c>
      <c r="G456" s="108">
        <f t="shared" si="90"/>
        <v>0</v>
      </c>
      <c r="H456" s="108">
        <f t="shared" si="90"/>
        <v>0</v>
      </c>
      <c r="I456" s="108">
        <f t="shared" si="90"/>
        <v>0</v>
      </c>
      <c r="J456" s="88" t="e">
        <f t="shared" si="76"/>
        <v>#DIV/0!</v>
      </c>
      <c r="K456" s="117"/>
    </row>
    <row r="457" spans="1:11" s="2" customFormat="1" ht="24" hidden="1">
      <c r="A457" s="24" t="s">
        <v>78</v>
      </c>
      <c r="B457" s="30">
        <v>800</v>
      </c>
      <c r="C457" s="30">
        <v>10</v>
      </c>
      <c r="D457" s="20" t="s">
        <v>14</v>
      </c>
      <c r="E457" s="65" t="s">
        <v>317</v>
      </c>
      <c r="F457" s="20" t="s">
        <v>77</v>
      </c>
      <c r="G457" s="108"/>
      <c r="H457" s="108"/>
      <c r="I457" s="108"/>
      <c r="J457" s="88" t="e">
        <f t="shared" si="76"/>
        <v>#DIV/0!</v>
      </c>
      <c r="K457" s="117"/>
    </row>
    <row r="458" spans="1:11" s="2" customFormat="1" ht="12">
      <c r="A458" s="24" t="s">
        <v>262</v>
      </c>
      <c r="B458" s="30">
        <v>800</v>
      </c>
      <c r="C458" s="30">
        <v>10</v>
      </c>
      <c r="D458" s="20" t="s">
        <v>14</v>
      </c>
      <c r="E458" s="65" t="s">
        <v>242</v>
      </c>
      <c r="F458" s="20"/>
      <c r="G458" s="108">
        <f t="shared" ref="G458:I459" si="91">G459</f>
        <v>149688</v>
      </c>
      <c r="H458" s="108">
        <f t="shared" si="91"/>
        <v>798000</v>
      </c>
      <c r="I458" s="108">
        <f t="shared" si="91"/>
        <v>798000</v>
      </c>
      <c r="J458" s="88">
        <f t="shared" ref="J458:J521" si="92">I458/H458*100</f>
        <v>100</v>
      </c>
      <c r="K458" s="117"/>
    </row>
    <row r="459" spans="1:11" s="2" customFormat="1" ht="12">
      <c r="A459" s="24" t="s">
        <v>73</v>
      </c>
      <c r="B459" s="30">
        <v>800</v>
      </c>
      <c r="C459" s="30">
        <v>10</v>
      </c>
      <c r="D459" s="20" t="s">
        <v>14</v>
      </c>
      <c r="E459" s="65" t="s">
        <v>242</v>
      </c>
      <c r="F459" s="20" t="s">
        <v>72</v>
      </c>
      <c r="G459" s="108">
        <f t="shared" si="91"/>
        <v>149688</v>
      </c>
      <c r="H459" s="108">
        <f t="shared" si="91"/>
        <v>798000</v>
      </c>
      <c r="I459" s="108">
        <f t="shared" si="91"/>
        <v>798000</v>
      </c>
      <c r="J459" s="88">
        <f t="shared" si="92"/>
        <v>100</v>
      </c>
      <c r="K459" s="117"/>
    </row>
    <row r="460" spans="1:11" s="2" customFormat="1" ht="24">
      <c r="A460" s="24" t="s">
        <v>78</v>
      </c>
      <c r="B460" s="30">
        <v>800</v>
      </c>
      <c r="C460" s="30">
        <v>10</v>
      </c>
      <c r="D460" s="20" t="s">
        <v>14</v>
      </c>
      <c r="E460" s="65" t="s">
        <v>242</v>
      </c>
      <c r="F460" s="20" t="s">
        <v>77</v>
      </c>
      <c r="G460" s="108">
        <v>149688</v>
      </c>
      <c r="H460" s="108">
        <f>600969.36+197030.64</f>
        <v>798000</v>
      </c>
      <c r="I460" s="108">
        <v>798000</v>
      </c>
      <c r="J460" s="88">
        <f t="shared" si="92"/>
        <v>100</v>
      </c>
      <c r="K460" s="117"/>
    </row>
    <row r="461" spans="1:11" s="2" customFormat="1" ht="12">
      <c r="A461" s="24" t="s">
        <v>108</v>
      </c>
      <c r="B461" s="30">
        <v>800</v>
      </c>
      <c r="C461" s="30">
        <v>10</v>
      </c>
      <c r="D461" s="20" t="s">
        <v>14</v>
      </c>
      <c r="E461" s="20" t="s">
        <v>146</v>
      </c>
      <c r="F461" s="20"/>
      <c r="G461" s="108">
        <f>G462+G467</f>
        <v>0</v>
      </c>
      <c r="H461" s="108">
        <f>H462+H467</f>
        <v>1311656.58</v>
      </c>
      <c r="I461" s="108">
        <f>I462+I467</f>
        <v>1311656.58</v>
      </c>
      <c r="J461" s="88">
        <f t="shared" si="92"/>
        <v>100</v>
      </c>
      <c r="K461" s="117"/>
    </row>
    <row r="462" spans="1:11" s="2" customFormat="1" ht="35.25" customHeight="1">
      <c r="A462" s="24" t="s">
        <v>177</v>
      </c>
      <c r="B462" s="30">
        <v>800</v>
      </c>
      <c r="C462" s="30">
        <v>10</v>
      </c>
      <c r="D462" s="20" t="s">
        <v>14</v>
      </c>
      <c r="E462" s="20" t="s">
        <v>217</v>
      </c>
      <c r="F462" s="20"/>
      <c r="G462" s="108">
        <f>G465+G463</f>
        <v>0</v>
      </c>
      <c r="H462" s="108">
        <f>H465+H463</f>
        <v>1311656.58</v>
      </c>
      <c r="I462" s="108">
        <f>I465+I463</f>
        <v>1311656.58</v>
      </c>
      <c r="J462" s="88">
        <f t="shared" si="92"/>
        <v>100</v>
      </c>
      <c r="K462" s="117"/>
    </row>
    <row r="463" spans="1:11" s="2" customFormat="1" ht="0.75" hidden="1" customHeight="1">
      <c r="A463" s="24" t="s">
        <v>63</v>
      </c>
      <c r="B463" s="30">
        <v>800</v>
      </c>
      <c r="C463" s="30">
        <v>10</v>
      </c>
      <c r="D463" s="20" t="s">
        <v>14</v>
      </c>
      <c r="E463" s="20" t="s">
        <v>217</v>
      </c>
      <c r="F463" s="20" t="s">
        <v>61</v>
      </c>
      <c r="G463" s="108">
        <f>G464</f>
        <v>0</v>
      </c>
      <c r="H463" s="108">
        <f>H464</f>
        <v>0</v>
      </c>
      <c r="I463" s="108">
        <f>I464</f>
        <v>0</v>
      </c>
      <c r="J463" s="88" t="e">
        <f t="shared" si="92"/>
        <v>#DIV/0!</v>
      </c>
      <c r="K463" s="117"/>
    </row>
    <row r="464" spans="1:11" s="2" customFormat="1" ht="24" hidden="1">
      <c r="A464" s="24" t="s">
        <v>80</v>
      </c>
      <c r="B464" s="30">
        <v>800</v>
      </c>
      <c r="C464" s="30">
        <v>10</v>
      </c>
      <c r="D464" s="20" t="s">
        <v>14</v>
      </c>
      <c r="E464" s="20" t="s">
        <v>217</v>
      </c>
      <c r="F464" s="20" t="s">
        <v>62</v>
      </c>
      <c r="G464" s="108"/>
      <c r="H464" s="108"/>
      <c r="I464" s="108"/>
      <c r="J464" s="88" t="e">
        <f t="shared" si="92"/>
        <v>#DIV/0!</v>
      </c>
      <c r="K464" s="117"/>
    </row>
    <row r="465" spans="1:86" s="50" customFormat="1" ht="24">
      <c r="A465" s="21" t="s">
        <v>120</v>
      </c>
      <c r="B465" s="30">
        <v>800</v>
      </c>
      <c r="C465" s="30">
        <v>10</v>
      </c>
      <c r="D465" s="20" t="s">
        <v>14</v>
      </c>
      <c r="E465" s="20" t="s">
        <v>217</v>
      </c>
      <c r="F465" s="20" t="s">
        <v>117</v>
      </c>
      <c r="G465" s="108">
        <f t="shared" ref="G465:I465" si="93">G466</f>
        <v>0</v>
      </c>
      <c r="H465" s="108">
        <f t="shared" si="93"/>
        <v>1311656.58</v>
      </c>
      <c r="I465" s="108">
        <f t="shared" si="93"/>
        <v>1311656.58</v>
      </c>
      <c r="J465" s="88">
        <f t="shared" si="92"/>
        <v>100</v>
      </c>
      <c r="K465" s="122"/>
      <c r="L465" s="5"/>
      <c r="M465" s="5"/>
    </row>
    <row r="466" spans="1:86" s="2" customFormat="1" ht="12">
      <c r="A466" s="21" t="s">
        <v>119</v>
      </c>
      <c r="B466" s="30">
        <v>800</v>
      </c>
      <c r="C466" s="30">
        <v>10</v>
      </c>
      <c r="D466" s="20" t="s">
        <v>14</v>
      </c>
      <c r="E466" s="20" t="s">
        <v>217</v>
      </c>
      <c r="F466" s="20" t="s">
        <v>118</v>
      </c>
      <c r="G466" s="108">
        <v>0</v>
      </c>
      <c r="H466" s="108">
        <v>1311656.58</v>
      </c>
      <c r="I466" s="108">
        <v>1311656.58</v>
      </c>
      <c r="J466" s="88">
        <f t="shared" si="92"/>
        <v>100</v>
      </c>
      <c r="K466" s="117"/>
    </row>
    <row r="467" spans="1:86" s="2" customFormat="1" ht="36" hidden="1">
      <c r="A467" s="80" t="s">
        <v>176</v>
      </c>
      <c r="B467" s="20" t="s">
        <v>22</v>
      </c>
      <c r="C467" s="20" t="s">
        <v>13</v>
      </c>
      <c r="D467" s="20" t="s">
        <v>14</v>
      </c>
      <c r="E467" s="20" t="s">
        <v>210</v>
      </c>
      <c r="F467" s="20"/>
      <c r="G467" s="108">
        <f t="shared" ref="G467:I468" si="94">G468</f>
        <v>0</v>
      </c>
      <c r="H467" s="108">
        <f t="shared" si="94"/>
        <v>0</v>
      </c>
      <c r="I467" s="108">
        <f t="shared" si="94"/>
        <v>0</v>
      </c>
      <c r="J467" s="88" t="e">
        <f t="shared" si="92"/>
        <v>#DIV/0!</v>
      </c>
      <c r="K467" s="117"/>
    </row>
    <row r="468" spans="1:86" s="2" customFormat="1" ht="24" hidden="1">
      <c r="A468" s="21" t="s">
        <v>120</v>
      </c>
      <c r="B468" s="20" t="s">
        <v>22</v>
      </c>
      <c r="C468" s="20" t="s">
        <v>13</v>
      </c>
      <c r="D468" s="20" t="s">
        <v>14</v>
      </c>
      <c r="E468" s="20" t="s">
        <v>210</v>
      </c>
      <c r="F468" s="20" t="s">
        <v>117</v>
      </c>
      <c r="G468" s="108">
        <f t="shared" si="94"/>
        <v>0</v>
      </c>
      <c r="H468" s="108">
        <f t="shared" si="94"/>
        <v>0</v>
      </c>
      <c r="I468" s="108">
        <f t="shared" si="94"/>
        <v>0</v>
      </c>
      <c r="J468" s="88" t="e">
        <f t="shared" si="92"/>
        <v>#DIV/0!</v>
      </c>
      <c r="K468" s="117"/>
    </row>
    <row r="469" spans="1:86" s="2" customFormat="1" ht="12" hidden="1">
      <c r="A469" s="21" t="s">
        <v>119</v>
      </c>
      <c r="B469" s="20" t="s">
        <v>22</v>
      </c>
      <c r="C469" s="20" t="s">
        <v>13</v>
      </c>
      <c r="D469" s="20" t="s">
        <v>14</v>
      </c>
      <c r="E469" s="20" t="s">
        <v>210</v>
      </c>
      <c r="F469" s="20" t="s">
        <v>118</v>
      </c>
      <c r="G469" s="108"/>
      <c r="H469" s="108"/>
      <c r="I469" s="108"/>
      <c r="J469" s="88" t="e">
        <f t="shared" si="92"/>
        <v>#DIV/0!</v>
      </c>
      <c r="K469" s="117"/>
    </row>
    <row r="470" spans="1:86" s="2" customFormat="1" ht="12">
      <c r="A470" s="25" t="s">
        <v>206</v>
      </c>
      <c r="B470" s="16" t="s">
        <v>22</v>
      </c>
      <c r="C470" s="16" t="s">
        <v>13</v>
      </c>
      <c r="D470" s="16" t="s">
        <v>15</v>
      </c>
      <c r="E470" s="16"/>
      <c r="F470" s="16"/>
      <c r="G470" s="106">
        <f t="shared" ref="G470:I473" si="95">G471</f>
        <v>0</v>
      </c>
      <c r="H470" s="106">
        <f t="shared" si="95"/>
        <v>4600</v>
      </c>
      <c r="I470" s="106">
        <f t="shared" si="95"/>
        <v>4600</v>
      </c>
      <c r="J470" s="89">
        <f t="shared" si="92"/>
        <v>100</v>
      </c>
      <c r="K470" s="117"/>
    </row>
    <row r="471" spans="1:86" s="2" customFormat="1" ht="12">
      <c r="A471" s="21" t="s">
        <v>211</v>
      </c>
      <c r="B471" s="18" t="s">
        <v>22</v>
      </c>
      <c r="C471" s="18" t="s">
        <v>13</v>
      </c>
      <c r="D471" s="18" t="s">
        <v>15</v>
      </c>
      <c r="E471" s="18" t="s">
        <v>169</v>
      </c>
      <c r="F471" s="18"/>
      <c r="G471" s="107">
        <f t="shared" si="95"/>
        <v>0</v>
      </c>
      <c r="H471" s="107">
        <f t="shared" si="95"/>
        <v>4600</v>
      </c>
      <c r="I471" s="107">
        <f t="shared" si="95"/>
        <v>4600</v>
      </c>
      <c r="J471" s="90">
        <f t="shared" si="92"/>
        <v>100</v>
      </c>
      <c r="K471" s="117"/>
    </row>
    <row r="472" spans="1:86" s="2" customFormat="1" ht="12">
      <c r="A472" s="21" t="s">
        <v>97</v>
      </c>
      <c r="B472" s="20" t="s">
        <v>22</v>
      </c>
      <c r="C472" s="20" t="s">
        <v>13</v>
      </c>
      <c r="D472" s="20" t="s">
        <v>15</v>
      </c>
      <c r="E472" s="20" t="s">
        <v>170</v>
      </c>
      <c r="F472" s="20"/>
      <c r="G472" s="108">
        <f t="shared" si="95"/>
        <v>0</v>
      </c>
      <c r="H472" s="108">
        <f t="shared" si="95"/>
        <v>4600</v>
      </c>
      <c r="I472" s="108">
        <f t="shared" si="95"/>
        <v>4600</v>
      </c>
      <c r="J472" s="88">
        <f t="shared" si="92"/>
        <v>100</v>
      </c>
      <c r="K472" s="117"/>
    </row>
    <row r="473" spans="1:86" s="2" customFormat="1" ht="12">
      <c r="A473" s="24" t="s">
        <v>73</v>
      </c>
      <c r="B473" s="20" t="s">
        <v>22</v>
      </c>
      <c r="C473" s="20" t="s">
        <v>13</v>
      </c>
      <c r="D473" s="20" t="s">
        <v>15</v>
      </c>
      <c r="E473" s="20" t="s">
        <v>170</v>
      </c>
      <c r="F473" s="20" t="s">
        <v>72</v>
      </c>
      <c r="G473" s="108">
        <f t="shared" si="95"/>
        <v>0</v>
      </c>
      <c r="H473" s="108">
        <f t="shared" si="95"/>
        <v>4600</v>
      </c>
      <c r="I473" s="108">
        <f t="shared" si="95"/>
        <v>4600</v>
      </c>
      <c r="J473" s="88">
        <f t="shared" si="92"/>
        <v>100</v>
      </c>
      <c r="K473" s="117"/>
    </row>
    <row r="474" spans="1:86" s="2" customFormat="1" ht="12">
      <c r="A474" s="21" t="s">
        <v>243</v>
      </c>
      <c r="B474" s="20" t="s">
        <v>22</v>
      </c>
      <c r="C474" s="20" t="s">
        <v>13</v>
      </c>
      <c r="D474" s="20" t="s">
        <v>15</v>
      </c>
      <c r="E474" s="20" t="s">
        <v>170</v>
      </c>
      <c r="F474" s="20" t="s">
        <v>198</v>
      </c>
      <c r="G474" s="108">
        <v>0</v>
      </c>
      <c r="H474" s="108">
        <v>4600</v>
      </c>
      <c r="I474" s="108">
        <v>4600</v>
      </c>
      <c r="J474" s="88">
        <f t="shared" si="92"/>
        <v>100</v>
      </c>
      <c r="K474" s="117"/>
    </row>
    <row r="475" spans="1:86" s="2" customFormat="1" ht="12">
      <c r="A475" s="15" t="s">
        <v>31</v>
      </c>
      <c r="B475" s="16" t="s">
        <v>22</v>
      </c>
      <c r="C475" s="16" t="s">
        <v>41</v>
      </c>
      <c r="D475" s="16"/>
      <c r="E475" s="16"/>
      <c r="F475" s="16"/>
      <c r="G475" s="106">
        <f>G476+G483</f>
        <v>200000</v>
      </c>
      <c r="H475" s="106">
        <f>H476+H483</f>
        <v>200000</v>
      </c>
      <c r="I475" s="106">
        <f>I476+I483</f>
        <v>199564</v>
      </c>
      <c r="J475" s="89">
        <f t="shared" si="92"/>
        <v>99.782000000000011</v>
      </c>
      <c r="K475" s="117"/>
    </row>
    <row r="476" spans="1:86" s="2" customFormat="1" ht="12">
      <c r="A476" s="33" t="s">
        <v>50</v>
      </c>
      <c r="B476" s="18" t="s">
        <v>22</v>
      </c>
      <c r="C476" s="18" t="s">
        <v>41</v>
      </c>
      <c r="D476" s="18" t="s">
        <v>5</v>
      </c>
      <c r="E476" s="18"/>
      <c r="F476" s="18"/>
      <c r="G476" s="107">
        <f t="shared" ref="G476:I476" si="96">G477</f>
        <v>150000</v>
      </c>
      <c r="H476" s="107">
        <f t="shared" si="96"/>
        <v>150000</v>
      </c>
      <c r="I476" s="107">
        <f t="shared" si="96"/>
        <v>149599</v>
      </c>
      <c r="J476" s="90">
        <f t="shared" si="92"/>
        <v>99.732666666666674</v>
      </c>
      <c r="K476" s="117"/>
    </row>
    <row r="477" spans="1:86" s="2" customFormat="1" ht="24">
      <c r="A477" s="24" t="s">
        <v>368</v>
      </c>
      <c r="B477" s="20" t="s">
        <v>22</v>
      </c>
      <c r="C477" s="20" t="s">
        <v>41</v>
      </c>
      <c r="D477" s="20" t="s">
        <v>5</v>
      </c>
      <c r="E477" s="20" t="s">
        <v>145</v>
      </c>
      <c r="F477" s="20"/>
      <c r="G477" s="108">
        <f>G478</f>
        <v>150000</v>
      </c>
      <c r="H477" s="108">
        <f>H478</f>
        <v>150000</v>
      </c>
      <c r="I477" s="108">
        <f>I478</f>
        <v>149599</v>
      </c>
      <c r="J477" s="88">
        <f t="shared" si="92"/>
        <v>99.732666666666674</v>
      </c>
      <c r="K477" s="117"/>
    </row>
    <row r="478" spans="1:86" s="2" customFormat="1" ht="12">
      <c r="A478" s="24" t="s">
        <v>79</v>
      </c>
      <c r="B478" s="20" t="s">
        <v>22</v>
      </c>
      <c r="C478" s="20" t="s">
        <v>41</v>
      </c>
      <c r="D478" s="20" t="s">
        <v>5</v>
      </c>
      <c r="E478" s="20" t="s">
        <v>369</v>
      </c>
      <c r="F478" s="20"/>
      <c r="G478" s="108">
        <f>G481+G479</f>
        <v>150000</v>
      </c>
      <c r="H478" s="108">
        <f>H481+H479</f>
        <v>150000</v>
      </c>
      <c r="I478" s="108">
        <f>I481+I479</f>
        <v>149599</v>
      </c>
      <c r="J478" s="88">
        <f t="shared" si="92"/>
        <v>99.732666666666674</v>
      </c>
      <c r="K478" s="117"/>
    </row>
    <row r="479" spans="1:86" s="2" customFormat="1" ht="36">
      <c r="A479" s="21" t="s">
        <v>422</v>
      </c>
      <c r="B479" s="20" t="s">
        <v>22</v>
      </c>
      <c r="C479" s="20" t="s">
        <v>41</v>
      </c>
      <c r="D479" s="20" t="s">
        <v>5</v>
      </c>
      <c r="E479" s="20" t="s">
        <v>369</v>
      </c>
      <c r="F479" s="20" t="s">
        <v>54</v>
      </c>
      <c r="G479" s="108">
        <f>G480</f>
        <v>75000</v>
      </c>
      <c r="H479" s="108">
        <f>H480</f>
        <v>102500</v>
      </c>
      <c r="I479" s="108">
        <f>I480</f>
        <v>102100</v>
      </c>
      <c r="J479" s="88">
        <f t="shared" si="92"/>
        <v>99.609756097560975</v>
      </c>
      <c r="K479" s="117"/>
    </row>
    <row r="480" spans="1:86" s="10" customFormat="1" ht="15">
      <c r="A480" s="21" t="s">
        <v>57</v>
      </c>
      <c r="B480" s="20" t="s">
        <v>22</v>
      </c>
      <c r="C480" s="20" t="s">
        <v>41</v>
      </c>
      <c r="D480" s="20" t="s">
        <v>5</v>
      </c>
      <c r="E480" s="20" t="s">
        <v>369</v>
      </c>
      <c r="F480" s="20" t="s">
        <v>56</v>
      </c>
      <c r="G480" s="108">
        <v>75000</v>
      </c>
      <c r="H480" s="108">
        <v>102500</v>
      </c>
      <c r="I480" s="108">
        <v>102100</v>
      </c>
      <c r="J480" s="88">
        <f t="shared" si="92"/>
        <v>99.609756097560975</v>
      </c>
      <c r="K480" s="123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F480" s="40"/>
      <c r="AG480" s="40"/>
      <c r="AH480" s="40"/>
      <c r="AI480" s="40"/>
      <c r="AJ480" s="40"/>
      <c r="AK480" s="40"/>
      <c r="AL480" s="40"/>
      <c r="AM480" s="40"/>
      <c r="AN480" s="40"/>
      <c r="AO480" s="40"/>
      <c r="AP480" s="40"/>
      <c r="AQ480" s="40"/>
      <c r="AR480" s="40"/>
      <c r="AS480" s="40"/>
      <c r="AT480" s="40"/>
      <c r="AU480" s="40"/>
      <c r="AV480" s="40"/>
      <c r="AW480" s="40"/>
      <c r="AX480" s="40"/>
      <c r="AY480" s="40"/>
      <c r="AZ480" s="40"/>
      <c r="BA480" s="40"/>
      <c r="BB480" s="40"/>
      <c r="BC480" s="40"/>
      <c r="BD480" s="40"/>
      <c r="BE480" s="40"/>
      <c r="BF480" s="40"/>
      <c r="BG480" s="40"/>
      <c r="BH480" s="40"/>
      <c r="BI480" s="40"/>
      <c r="BJ480" s="40"/>
      <c r="BK480" s="40"/>
      <c r="BL480" s="40"/>
      <c r="BM480" s="40"/>
      <c r="BN480" s="40"/>
      <c r="BO480" s="40"/>
      <c r="BP480" s="40"/>
      <c r="BQ480" s="40"/>
      <c r="BR480" s="40"/>
      <c r="BS480" s="40"/>
      <c r="BT480" s="40"/>
      <c r="BU480" s="40"/>
      <c r="BV480" s="40"/>
      <c r="BW480" s="40"/>
      <c r="BX480" s="40"/>
      <c r="BY480" s="40"/>
      <c r="BZ480" s="40"/>
      <c r="CA480" s="40"/>
      <c r="CB480" s="40"/>
      <c r="CC480" s="40"/>
      <c r="CD480" s="40"/>
      <c r="CE480" s="40"/>
      <c r="CF480" s="40"/>
      <c r="CG480" s="40"/>
      <c r="CH480" s="40"/>
    </row>
    <row r="481" spans="1:86" s="10" customFormat="1" ht="24">
      <c r="A481" s="21" t="s">
        <v>424</v>
      </c>
      <c r="B481" s="20" t="s">
        <v>22</v>
      </c>
      <c r="C481" s="20" t="s">
        <v>41</v>
      </c>
      <c r="D481" s="20" t="s">
        <v>5</v>
      </c>
      <c r="E481" s="20" t="s">
        <v>369</v>
      </c>
      <c r="F481" s="20" t="s">
        <v>61</v>
      </c>
      <c r="G481" s="108">
        <f>G482</f>
        <v>75000</v>
      </c>
      <c r="H481" s="108">
        <f>H482</f>
        <v>47500</v>
      </c>
      <c r="I481" s="108">
        <f>I482</f>
        <v>47499</v>
      </c>
      <c r="J481" s="88">
        <f t="shared" si="92"/>
        <v>99.997894736842113</v>
      </c>
      <c r="K481" s="123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F481" s="40"/>
      <c r="AG481" s="40"/>
      <c r="AH481" s="40"/>
      <c r="AI481" s="40"/>
      <c r="AJ481" s="40"/>
      <c r="AK481" s="40"/>
      <c r="AL481" s="40"/>
      <c r="AM481" s="40"/>
      <c r="AN481" s="40"/>
      <c r="AO481" s="40"/>
      <c r="AP481" s="40"/>
      <c r="AQ481" s="40"/>
      <c r="AR481" s="40"/>
      <c r="AS481" s="40"/>
      <c r="AT481" s="40"/>
      <c r="AU481" s="40"/>
      <c r="AV481" s="40"/>
      <c r="AW481" s="40"/>
      <c r="AX481" s="40"/>
      <c r="AY481" s="40"/>
      <c r="AZ481" s="40"/>
      <c r="BA481" s="40"/>
      <c r="BB481" s="40"/>
      <c r="BC481" s="40"/>
      <c r="BD481" s="40"/>
      <c r="BE481" s="40"/>
      <c r="BF481" s="40"/>
      <c r="BG481" s="40"/>
      <c r="BH481" s="40"/>
      <c r="BI481" s="40"/>
      <c r="BJ481" s="40"/>
      <c r="BK481" s="40"/>
      <c r="BL481" s="40"/>
      <c r="BM481" s="40"/>
      <c r="BN481" s="40"/>
      <c r="BO481" s="40"/>
      <c r="BP481" s="40"/>
      <c r="BQ481" s="40"/>
      <c r="BR481" s="40"/>
      <c r="BS481" s="40"/>
      <c r="BT481" s="40"/>
      <c r="BU481" s="40"/>
      <c r="BV481" s="40"/>
      <c r="BW481" s="40"/>
      <c r="BX481" s="40"/>
      <c r="BY481" s="40"/>
      <c r="BZ481" s="40"/>
      <c r="CA481" s="40"/>
      <c r="CB481" s="40"/>
      <c r="CC481" s="40"/>
      <c r="CD481" s="40"/>
      <c r="CE481" s="40"/>
      <c r="CF481" s="40"/>
      <c r="CG481" s="40"/>
      <c r="CH481" s="40"/>
    </row>
    <row r="482" spans="1:86" s="10" customFormat="1" ht="24">
      <c r="A482" s="21" t="s">
        <v>82</v>
      </c>
      <c r="B482" s="20" t="s">
        <v>22</v>
      </c>
      <c r="C482" s="20" t="s">
        <v>41</v>
      </c>
      <c r="D482" s="20" t="s">
        <v>5</v>
      </c>
      <c r="E482" s="20" t="s">
        <v>369</v>
      </c>
      <c r="F482" s="20" t="s">
        <v>62</v>
      </c>
      <c r="G482" s="108">
        <v>75000</v>
      </c>
      <c r="H482" s="108">
        <v>47500</v>
      </c>
      <c r="I482" s="108">
        <v>47499</v>
      </c>
      <c r="J482" s="88">
        <f t="shared" si="92"/>
        <v>99.997894736842113</v>
      </c>
      <c r="K482" s="123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F482" s="40"/>
      <c r="AG482" s="40"/>
      <c r="AH482" s="40"/>
      <c r="AI482" s="40"/>
      <c r="AJ482" s="40"/>
      <c r="AK482" s="40"/>
      <c r="AL482" s="40"/>
      <c r="AM482" s="40"/>
      <c r="AN482" s="40"/>
      <c r="AO482" s="40"/>
      <c r="AP482" s="40"/>
      <c r="AQ482" s="40"/>
      <c r="AR482" s="40"/>
      <c r="AS482" s="40"/>
      <c r="AT482" s="40"/>
      <c r="AU482" s="40"/>
      <c r="AV482" s="40"/>
      <c r="AW482" s="40"/>
      <c r="AX482" s="40"/>
      <c r="AY482" s="40"/>
      <c r="AZ482" s="40"/>
      <c r="BA482" s="40"/>
      <c r="BB482" s="40"/>
      <c r="BC482" s="40"/>
      <c r="BD482" s="40"/>
      <c r="BE482" s="40"/>
      <c r="BF482" s="40"/>
      <c r="BG482" s="40"/>
      <c r="BH482" s="40"/>
      <c r="BI482" s="40"/>
      <c r="BJ482" s="40"/>
      <c r="BK482" s="40"/>
      <c r="BL482" s="40"/>
      <c r="BM482" s="40"/>
      <c r="BN482" s="40"/>
      <c r="BO482" s="40"/>
      <c r="BP482" s="40"/>
      <c r="BQ482" s="40"/>
      <c r="BR482" s="40"/>
      <c r="BS482" s="40"/>
      <c r="BT482" s="40"/>
      <c r="BU482" s="40"/>
      <c r="BV482" s="40"/>
      <c r="BW482" s="40"/>
      <c r="BX482" s="40"/>
      <c r="BY482" s="40"/>
      <c r="BZ482" s="40"/>
      <c r="CA482" s="40"/>
      <c r="CB482" s="40"/>
      <c r="CC482" s="40"/>
      <c r="CD482" s="40"/>
      <c r="CE482" s="40"/>
      <c r="CF482" s="40"/>
      <c r="CG482" s="40"/>
      <c r="CH482" s="40"/>
    </row>
    <row r="483" spans="1:86" s="10" customFormat="1" ht="15">
      <c r="A483" s="33" t="s">
        <v>43</v>
      </c>
      <c r="B483" s="18" t="s">
        <v>22</v>
      </c>
      <c r="C483" s="18" t="s">
        <v>41</v>
      </c>
      <c r="D483" s="18" t="s">
        <v>6</v>
      </c>
      <c r="E483" s="18"/>
      <c r="F483" s="18"/>
      <c r="G483" s="107">
        <f t="shared" ref="G483:I484" si="97">G484</f>
        <v>50000</v>
      </c>
      <c r="H483" s="107">
        <f t="shared" si="97"/>
        <v>50000</v>
      </c>
      <c r="I483" s="107">
        <f t="shared" si="97"/>
        <v>49965</v>
      </c>
      <c r="J483" s="90">
        <f t="shared" si="92"/>
        <v>99.929999999999993</v>
      </c>
      <c r="K483" s="123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F483" s="40"/>
      <c r="AG483" s="40"/>
      <c r="AH483" s="40"/>
      <c r="AI483" s="40"/>
      <c r="AJ483" s="40"/>
      <c r="AK483" s="40"/>
      <c r="AL483" s="40"/>
      <c r="AM483" s="40"/>
      <c r="AN483" s="40"/>
      <c r="AO483" s="40"/>
      <c r="AP483" s="40"/>
      <c r="AQ483" s="40"/>
      <c r="AR483" s="40"/>
      <c r="AS483" s="40"/>
      <c r="AT483" s="40"/>
      <c r="AU483" s="40"/>
      <c r="AV483" s="40"/>
      <c r="AW483" s="40"/>
      <c r="AX483" s="40"/>
      <c r="AY483" s="40"/>
      <c r="AZ483" s="40"/>
      <c r="BA483" s="40"/>
      <c r="BB483" s="40"/>
      <c r="BC483" s="40"/>
      <c r="BD483" s="40"/>
      <c r="BE483" s="40"/>
      <c r="BF483" s="40"/>
      <c r="BG483" s="40"/>
      <c r="BH483" s="40"/>
      <c r="BI483" s="40"/>
      <c r="BJ483" s="40"/>
      <c r="BK483" s="40"/>
      <c r="BL483" s="40"/>
      <c r="BM483" s="40"/>
      <c r="BN483" s="40"/>
      <c r="BO483" s="40"/>
      <c r="BP483" s="40"/>
      <c r="BQ483" s="40"/>
      <c r="BR483" s="40"/>
      <c r="BS483" s="40"/>
      <c r="BT483" s="40"/>
      <c r="BU483" s="40"/>
      <c r="BV483" s="40"/>
      <c r="BW483" s="40"/>
      <c r="BX483" s="40"/>
      <c r="BY483" s="40"/>
      <c r="BZ483" s="40"/>
      <c r="CA483" s="40"/>
      <c r="CB483" s="40"/>
      <c r="CC483" s="40"/>
      <c r="CD483" s="40"/>
      <c r="CE483" s="40"/>
      <c r="CF483" s="40"/>
      <c r="CG483" s="40"/>
      <c r="CH483" s="40"/>
    </row>
    <row r="484" spans="1:86" s="10" customFormat="1" ht="24">
      <c r="A484" s="24" t="s">
        <v>368</v>
      </c>
      <c r="B484" s="20" t="s">
        <v>22</v>
      </c>
      <c r="C484" s="20" t="s">
        <v>41</v>
      </c>
      <c r="D484" s="20" t="s">
        <v>6</v>
      </c>
      <c r="E484" s="20" t="s">
        <v>145</v>
      </c>
      <c r="F484" s="20"/>
      <c r="G484" s="108">
        <f t="shared" si="97"/>
        <v>50000</v>
      </c>
      <c r="H484" s="108">
        <f t="shared" si="97"/>
        <v>50000</v>
      </c>
      <c r="I484" s="108">
        <f t="shared" si="97"/>
        <v>49965</v>
      </c>
      <c r="J484" s="88">
        <f t="shared" si="92"/>
        <v>99.929999999999993</v>
      </c>
      <c r="K484" s="123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F484" s="40"/>
      <c r="AG484" s="40"/>
      <c r="AH484" s="40"/>
      <c r="AI484" s="40"/>
      <c r="AJ484" s="40"/>
      <c r="AK484" s="40"/>
      <c r="AL484" s="40"/>
      <c r="AM484" s="40"/>
      <c r="AN484" s="40"/>
      <c r="AO484" s="40"/>
      <c r="AP484" s="40"/>
      <c r="AQ484" s="40"/>
      <c r="AR484" s="40"/>
      <c r="AS484" s="40"/>
      <c r="AT484" s="40"/>
      <c r="AU484" s="40"/>
      <c r="AV484" s="40"/>
      <c r="AW484" s="40"/>
      <c r="AX484" s="40"/>
      <c r="AY484" s="40"/>
      <c r="AZ484" s="40"/>
      <c r="BA484" s="40"/>
      <c r="BB484" s="40"/>
      <c r="BC484" s="40"/>
      <c r="BD484" s="40"/>
      <c r="BE484" s="40"/>
      <c r="BF484" s="40"/>
      <c r="BG484" s="40"/>
      <c r="BH484" s="40"/>
      <c r="BI484" s="40"/>
      <c r="BJ484" s="40"/>
      <c r="BK484" s="40"/>
      <c r="BL484" s="40"/>
      <c r="BM484" s="40"/>
      <c r="BN484" s="40"/>
      <c r="BO484" s="40"/>
      <c r="BP484" s="40"/>
      <c r="BQ484" s="40"/>
      <c r="BR484" s="40"/>
      <c r="BS484" s="40"/>
      <c r="BT484" s="40"/>
      <c r="BU484" s="40"/>
      <c r="BV484" s="40"/>
      <c r="BW484" s="40"/>
      <c r="BX484" s="40"/>
      <c r="BY484" s="40"/>
      <c r="BZ484" s="40"/>
      <c r="CA484" s="40"/>
      <c r="CB484" s="40"/>
      <c r="CC484" s="40"/>
      <c r="CD484" s="40"/>
      <c r="CE484" s="40"/>
      <c r="CF484" s="40"/>
      <c r="CG484" s="40"/>
      <c r="CH484" s="40"/>
    </row>
    <row r="485" spans="1:86" s="10" customFormat="1" ht="15">
      <c r="A485" s="24" t="s">
        <v>79</v>
      </c>
      <c r="B485" s="20" t="s">
        <v>22</v>
      </c>
      <c r="C485" s="20" t="s">
        <v>41</v>
      </c>
      <c r="D485" s="20" t="s">
        <v>6</v>
      </c>
      <c r="E485" s="20" t="s">
        <v>369</v>
      </c>
      <c r="F485" s="20"/>
      <c r="G485" s="108">
        <f>G488+G486</f>
        <v>50000</v>
      </c>
      <c r="H485" s="108">
        <f>H488+H486</f>
        <v>50000</v>
      </c>
      <c r="I485" s="108">
        <f>I488+I486</f>
        <v>49965</v>
      </c>
      <c r="J485" s="88">
        <f t="shared" si="92"/>
        <v>99.929999999999993</v>
      </c>
      <c r="K485" s="123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F485" s="40"/>
      <c r="AG485" s="40"/>
      <c r="AH485" s="40"/>
      <c r="AI485" s="40"/>
      <c r="AJ485" s="40"/>
      <c r="AK485" s="40"/>
      <c r="AL485" s="40"/>
      <c r="AM485" s="40"/>
      <c r="AN485" s="40"/>
      <c r="AO485" s="40"/>
      <c r="AP485" s="40"/>
      <c r="AQ485" s="40"/>
      <c r="AR485" s="40"/>
      <c r="AS485" s="40"/>
      <c r="AT485" s="40"/>
      <c r="AU485" s="40"/>
      <c r="AV485" s="40"/>
      <c r="AW485" s="40"/>
      <c r="AX485" s="40"/>
      <c r="AY485" s="40"/>
      <c r="AZ485" s="40"/>
      <c r="BA485" s="40"/>
      <c r="BB485" s="40"/>
      <c r="BC485" s="40"/>
      <c r="BD485" s="40"/>
      <c r="BE485" s="40"/>
      <c r="BF485" s="40"/>
      <c r="BG485" s="40"/>
      <c r="BH485" s="40"/>
      <c r="BI485" s="40"/>
      <c r="BJ485" s="40"/>
      <c r="BK485" s="40"/>
      <c r="BL485" s="40"/>
      <c r="BM485" s="40"/>
      <c r="BN485" s="40"/>
      <c r="BO485" s="40"/>
      <c r="BP485" s="40"/>
      <c r="BQ485" s="40"/>
      <c r="BR485" s="40"/>
      <c r="BS485" s="40"/>
      <c r="BT485" s="40"/>
      <c r="BU485" s="40"/>
      <c r="BV485" s="40"/>
      <c r="BW485" s="40"/>
      <c r="BX485" s="40"/>
      <c r="BY485" s="40"/>
      <c r="BZ485" s="40"/>
      <c r="CA485" s="40"/>
      <c r="CB485" s="40"/>
      <c r="CC485" s="40"/>
      <c r="CD485" s="40"/>
      <c r="CE485" s="40"/>
      <c r="CF485" s="40"/>
      <c r="CG485" s="40"/>
      <c r="CH485" s="40"/>
    </row>
    <row r="486" spans="1:86" s="10" customFormat="1" ht="36">
      <c r="A486" s="21" t="s">
        <v>422</v>
      </c>
      <c r="B486" s="20" t="s">
        <v>22</v>
      </c>
      <c r="C486" s="20" t="s">
        <v>41</v>
      </c>
      <c r="D486" s="20" t="s">
        <v>6</v>
      </c>
      <c r="E486" s="20" t="s">
        <v>369</v>
      </c>
      <c r="F486" s="20" t="s">
        <v>54</v>
      </c>
      <c r="G486" s="108">
        <f>G487</f>
        <v>25000</v>
      </c>
      <c r="H486" s="108">
        <f>H487</f>
        <v>25000</v>
      </c>
      <c r="I486" s="108">
        <f>I487</f>
        <v>24970</v>
      </c>
      <c r="J486" s="88">
        <f t="shared" si="92"/>
        <v>99.88</v>
      </c>
      <c r="K486" s="123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F486" s="40"/>
      <c r="AG486" s="40"/>
      <c r="AH486" s="40"/>
      <c r="AI486" s="40"/>
      <c r="AJ486" s="40"/>
      <c r="AK486" s="40"/>
      <c r="AL486" s="40"/>
      <c r="AM486" s="40"/>
      <c r="AN486" s="40"/>
      <c r="AO486" s="40"/>
      <c r="AP486" s="40"/>
      <c r="AQ486" s="40"/>
      <c r="AR486" s="40"/>
      <c r="AS486" s="40"/>
      <c r="AT486" s="40"/>
      <c r="AU486" s="40"/>
      <c r="AV486" s="40"/>
      <c r="AW486" s="40"/>
      <c r="AX486" s="40"/>
      <c r="AY486" s="40"/>
      <c r="AZ486" s="40"/>
      <c r="BA486" s="40"/>
      <c r="BB486" s="40"/>
      <c r="BC486" s="40"/>
      <c r="BD486" s="40"/>
      <c r="BE486" s="40"/>
      <c r="BF486" s="40"/>
      <c r="BG486" s="40"/>
      <c r="BH486" s="40"/>
      <c r="BI486" s="40"/>
      <c r="BJ486" s="40"/>
      <c r="BK486" s="40"/>
      <c r="BL486" s="40"/>
      <c r="BM486" s="40"/>
      <c r="BN486" s="40"/>
      <c r="BO486" s="40"/>
      <c r="BP486" s="40"/>
      <c r="BQ486" s="40"/>
      <c r="BR486" s="40"/>
      <c r="BS486" s="40"/>
      <c r="BT486" s="40"/>
      <c r="BU486" s="40"/>
      <c r="BV486" s="40"/>
      <c r="BW486" s="40"/>
      <c r="BX486" s="40"/>
      <c r="BY486" s="40"/>
      <c r="BZ486" s="40"/>
      <c r="CA486" s="40"/>
      <c r="CB486" s="40"/>
      <c r="CC486" s="40"/>
      <c r="CD486" s="40"/>
      <c r="CE486" s="40"/>
      <c r="CF486" s="40"/>
      <c r="CG486" s="40"/>
      <c r="CH486" s="40"/>
    </row>
    <row r="487" spans="1:86" s="10" customFormat="1" ht="15">
      <c r="A487" s="21" t="s">
        <v>57</v>
      </c>
      <c r="B487" s="20" t="s">
        <v>22</v>
      </c>
      <c r="C487" s="20" t="s">
        <v>41</v>
      </c>
      <c r="D487" s="20" t="s">
        <v>6</v>
      </c>
      <c r="E487" s="20" t="s">
        <v>369</v>
      </c>
      <c r="F487" s="20" t="s">
        <v>56</v>
      </c>
      <c r="G487" s="108">
        <v>25000</v>
      </c>
      <c r="H487" s="108">
        <v>25000</v>
      </c>
      <c r="I487" s="108">
        <v>24970</v>
      </c>
      <c r="J487" s="88">
        <f t="shared" si="92"/>
        <v>99.88</v>
      </c>
      <c r="K487" s="123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F487" s="40"/>
      <c r="AG487" s="40"/>
      <c r="AH487" s="40"/>
      <c r="AI487" s="40"/>
      <c r="AJ487" s="40"/>
      <c r="AK487" s="40"/>
      <c r="AL487" s="40"/>
      <c r="AM487" s="40"/>
      <c r="AN487" s="40"/>
      <c r="AO487" s="40"/>
      <c r="AP487" s="40"/>
      <c r="AQ487" s="40"/>
      <c r="AR487" s="40"/>
      <c r="AS487" s="40"/>
      <c r="AT487" s="40"/>
      <c r="AU487" s="40"/>
      <c r="AV487" s="40"/>
      <c r="AW487" s="40"/>
      <c r="AX487" s="40"/>
      <c r="AY487" s="40"/>
      <c r="AZ487" s="40"/>
      <c r="BA487" s="40"/>
      <c r="BB487" s="40"/>
      <c r="BC487" s="40"/>
      <c r="BD487" s="40"/>
      <c r="BE487" s="40"/>
      <c r="BF487" s="40"/>
      <c r="BG487" s="40"/>
      <c r="BH487" s="40"/>
      <c r="BI487" s="40"/>
      <c r="BJ487" s="40"/>
      <c r="BK487" s="40"/>
      <c r="BL487" s="40"/>
      <c r="BM487" s="40"/>
      <c r="BN487" s="40"/>
      <c r="BO487" s="40"/>
      <c r="BP487" s="40"/>
      <c r="BQ487" s="40"/>
      <c r="BR487" s="40"/>
      <c r="BS487" s="40"/>
      <c r="BT487" s="40"/>
      <c r="BU487" s="40"/>
      <c r="BV487" s="40"/>
      <c r="BW487" s="40"/>
      <c r="BX487" s="40"/>
      <c r="BY487" s="40"/>
      <c r="BZ487" s="40"/>
      <c r="CA487" s="40"/>
      <c r="CB487" s="40"/>
      <c r="CC487" s="40"/>
      <c r="CD487" s="40"/>
      <c r="CE487" s="40"/>
      <c r="CF487" s="40"/>
      <c r="CG487" s="40"/>
      <c r="CH487" s="40"/>
    </row>
    <row r="488" spans="1:86" s="10" customFormat="1" ht="24">
      <c r="A488" s="21" t="s">
        <v>424</v>
      </c>
      <c r="B488" s="20" t="s">
        <v>22</v>
      </c>
      <c r="C488" s="20" t="s">
        <v>41</v>
      </c>
      <c r="D488" s="20" t="s">
        <v>6</v>
      </c>
      <c r="E488" s="20" t="s">
        <v>369</v>
      </c>
      <c r="F488" s="20" t="s">
        <v>61</v>
      </c>
      <c r="G488" s="108">
        <f>G489</f>
        <v>25000</v>
      </c>
      <c r="H488" s="108">
        <f>H489</f>
        <v>25000</v>
      </c>
      <c r="I488" s="108">
        <f>I489</f>
        <v>24995</v>
      </c>
      <c r="J488" s="88">
        <f t="shared" si="92"/>
        <v>99.98</v>
      </c>
      <c r="K488" s="123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F488" s="40"/>
      <c r="AG488" s="40"/>
      <c r="AH488" s="40"/>
      <c r="AI488" s="40"/>
      <c r="AJ488" s="40"/>
      <c r="AK488" s="40"/>
      <c r="AL488" s="40"/>
      <c r="AM488" s="40"/>
      <c r="AN488" s="40"/>
      <c r="AO488" s="40"/>
      <c r="AP488" s="40"/>
      <c r="AQ488" s="40"/>
      <c r="AR488" s="40"/>
      <c r="AS488" s="40"/>
      <c r="AT488" s="40"/>
      <c r="AU488" s="40"/>
      <c r="AV488" s="40"/>
      <c r="AW488" s="40"/>
      <c r="AX488" s="40"/>
      <c r="AY488" s="40"/>
      <c r="AZ488" s="40"/>
      <c r="BA488" s="40"/>
      <c r="BB488" s="40"/>
      <c r="BC488" s="40"/>
      <c r="BD488" s="40"/>
      <c r="BE488" s="40"/>
      <c r="BF488" s="40"/>
      <c r="BG488" s="40"/>
      <c r="BH488" s="40"/>
      <c r="BI488" s="40"/>
      <c r="BJ488" s="40"/>
      <c r="BK488" s="40"/>
      <c r="BL488" s="40"/>
      <c r="BM488" s="40"/>
      <c r="BN488" s="40"/>
      <c r="BO488" s="40"/>
      <c r="BP488" s="40"/>
      <c r="BQ488" s="40"/>
      <c r="BR488" s="40"/>
      <c r="BS488" s="40"/>
      <c r="BT488" s="40"/>
      <c r="BU488" s="40"/>
      <c r="BV488" s="40"/>
      <c r="BW488" s="40"/>
      <c r="BX488" s="40"/>
      <c r="BY488" s="40"/>
      <c r="BZ488" s="40"/>
      <c r="CA488" s="40"/>
      <c r="CB488" s="40"/>
      <c r="CC488" s="40"/>
      <c r="CD488" s="40"/>
      <c r="CE488" s="40"/>
      <c r="CF488" s="40"/>
      <c r="CG488" s="40"/>
      <c r="CH488" s="40"/>
    </row>
    <row r="489" spans="1:86" s="10" customFormat="1" ht="24">
      <c r="A489" s="21" t="s">
        <v>82</v>
      </c>
      <c r="B489" s="20" t="s">
        <v>22</v>
      </c>
      <c r="C489" s="20" t="s">
        <v>41</v>
      </c>
      <c r="D489" s="20" t="s">
        <v>6</v>
      </c>
      <c r="E489" s="20" t="s">
        <v>369</v>
      </c>
      <c r="F489" s="20" t="s">
        <v>62</v>
      </c>
      <c r="G489" s="108">
        <v>25000</v>
      </c>
      <c r="H489" s="108">
        <v>25000</v>
      </c>
      <c r="I489" s="108">
        <v>24995</v>
      </c>
      <c r="J489" s="88">
        <f t="shared" si="92"/>
        <v>99.98</v>
      </c>
      <c r="K489" s="123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F489" s="40"/>
      <c r="AG489" s="40"/>
      <c r="AH489" s="40"/>
      <c r="AI489" s="40"/>
      <c r="AJ489" s="40"/>
      <c r="AK489" s="40"/>
      <c r="AL489" s="40"/>
      <c r="AM489" s="40"/>
      <c r="AN489" s="40"/>
      <c r="AO489" s="40"/>
      <c r="AP489" s="40"/>
      <c r="AQ489" s="40"/>
      <c r="AR489" s="40"/>
      <c r="AS489" s="40"/>
      <c r="AT489" s="40"/>
      <c r="AU489" s="40"/>
      <c r="AV489" s="40"/>
      <c r="AW489" s="40"/>
      <c r="AX489" s="40"/>
      <c r="AY489" s="40"/>
      <c r="AZ489" s="40"/>
      <c r="BA489" s="40"/>
      <c r="BB489" s="40"/>
      <c r="BC489" s="40"/>
      <c r="BD489" s="40"/>
      <c r="BE489" s="40"/>
      <c r="BF489" s="40"/>
      <c r="BG489" s="40"/>
      <c r="BH489" s="40"/>
      <c r="BI489" s="40"/>
      <c r="BJ489" s="40"/>
      <c r="BK489" s="40"/>
      <c r="BL489" s="40"/>
      <c r="BM489" s="40"/>
      <c r="BN489" s="40"/>
      <c r="BO489" s="40"/>
      <c r="BP489" s="40"/>
      <c r="BQ489" s="40"/>
      <c r="BR489" s="40"/>
      <c r="BS489" s="40"/>
      <c r="BT489" s="40"/>
      <c r="BU489" s="40"/>
      <c r="BV489" s="40"/>
      <c r="BW489" s="40"/>
      <c r="BX489" s="40"/>
      <c r="BY489" s="40"/>
      <c r="BZ489" s="40"/>
      <c r="CA489" s="40"/>
      <c r="CB489" s="40"/>
      <c r="CC489" s="40"/>
      <c r="CD489" s="40"/>
      <c r="CE489" s="40"/>
      <c r="CF489" s="40"/>
      <c r="CG489" s="40"/>
      <c r="CH489" s="40"/>
    </row>
    <row r="490" spans="1:86" s="10" customFormat="1" ht="8.25" customHeight="1">
      <c r="A490" s="24"/>
      <c r="B490" s="20"/>
      <c r="C490" s="20"/>
      <c r="D490" s="20"/>
      <c r="E490" s="20"/>
      <c r="F490" s="20"/>
      <c r="G490" s="108"/>
      <c r="H490" s="108"/>
      <c r="I490" s="108"/>
      <c r="J490" s="88"/>
      <c r="K490" s="123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F490" s="40"/>
      <c r="AG490" s="40"/>
      <c r="AH490" s="40"/>
      <c r="AI490" s="40"/>
      <c r="AJ490" s="40"/>
      <c r="AK490" s="40"/>
      <c r="AL490" s="40"/>
      <c r="AM490" s="40"/>
      <c r="AN490" s="40"/>
      <c r="AO490" s="40"/>
      <c r="AP490" s="40"/>
      <c r="AQ490" s="40"/>
      <c r="AR490" s="40"/>
      <c r="AS490" s="40"/>
      <c r="AT490" s="40"/>
      <c r="AU490" s="40"/>
      <c r="AV490" s="40"/>
      <c r="AW490" s="40"/>
      <c r="AX490" s="40"/>
      <c r="AY490" s="40"/>
      <c r="AZ490" s="40"/>
      <c r="BA490" s="40"/>
      <c r="BB490" s="40"/>
      <c r="BC490" s="40"/>
      <c r="BD490" s="40"/>
      <c r="BE490" s="40"/>
      <c r="BF490" s="40"/>
      <c r="BG490" s="40"/>
      <c r="BH490" s="40"/>
      <c r="BI490" s="40"/>
      <c r="BJ490" s="40"/>
      <c r="BK490" s="40"/>
      <c r="BL490" s="40"/>
      <c r="BM490" s="40"/>
      <c r="BN490" s="40"/>
      <c r="BO490" s="40"/>
      <c r="BP490" s="40"/>
      <c r="BQ490" s="40"/>
      <c r="BR490" s="40"/>
      <c r="BS490" s="40"/>
      <c r="BT490" s="40"/>
      <c r="BU490" s="40"/>
      <c r="BV490" s="40"/>
      <c r="BW490" s="40"/>
      <c r="BX490" s="40"/>
      <c r="BY490" s="40"/>
      <c r="BZ490" s="40"/>
      <c r="CA490" s="40"/>
      <c r="CB490" s="40"/>
      <c r="CC490" s="40"/>
      <c r="CD490" s="40"/>
      <c r="CE490" s="40"/>
      <c r="CF490" s="40"/>
      <c r="CG490" s="40"/>
      <c r="CH490" s="40"/>
    </row>
    <row r="491" spans="1:86" s="10" customFormat="1" ht="36">
      <c r="A491" s="15" t="s">
        <v>508</v>
      </c>
      <c r="B491" s="16" t="s">
        <v>35</v>
      </c>
      <c r="C491" s="16"/>
      <c r="D491" s="16"/>
      <c r="E491" s="16"/>
      <c r="F491" s="16"/>
      <c r="G491" s="106">
        <f>G492+G509+G526+G515</f>
        <v>9795882.1999999993</v>
      </c>
      <c r="H491" s="106">
        <f>H492+H509+H526+H515</f>
        <v>12356320.199999999</v>
      </c>
      <c r="I491" s="106">
        <f>I492+I509+I526+I515</f>
        <v>12134073.689999999</v>
      </c>
      <c r="J491" s="89">
        <f t="shared" si="92"/>
        <v>98.20135358745398</v>
      </c>
      <c r="K491" s="123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F491" s="40"/>
      <c r="AG491" s="40"/>
      <c r="AH491" s="40"/>
      <c r="AI491" s="40"/>
      <c r="AJ491" s="40"/>
      <c r="AK491" s="40"/>
      <c r="AL491" s="40"/>
      <c r="AM491" s="40"/>
      <c r="AN491" s="40"/>
      <c r="AO491" s="40"/>
      <c r="AP491" s="40"/>
      <c r="AQ491" s="40"/>
      <c r="AR491" s="40"/>
      <c r="AS491" s="40"/>
      <c r="AT491" s="40"/>
      <c r="AU491" s="40"/>
      <c r="AV491" s="40"/>
      <c r="AW491" s="40"/>
      <c r="AX491" s="40"/>
      <c r="AY491" s="40"/>
      <c r="AZ491" s="40"/>
      <c r="BA491" s="40"/>
      <c r="BB491" s="40"/>
      <c r="BC491" s="40"/>
      <c r="BD491" s="40"/>
      <c r="BE491" s="40"/>
      <c r="BF491" s="40"/>
      <c r="BG491" s="40"/>
      <c r="BH491" s="40"/>
      <c r="BI491" s="40"/>
      <c r="BJ491" s="40"/>
      <c r="BK491" s="40"/>
      <c r="BL491" s="40"/>
      <c r="BM491" s="40"/>
      <c r="BN491" s="40"/>
      <c r="BO491" s="40"/>
      <c r="BP491" s="40"/>
      <c r="BQ491" s="40"/>
      <c r="BR491" s="40"/>
      <c r="BS491" s="40"/>
      <c r="BT491" s="40"/>
      <c r="BU491" s="40"/>
      <c r="BV491" s="40"/>
      <c r="BW491" s="40"/>
      <c r="BX491" s="40"/>
      <c r="BY491" s="40"/>
      <c r="BZ491" s="40"/>
      <c r="CA491" s="40"/>
      <c r="CB491" s="40"/>
      <c r="CC491" s="40"/>
      <c r="CD491" s="40"/>
      <c r="CE491" s="40"/>
      <c r="CF491" s="40"/>
      <c r="CG491" s="40"/>
      <c r="CH491" s="40"/>
    </row>
    <row r="492" spans="1:86" s="10" customFormat="1" ht="15">
      <c r="A492" s="28" t="s">
        <v>1</v>
      </c>
      <c r="B492" s="16" t="s">
        <v>35</v>
      </c>
      <c r="C492" s="16" t="s">
        <v>5</v>
      </c>
      <c r="D492" s="16"/>
      <c r="E492" s="16"/>
      <c r="F492" s="16"/>
      <c r="G492" s="106">
        <f>G493</f>
        <v>6167882.2000000002</v>
      </c>
      <c r="H492" s="106">
        <f>H493</f>
        <v>7610068.0600000005</v>
      </c>
      <c r="I492" s="106">
        <f>I493</f>
        <v>7525686.3999999994</v>
      </c>
      <c r="J492" s="89">
        <f t="shared" si="92"/>
        <v>98.891183898294841</v>
      </c>
      <c r="K492" s="123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F492" s="40"/>
      <c r="AG492" s="40"/>
      <c r="AH492" s="40"/>
      <c r="AI492" s="40"/>
      <c r="AJ492" s="40"/>
      <c r="AK492" s="40"/>
      <c r="AL492" s="40"/>
      <c r="AM492" s="40"/>
      <c r="AN492" s="40"/>
      <c r="AO492" s="40"/>
      <c r="AP492" s="40"/>
      <c r="AQ492" s="40"/>
      <c r="AR492" s="40"/>
      <c r="AS492" s="40"/>
      <c r="AT492" s="40"/>
      <c r="AU492" s="40"/>
      <c r="AV492" s="40"/>
      <c r="AW492" s="40"/>
      <c r="AX492" s="40"/>
      <c r="AY492" s="40"/>
      <c r="AZ492" s="40"/>
      <c r="BA492" s="40"/>
      <c r="BB492" s="40"/>
      <c r="BC492" s="40"/>
      <c r="BD492" s="40"/>
      <c r="BE492" s="40"/>
      <c r="BF492" s="40"/>
      <c r="BG492" s="40"/>
      <c r="BH492" s="40"/>
      <c r="BI492" s="40"/>
      <c r="BJ492" s="40"/>
      <c r="BK492" s="40"/>
      <c r="BL492" s="40"/>
      <c r="BM492" s="40"/>
      <c r="BN492" s="40"/>
      <c r="BO492" s="40"/>
      <c r="BP492" s="40"/>
      <c r="BQ492" s="40"/>
      <c r="BR492" s="40"/>
      <c r="BS492" s="40"/>
      <c r="BT492" s="40"/>
      <c r="BU492" s="40"/>
      <c r="BV492" s="40"/>
      <c r="BW492" s="40"/>
      <c r="BX492" s="40"/>
      <c r="BY492" s="40"/>
      <c r="BZ492" s="40"/>
      <c r="CA492" s="40"/>
      <c r="CB492" s="40"/>
      <c r="CC492" s="40"/>
      <c r="CD492" s="40"/>
      <c r="CE492" s="40"/>
      <c r="CF492" s="40"/>
      <c r="CG492" s="40"/>
      <c r="CH492" s="40"/>
    </row>
    <row r="493" spans="1:86" s="10" customFormat="1" ht="15">
      <c r="A493" s="31" t="s">
        <v>24</v>
      </c>
      <c r="B493" s="18" t="s">
        <v>35</v>
      </c>
      <c r="C493" s="18" t="s">
        <v>5</v>
      </c>
      <c r="D493" s="18" t="s">
        <v>44</v>
      </c>
      <c r="E493" s="16"/>
      <c r="F493" s="16"/>
      <c r="G493" s="107">
        <f>G494+G505</f>
        <v>6167882.2000000002</v>
      </c>
      <c r="H493" s="107">
        <f>H494+H505</f>
        <v>7610068.0600000005</v>
      </c>
      <c r="I493" s="107">
        <f>I494+I505</f>
        <v>7525686.3999999994</v>
      </c>
      <c r="J493" s="90">
        <f t="shared" si="92"/>
        <v>98.891183898294841</v>
      </c>
      <c r="K493" s="123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F493" s="40"/>
      <c r="AG493" s="40"/>
      <c r="AH493" s="40"/>
      <c r="AI493" s="40"/>
      <c r="AJ493" s="40"/>
      <c r="AK493" s="40"/>
      <c r="AL493" s="40"/>
      <c r="AM493" s="40"/>
      <c r="AN493" s="40"/>
      <c r="AO493" s="40"/>
      <c r="AP493" s="40"/>
      <c r="AQ493" s="40"/>
      <c r="AR493" s="40"/>
      <c r="AS493" s="40"/>
      <c r="AT493" s="40"/>
      <c r="AU493" s="40"/>
      <c r="AV493" s="40"/>
      <c r="AW493" s="40"/>
      <c r="AX493" s="40"/>
      <c r="AY493" s="40"/>
      <c r="AZ493" s="40"/>
      <c r="BA493" s="40"/>
      <c r="BB493" s="40"/>
      <c r="BC493" s="40"/>
      <c r="BD493" s="40"/>
      <c r="BE493" s="40"/>
      <c r="BF493" s="40"/>
      <c r="BG493" s="40"/>
      <c r="BH493" s="40"/>
      <c r="BI493" s="40"/>
      <c r="BJ493" s="40"/>
      <c r="BK493" s="40"/>
      <c r="BL493" s="40"/>
      <c r="BM493" s="40"/>
      <c r="BN493" s="40"/>
      <c r="BO493" s="40"/>
      <c r="BP493" s="40"/>
      <c r="BQ493" s="40"/>
      <c r="BR493" s="40"/>
      <c r="BS493" s="40"/>
      <c r="BT493" s="40"/>
      <c r="BU493" s="40"/>
      <c r="BV493" s="40"/>
      <c r="BW493" s="40"/>
      <c r="BX493" s="40"/>
      <c r="BY493" s="40"/>
      <c r="BZ493" s="40"/>
      <c r="CA493" s="40"/>
      <c r="CB493" s="40"/>
      <c r="CC493" s="40"/>
      <c r="CD493" s="40"/>
      <c r="CE493" s="40"/>
      <c r="CF493" s="40"/>
      <c r="CG493" s="40"/>
      <c r="CH493" s="40"/>
    </row>
    <row r="494" spans="1:86" s="10" customFormat="1" ht="24">
      <c r="A494" s="21" t="s">
        <v>509</v>
      </c>
      <c r="B494" s="20" t="s">
        <v>35</v>
      </c>
      <c r="C494" s="20" t="s">
        <v>5</v>
      </c>
      <c r="D494" s="20" t="s">
        <v>44</v>
      </c>
      <c r="E494" s="20" t="s">
        <v>150</v>
      </c>
      <c r="F494" s="20"/>
      <c r="G494" s="108">
        <f>G495+G502</f>
        <v>6167882.2000000002</v>
      </c>
      <c r="H494" s="108">
        <f>H495+H502</f>
        <v>7605168.0600000005</v>
      </c>
      <c r="I494" s="108">
        <f>I495+I502</f>
        <v>7525686.3999999994</v>
      </c>
      <c r="J494" s="88">
        <f t="shared" si="92"/>
        <v>98.954899360895894</v>
      </c>
      <c r="K494" s="123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F494" s="40"/>
      <c r="AG494" s="40"/>
      <c r="AH494" s="40"/>
      <c r="AI494" s="40"/>
      <c r="AJ494" s="40"/>
      <c r="AK494" s="40"/>
      <c r="AL494" s="40"/>
      <c r="AM494" s="40"/>
      <c r="AN494" s="40"/>
      <c r="AO494" s="40"/>
      <c r="AP494" s="40"/>
      <c r="AQ494" s="40"/>
      <c r="AR494" s="40"/>
      <c r="AS494" s="40"/>
      <c r="AT494" s="40"/>
      <c r="AU494" s="40"/>
      <c r="AV494" s="40"/>
      <c r="AW494" s="40"/>
      <c r="AX494" s="40"/>
      <c r="AY494" s="40"/>
      <c r="AZ494" s="40"/>
      <c r="BA494" s="40"/>
      <c r="BB494" s="40"/>
      <c r="BC494" s="40"/>
      <c r="BD494" s="40"/>
      <c r="BE494" s="40"/>
      <c r="BF494" s="40"/>
      <c r="BG494" s="40"/>
      <c r="BH494" s="40"/>
      <c r="BI494" s="40"/>
      <c r="BJ494" s="40"/>
      <c r="BK494" s="40"/>
      <c r="BL494" s="40"/>
      <c r="BM494" s="40"/>
      <c r="BN494" s="40"/>
      <c r="BO494" s="40"/>
      <c r="BP494" s="40"/>
      <c r="BQ494" s="40"/>
      <c r="BR494" s="40"/>
      <c r="BS494" s="40"/>
      <c r="BT494" s="40"/>
      <c r="BU494" s="40"/>
      <c r="BV494" s="40"/>
      <c r="BW494" s="40"/>
      <c r="BX494" s="40"/>
      <c r="BY494" s="40"/>
      <c r="BZ494" s="40"/>
      <c r="CA494" s="40"/>
      <c r="CB494" s="40"/>
      <c r="CC494" s="40"/>
      <c r="CD494" s="40"/>
      <c r="CE494" s="40"/>
      <c r="CF494" s="40"/>
      <c r="CG494" s="40"/>
      <c r="CH494" s="40"/>
    </row>
    <row r="495" spans="1:86" s="10" customFormat="1" ht="15">
      <c r="A495" s="52" t="s">
        <v>53</v>
      </c>
      <c r="B495" s="20" t="s">
        <v>35</v>
      </c>
      <c r="C495" s="20" t="s">
        <v>5</v>
      </c>
      <c r="D495" s="20" t="s">
        <v>44</v>
      </c>
      <c r="E495" s="20" t="s">
        <v>151</v>
      </c>
      <c r="F495" s="20"/>
      <c r="G495" s="108">
        <f>G496+G498+G500</f>
        <v>5422882.2000000002</v>
      </c>
      <c r="H495" s="108">
        <f>H496+H498+H500</f>
        <v>5821892.7000000002</v>
      </c>
      <c r="I495" s="108">
        <f>I496+I498+I500</f>
        <v>5817477.2199999997</v>
      </c>
      <c r="J495" s="88">
        <f t="shared" si="92"/>
        <v>99.924157310559835</v>
      </c>
      <c r="K495" s="123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F495" s="40"/>
      <c r="AG495" s="40"/>
      <c r="AH495" s="40"/>
      <c r="AI495" s="40"/>
      <c r="AJ495" s="40"/>
      <c r="AK495" s="40"/>
      <c r="AL495" s="40"/>
      <c r="AM495" s="40"/>
      <c r="AN495" s="40"/>
      <c r="AO495" s="40"/>
      <c r="AP495" s="40"/>
      <c r="AQ495" s="40"/>
      <c r="AR495" s="40"/>
      <c r="AS495" s="40"/>
      <c r="AT495" s="40"/>
      <c r="AU495" s="40"/>
      <c r="AV495" s="40"/>
      <c r="AW495" s="40"/>
      <c r="AX495" s="40"/>
      <c r="AY495" s="40"/>
      <c r="AZ495" s="40"/>
      <c r="BA495" s="40"/>
      <c r="BB495" s="40"/>
      <c r="BC495" s="40"/>
      <c r="BD495" s="40"/>
      <c r="BE495" s="40"/>
      <c r="BF495" s="40"/>
      <c r="BG495" s="40"/>
      <c r="BH495" s="40"/>
      <c r="BI495" s="40"/>
      <c r="BJ495" s="40"/>
      <c r="BK495" s="40"/>
      <c r="BL495" s="40"/>
      <c r="BM495" s="40"/>
      <c r="BN495" s="40"/>
      <c r="BO495" s="40"/>
      <c r="BP495" s="40"/>
      <c r="BQ495" s="40"/>
      <c r="BR495" s="40"/>
      <c r="BS495" s="40"/>
      <c r="BT495" s="40"/>
      <c r="BU495" s="40"/>
      <c r="BV495" s="40"/>
      <c r="BW495" s="40"/>
      <c r="BX495" s="40"/>
      <c r="BY495" s="40"/>
      <c r="BZ495" s="40"/>
      <c r="CA495" s="40"/>
      <c r="CB495" s="40"/>
      <c r="CC495" s="40"/>
      <c r="CD495" s="40"/>
      <c r="CE495" s="40"/>
      <c r="CF495" s="40"/>
      <c r="CG495" s="40"/>
      <c r="CH495" s="40"/>
    </row>
    <row r="496" spans="1:86" s="10" customFormat="1" ht="36">
      <c r="A496" s="21" t="s">
        <v>422</v>
      </c>
      <c r="B496" s="20" t="s">
        <v>35</v>
      </c>
      <c r="C496" s="20" t="s">
        <v>5</v>
      </c>
      <c r="D496" s="20" t="s">
        <v>44</v>
      </c>
      <c r="E496" s="20" t="s">
        <v>151</v>
      </c>
      <c r="F496" s="20" t="s">
        <v>54</v>
      </c>
      <c r="G496" s="108">
        <f>G497</f>
        <v>5221722.2</v>
      </c>
      <c r="H496" s="108">
        <f>H497</f>
        <v>5455748.7000000002</v>
      </c>
      <c r="I496" s="108">
        <f>I497</f>
        <v>5455185.5</v>
      </c>
      <c r="J496" s="88">
        <f t="shared" si="92"/>
        <v>99.989676943881221</v>
      </c>
      <c r="K496" s="123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F496" s="40"/>
      <c r="AG496" s="40"/>
      <c r="AH496" s="40"/>
      <c r="AI496" s="40"/>
      <c r="AJ496" s="40"/>
      <c r="AK496" s="40"/>
      <c r="AL496" s="40"/>
      <c r="AM496" s="40"/>
      <c r="AN496" s="40"/>
      <c r="AO496" s="40"/>
      <c r="AP496" s="40"/>
      <c r="AQ496" s="40"/>
      <c r="AR496" s="40"/>
      <c r="AS496" s="40"/>
      <c r="AT496" s="40"/>
      <c r="AU496" s="40"/>
      <c r="AV496" s="40"/>
      <c r="AW496" s="40"/>
      <c r="AX496" s="40"/>
      <c r="AY496" s="40"/>
      <c r="AZ496" s="40"/>
      <c r="BA496" s="40"/>
      <c r="BB496" s="40"/>
      <c r="BC496" s="40"/>
      <c r="BD496" s="40"/>
      <c r="BE496" s="40"/>
      <c r="BF496" s="40"/>
      <c r="BG496" s="40"/>
      <c r="BH496" s="40"/>
      <c r="BI496" s="40"/>
      <c r="BJ496" s="40"/>
      <c r="BK496" s="40"/>
      <c r="BL496" s="40"/>
      <c r="BM496" s="40"/>
      <c r="BN496" s="40"/>
      <c r="BO496" s="40"/>
      <c r="BP496" s="40"/>
      <c r="BQ496" s="40"/>
      <c r="BR496" s="40"/>
      <c r="BS496" s="40"/>
      <c r="BT496" s="40"/>
      <c r="BU496" s="40"/>
      <c r="BV496" s="40"/>
      <c r="BW496" s="40"/>
      <c r="BX496" s="40"/>
      <c r="BY496" s="40"/>
      <c r="BZ496" s="40"/>
      <c r="CA496" s="40"/>
      <c r="CB496" s="40"/>
      <c r="CC496" s="40"/>
      <c r="CD496" s="40"/>
      <c r="CE496" s="40"/>
      <c r="CF496" s="40"/>
      <c r="CG496" s="40"/>
      <c r="CH496" s="40"/>
    </row>
    <row r="497" spans="1:86" s="10" customFormat="1" ht="15">
      <c r="A497" s="21" t="s">
        <v>57</v>
      </c>
      <c r="B497" s="20" t="s">
        <v>35</v>
      </c>
      <c r="C497" s="20" t="s">
        <v>5</v>
      </c>
      <c r="D497" s="20" t="s">
        <v>44</v>
      </c>
      <c r="E497" s="20" t="s">
        <v>151</v>
      </c>
      <c r="F497" s="20" t="s">
        <v>56</v>
      </c>
      <c r="G497" s="108">
        <v>5221722.2</v>
      </c>
      <c r="H497" s="108">
        <v>5455748.7000000002</v>
      </c>
      <c r="I497" s="108">
        <f>4150122.85+74026.5+1231036.15</f>
        <v>5455185.5</v>
      </c>
      <c r="J497" s="88">
        <f t="shared" si="92"/>
        <v>99.989676943881221</v>
      </c>
      <c r="K497" s="123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F497" s="40"/>
      <c r="AG497" s="40"/>
      <c r="AH497" s="40"/>
      <c r="AI497" s="40"/>
      <c r="AJ497" s="40"/>
      <c r="AK497" s="40"/>
      <c r="AL497" s="40"/>
      <c r="AM497" s="40"/>
      <c r="AN497" s="40"/>
      <c r="AO497" s="40"/>
      <c r="AP497" s="40"/>
      <c r="AQ497" s="40"/>
      <c r="AR497" s="40"/>
      <c r="AS497" s="40"/>
      <c r="AT497" s="40"/>
      <c r="AU497" s="40"/>
      <c r="AV497" s="40"/>
      <c r="AW497" s="40"/>
      <c r="AX497" s="40"/>
      <c r="AY497" s="40"/>
      <c r="AZ497" s="40"/>
      <c r="BA497" s="40"/>
      <c r="BB497" s="40"/>
      <c r="BC497" s="40"/>
      <c r="BD497" s="40"/>
      <c r="BE497" s="40"/>
      <c r="BF497" s="40"/>
      <c r="BG497" s="40"/>
      <c r="BH497" s="40"/>
      <c r="BI497" s="40"/>
      <c r="BJ497" s="40"/>
      <c r="BK497" s="40"/>
      <c r="BL497" s="40"/>
      <c r="BM497" s="40"/>
      <c r="BN497" s="40"/>
      <c r="BO497" s="40"/>
      <c r="BP497" s="40"/>
      <c r="BQ497" s="40"/>
      <c r="BR497" s="40"/>
      <c r="BS497" s="40"/>
      <c r="BT497" s="40"/>
      <c r="BU497" s="40"/>
      <c r="BV497" s="40"/>
      <c r="BW497" s="40"/>
      <c r="BX497" s="40"/>
      <c r="BY497" s="40"/>
      <c r="BZ497" s="40"/>
      <c r="CA497" s="40"/>
      <c r="CB497" s="40"/>
      <c r="CC497" s="40"/>
      <c r="CD497" s="40"/>
      <c r="CE497" s="40"/>
      <c r="CF497" s="40"/>
      <c r="CG497" s="40"/>
      <c r="CH497" s="40"/>
    </row>
    <row r="498" spans="1:86" s="10" customFormat="1" ht="24">
      <c r="A498" s="21" t="s">
        <v>424</v>
      </c>
      <c r="B498" s="20" t="s">
        <v>35</v>
      </c>
      <c r="C498" s="20" t="s">
        <v>5</v>
      </c>
      <c r="D498" s="20" t="s">
        <v>44</v>
      </c>
      <c r="E498" s="20" t="s">
        <v>151</v>
      </c>
      <c r="F498" s="20" t="s">
        <v>61</v>
      </c>
      <c r="G498" s="108">
        <f>G499</f>
        <v>201060</v>
      </c>
      <c r="H498" s="108">
        <f>H499</f>
        <v>351060</v>
      </c>
      <c r="I498" s="108">
        <f>I499</f>
        <v>347207.72</v>
      </c>
      <c r="J498" s="88">
        <f t="shared" si="92"/>
        <v>98.902671907935954</v>
      </c>
      <c r="K498" s="123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F498" s="40"/>
      <c r="AG498" s="40"/>
      <c r="AH498" s="40"/>
      <c r="AI498" s="40"/>
      <c r="AJ498" s="40"/>
      <c r="AK498" s="40"/>
      <c r="AL498" s="40"/>
      <c r="AM498" s="40"/>
      <c r="AN498" s="40"/>
      <c r="AO498" s="40"/>
      <c r="AP498" s="40"/>
      <c r="AQ498" s="40"/>
      <c r="AR498" s="40"/>
      <c r="AS498" s="40"/>
      <c r="AT498" s="40"/>
      <c r="AU498" s="40"/>
      <c r="AV498" s="40"/>
      <c r="AW498" s="40"/>
      <c r="AX498" s="40"/>
      <c r="AY498" s="40"/>
      <c r="AZ498" s="40"/>
      <c r="BA498" s="40"/>
      <c r="BB498" s="40"/>
      <c r="BC498" s="40"/>
      <c r="BD498" s="40"/>
      <c r="BE498" s="40"/>
      <c r="BF498" s="40"/>
      <c r="BG498" s="40"/>
      <c r="BH498" s="40"/>
      <c r="BI498" s="40"/>
      <c r="BJ498" s="40"/>
      <c r="BK498" s="40"/>
      <c r="BL498" s="40"/>
      <c r="BM498" s="40"/>
      <c r="BN498" s="40"/>
      <c r="BO498" s="40"/>
      <c r="BP498" s="40"/>
      <c r="BQ498" s="40"/>
      <c r="BR498" s="40"/>
      <c r="BS498" s="40"/>
      <c r="BT498" s="40"/>
      <c r="BU498" s="40"/>
      <c r="BV498" s="40"/>
      <c r="BW498" s="40"/>
      <c r="BX498" s="40"/>
      <c r="BY498" s="40"/>
      <c r="BZ498" s="40"/>
      <c r="CA498" s="40"/>
      <c r="CB498" s="40"/>
      <c r="CC498" s="40"/>
      <c r="CD498" s="40"/>
      <c r="CE498" s="40"/>
      <c r="CF498" s="40"/>
      <c r="CG498" s="40"/>
      <c r="CH498" s="40"/>
    </row>
    <row r="499" spans="1:86" s="10" customFormat="1" ht="24">
      <c r="A499" s="21" t="s">
        <v>82</v>
      </c>
      <c r="B499" s="20" t="s">
        <v>35</v>
      </c>
      <c r="C499" s="20" t="s">
        <v>5</v>
      </c>
      <c r="D499" s="20" t="s">
        <v>44</v>
      </c>
      <c r="E499" s="20" t="s">
        <v>151</v>
      </c>
      <c r="F499" s="20" t="s">
        <v>62</v>
      </c>
      <c r="G499" s="108">
        <v>201060</v>
      </c>
      <c r="H499" s="108">
        <v>351060</v>
      </c>
      <c r="I499" s="108">
        <v>347207.72</v>
      </c>
      <c r="J499" s="88"/>
      <c r="K499" s="123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F499" s="40"/>
      <c r="AG499" s="40"/>
      <c r="AH499" s="40"/>
      <c r="AI499" s="40"/>
      <c r="AJ499" s="40"/>
      <c r="AK499" s="40"/>
      <c r="AL499" s="40"/>
      <c r="AM499" s="40"/>
      <c r="AN499" s="40"/>
      <c r="AO499" s="40"/>
      <c r="AP499" s="40"/>
      <c r="AQ499" s="40"/>
      <c r="AR499" s="40"/>
      <c r="AS499" s="40"/>
      <c r="AT499" s="40"/>
      <c r="AU499" s="40"/>
      <c r="AV499" s="40"/>
      <c r="AW499" s="40"/>
      <c r="AX499" s="40"/>
      <c r="AY499" s="40"/>
      <c r="AZ499" s="40"/>
      <c r="BA499" s="40"/>
      <c r="BB499" s="40"/>
      <c r="BC499" s="40"/>
      <c r="BD499" s="40"/>
      <c r="BE499" s="40"/>
      <c r="BF499" s="40"/>
      <c r="BG499" s="40"/>
      <c r="BH499" s="40"/>
      <c r="BI499" s="40"/>
      <c r="BJ499" s="40"/>
      <c r="BK499" s="40"/>
      <c r="BL499" s="40"/>
      <c r="BM499" s="40"/>
      <c r="BN499" s="40"/>
      <c r="BO499" s="40"/>
      <c r="BP499" s="40"/>
      <c r="BQ499" s="40"/>
      <c r="BR499" s="40"/>
      <c r="BS499" s="40"/>
      <c r="BT499" s="40"/>
      <c r="BU499" s="40"/>
      <c r="BV499" s="40"/>
      <c r="BW499" s="40"/>
      <c r="BX499" s="40"/>
      <c r="BY499" s="40"/>
      <c r="BZ499" s="40"/>
      <c r="CA499" s="40"/>
      <c r="CB499" s="40"/>
      <c r="CC499" s="40"/>
      <c r="CD499" s="40"/>
      <c r="CE499" s="40"/>
      <c r="CF499" s="40"/>
      <c r="CG499" s="40"/>
      <c r="CH499" s="40"/>
    </row>
    <row r="500" spans="1:86" s="10" customFormat="1" ht="15">
      <c r="A500" s="21" t="s">
        <v>65</v>
      </c>
      <c r="B500" s="20" t="s">
        <v>35</v>
      </c>
      <c r="C500" s="20" t="s">
        <v>5</v>
      </c>
      <c r="D500" s="20" t="s">
        <v>44</v>
      </c>
      <c r="E500" s="20" t="s">
        <v>151</v>
      </c>
      <c r="F500" s="20" t="s">
        <v>22</v>
      </c>
      <c r="G500" s="108">
        <f>G501</f>
        <v>100</v>
      </c>
      <c r="H500" s="108">
        <f>H501</f>
        <v>15084</v>
      </c>
      <c r="I500" s="108">
        <f>I501</f>
        <v>15084</v>
      </c>
      <c r="J500" s="88">
        <f t="shared" si="92"/>
        <v>100</v>
      </c>
      <c r="K500" s="123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F500" s="40"/>
      <c r="AG500" s="40"/>
      <c r="AH500" s="40"/>
      <c r="AI500" s="40"/>
      <c r="AJ500" s="40"/>
      <c r="AK500" s="40"/>
      <c r="AL500" s="40"/>
      <c r="AM500" s="40"/>
      <c r="AN500" s="40"/>
      <c r="AO500" s="40"/>
      <c r="AP500" s="40"/>
      <c r="AQ500" s="40"/>
      <c r="AR500" s="40"/>
      <c r="AS500" s="40"/>
      <c r="AT500" s="40"/>
      <c r="AU500" s="40"/>
      <c r="AV500" s="40"/>
      <c r="AW500" s="40"/>
      <c r="AX500" s="40"/>
      <c r="AY500" s="40"/>
      <c r="AZ500" s="40"/>
      <c r="BA500" s="40"/>
      <c r="BB500" s="40"/>
      <c r="BC500" s="40"/>
      <c r="BD500" s="40"/>
      <c r="BE500" s="40"/>
      <c r="BF500" s="40"/>
      <c r="BG500" s="40"/>
      <c r="BH500" s="40"/>
      <c r="BI500" s="40"/>
      <c r="BJ500" s="40"/>
      <c r="BK500" s="40"/>
      <c r="BL500" s="40"/>
      <c r="BM500" s="40"/>
      <c r="BN500" s="40"/>
      <c r="BO500" s="40"/>
      <c r="BP500" s="40"/>
      <c r="BQ500" s="40"/>
      <c r="BR500" s="40"/>
      <c r="BS500" s="40"/>
      <c r="BT500" s="40"/>
      <c r="BU500" s="40"/>
      <c r="BV500" s="40"/>
      <c r="BW500" s="40"/>
      <c r="BX500" s="40"/>
      <c r="BY500" s="40"/>
      <c r="BZ500" s="40"/>
      <c r="CA500" s="40"/>
      <c r="CB500" s="40"/>
      <c r="CC500" s="40"/>
      <c r="CD500" s="40"/>
      <c r="CE500" s="40"/>
      <c r="CF500" s="40"/>
      <c r="CG500" s="40"/>
      <c r="CH500" s="40"/>
    </row>
    <row r="501" spans="1:86" s="10" customFormat="1" ht="15">
      <c r="A501" s="21" t="s">
        <v>66</v>
      </c>
      <c r="B501" s="20" t="s">
        <v>35</v>
      </c>
      <c r="C501" s="20" t="s">
        <v>5</v>
      </c>
      <c r="D501" s="20" t="s">
        <v>44</v>
      </c>
      <c r="E501" s="20" t="s">
        <v>151</v>
      </c>
      <c r="F501" s="20" t="s">
        <v>64</v>
      </c>
      <c r="G501" s="108">
        <v>100</v>
      </c>
      <c r="H501" s="108">
        <v>15084</v>
      </c>
      <c r="I501" s="108">
        <v>15084</v>
      </c>
      <c r="J501" s="88">
        <f t="shared" si="92"/>
        <v>100</v>
      </c>
      <c r="K501" s="123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F501" s="40"/>
      <c r="AG501" s="40"/>
      <c r="AH501" s="40"/>
      <c r="AI501" s="40"/>
      <c r="AJ501" s="40"/>
      <c r="AK501" s="40"/>
      <c r="AL501" s="40"/>
      <c r="AM501" s="40"/>
      <c r="AN501" s="40"/>
      <c r="AO501" s="40"/>
      <c r="AP501" s="40"/>
      <c r="AQ501" s="40"/>
      <c r="AR501" s="40"/>
      <c r="AS501" s="40"/>
      <c r="AT501" s="40"/>
      <c r="AU501" s="40"/>
      <c r="AV501" s="40"/>
      <c r="AW501" s="40"/>
      <c r="AX501" s="40"/>
      <c r="AY501" s="40"/>
      <c r="AZ501" s="40"/>
      <c r="BA501" s="40"/>
      <c r="BB501" s="40"/>
      <c r="BC501" s="40"/>
      <c r="BD501" s="40"/>
      <c r="BE501" s="40"/>
      <c r="BF501" s="40"/>
      <c r="BG501" s="40"/>
      <c r="BH501" s="40"/>
      <c r="BI501" s="40"/>
      <c r="BJ501" s="40"/>
      <c r="BK501" s="40"/>
      <c r="BL501" s="40"/>
      <c r="BM501" s="40"/>
      <c r="BN501" s="40"/>
      <c r="BO501" s="40"/>
      <c r="BP501" s="40"/>
      <c r="BQ501" s="40"/>
      <c r="BR501" s="40"/>
      <c r="BS501" s="40"/>
      <c r="BT501" s="40"/>
      <c r="BU501" s="40"/>
      <c r="BV501" s="40"/>
      <c r="BW501" s="40"/>
      <c r="BX501" s="40"/>
      <c r="BY501" s="40"/>
      <c r="BZ501" s="40"/>
      <c r="CA501" s="40"/>
      <c r="CB501" s="40"/>
      <c r="CC501" s="40"/>
      <c r="CD501" s="40"/>
      <c r="CE501" s="40"/>
      <c r="CF501" s="40"/>
      <c r="CG501" s="40"/>
      <c r="CH501" s="40"/>
    </row>
    <row r="502" spans="1:86" s="8" customFormat="1" ht="24">
      <c r="A502" s="21" t="s">
        <v>92</v>
      </c>
      <c r="B502" s="20" t="s">
        <v>35</v>
      </c>
      <c r="C502" s="20" t="s">
        <v>5</v>
      </c>
      <c r="D502" s="20" t="s">
        <v>44</v>
      </c>
      <c r="E502" s="20" t="s">
        <v>152</v>
      </c>
      <c r="F502" s="20"/>
      <c r="G502" s="108">
        <f t="shared" ref="G502:I503" si="98">G503</f>
        <v>745000</v>
      </c>
      <c r="H502" s="108">
        <f t="shared" si="98"/>
        <v>1783275.36</v>
      </c>
      <c r="I502" s="108">
        <f t="shared" si="98"/>
        <v>1708209.18</v>
      </c>
      <c r="J502" s="88">
        <f t="shared" si="92"/>
        <v>95.790544652621662</v>
      </c>
      <c r="K502" s="124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F502" s="41"/>
      <c r="AG502" s="41"/>
      <c r="AH502" s="41"/>
      <c r="AI502" s="41"/>
      <c r="AJ502" s="41"/>
      <c r="AK502" s="41"/>
      <c r="AL502" s="41"/>
      <c r="AM502" s="41"/>
      <c r="AN502" s="41"/>
      <c r="AO502" s="41"/>
      <c r="AP502" s="41"/>
      <c r="AQ502" s="41"/>
      <c r="AR502" s="41"/>
      <c r="AS502" s="41"/>
      <c r="AT502" s="41"/>
      <c r="AU502" s="41"/>
      <c r="AV502" s="41"/>
      <c r="AW502" s="41"/>
      <c r="AX502" s="41"/>
      <c r="AY502" s="41"/>
      <c r="AZ502" s="41"/>
      <c r="BA502" s="41"/>
      <c r="BB502" s="41"/>
      <c r="BC502" s="41"/>
      <c r="BD502" s="41"/>
      <c r="BE502" s="41"/>
      <c r="BF502" s="41"/>
      <c r="BG502" s="41"/>
      <c r="BH502" s="41"/>
      <c r="BI502" s="41"/>
      <c r="BJ502" s="41"/>
      <c r="BK502" s="41"/>
      <c r="BL502" s="41"/>
      <c r="BM502" s="41"/>
      <c r="BN502" s="41"/>
      <c r="BO502" s="41"/>
      <c r="BP502" s="41"/>
      <c r="BQ502" s="41"/>
      <c r="BR502" s="41"/>
      <c r="BS502" s="41"/>
      <c r="BT502" s="41"/>
      <c r="BU502" s="41"/>
      <c r="BV502" s="41"/>
      <c r="BW502" s="41"/>
      <c r="BX502" s="41"/>
      <c r="BY502" s="41"/>
      <c r="BZ502" s="41"/>
      <c r="CA502" s="41"/>
      <c r="CB502" s="41"/>
      <c r="CC502" s="41"/>
      <c r="CD502" s="41"/>
      <c r="CE502" s="41"/>
      <c r="CF502" s="41"/>
      <c r="CG502" s="41"/>
      <c r="CH502" s="41"/>
    </row>
    <row r="503" spans="1:86" s="5" customFormat="1" ht="24">
      <c r="A503" s="21" t="s">
        <v>424</v>
      </c>
      <c r="B503" s="20" t="s">
        <v>35</v>
      </c>
      <c r="C503" s="20" t="s">
        <v>5</v>
      </c>
      <c r="D503" s="20" t="s">
        <v>44</v>
      </c>
      <c r="E503" s="20" t="s">
        <v>152</v>
      </c>
      <c r="F503" s="20" t="s">
        <v>61</v>
      </c>
      <c r="G503" s="108">
        <f t="shared" si="98"/>
        <v>745000</v>
      </c>
      <c r="H503" s="108">
        <f t="shared" si="98"/>
        <v>1783275.36</v>
      </c>
      <c r="I503" s="108">
        <f t="shared" si="98"/>
        <v>1708209.18</v>
      </c>
      <c r="J503" s="88">
        <f t="shared" si="92"/>
        <v>95.790544652621662</v>
      </c>
      <c r="K503" s="125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F503" s="42"/>
      <c r="AG503" s="42"/>
      <c r="AH503" s="42"/>
      <c r="AI503" s="42"/>
      <c r="AJ503" s="42"/>
      <c r="AK503" s="42"/>
      <c r="AL503" s="42"/>
      <c r="AM503" s="42"/>
      <c r="AN503" s="42"/>
      <c r="AO503" s="42"/>
      <c r="AP503" s="42"/>
      <c r="AQ503" s="42"/>
      <c r="AR503" s="42"/>
      <c r="AS503" s="42"/>
      <c r="AT503" s="42"/>
      <c r="AU503" s="42"/>
      <c r="AV503" s="42"/>
      <c r="AW503" s="42"/>
      <c r="AX503" s="42"/>
      <c r="AY503" s="42"/>
      <c r="AZ503" s="42"/>
      <c r="BA503" s="42"/>
      <c r="BB503" s="42"/>
      <c r="BC503" s="42"/>
      <c r="BD503" s="42"/>
      <c r="BE503" s="42"/>
      <c r="BF503" s="42"/>
      <c r="BG503" s="42"/>
      <c r="BH503" s="42"/>
      <c r="BI503" s="42"/>
      <c r="BJ503" s="42"/>
      <c r="BK503" s="42"/>
      <c r="BL503" s="42"/>
      <c r="BM503" s="42"/>
      <c r="BN503" s="42"/>
      <c r="BO503" s="42"/>
      <c r="BP503" s="42"/>
      <c r="BQ503" s="42"/>
      <c r="BR503" s="42"/>
      <c r="BS503" s="42"/>
      <c r="BT503" s="42"/>
      <c r="BU503" s="42"/>
      <c r="BV503" s="42"/>
      <c r="BW503" s="42"/>
      <c r="BX503" s="42"/>
      <c r="BY503" s="42"/>
      <c r="BZ503" s="42"/>
      <c r="CA503" s="42"/>
      <c r="CB503" s="42"/>
      <c r="CC503" s="42"/>
      <c r="CD503" s="42"/>
      <c r="CE503" s="42"/>
      <c r="CF503" s="42"/>
      <c r="CG503" s="42"/>
      <c r="CH503" s="42"/>
    </row>
    <row r="504" spans="1:86" s="2" customFormat="1" ht="24">
      <c r="A504" s="21" t="s">
        <v>82</v>
      </c>
      <c r="B504" s="20" t="s">
        <v>35</v>
      </c>
      <c r="C504" s="20" t="s">
        <v>5</v>
      </c>
      <c r="D504" s="20" t="s">
        <v>44</v>
      </c>
      <c r="E504" s="20" t="s">
        <v>152</v>
      </c>
      <c r="F504" s="20" t="s">
        <v>62</v>
      </c>
      <c r="G504" s="108">
        <v>745000</v>
      </c>
      <c r="H504" s="108">
        <v>1783275.36</v>
      </c>
      <c r="I504" s="108">
        <v>1708209.18</v>
      </c>
      <c r="J504" s="88">
        <f t="shared" si="92"/>
        <v>95.790544652621662</v>
      </c>
      <c r="K504" s="121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43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</row>
    <row r="505" spans="1:86" s="2" customFormat="1" ht="12">
      <c r="A505" s="21" t="s">
        <v>47</v>
      </c>
      <c r="B505" s="54" t="s">
        <v>35</v>
      </c>
      <c r="C505" s="54" t="s">
        <v>5</v>
      </c>
      <c r="D505" s="54" t="s">
        <v>44</v>
      </c>
      <c r="E505" s="54" t="s">
        <v>142</v>
      </c>
      <c r="F505" s="20"/>
      <c r="G505" s="108">
        <f t="shared" ref="G505:I507" si="99">G506</f>
        <v>0</v>
      </c>
      <c r="H505" s="108">
        <f t="shared" si="99"/>
        <v>4900</v>
      </c>
      <c r="I505" s="108">
        <f t="shared" si="99"/>
        <v>0</v>
      </c>
      <c r="J505" s="88">
        <f t="shared" si="92"/>
        <v>0</v>
      </c>
      <c r="K505" s="121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  <c r="AD505" s="43"/>
      <c r="AE505" s="43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</row>
    <row r="506" spans="1:86" s="2" customFormat="1" ht="12">
      <c r="A506" s="21" t="s">
        <v>202</v>
      </c>
      <c r="B506" s="54" t="s">
        <v>35</v>
      </c>
      <c r="C506" s="54" t="s">
        <v>5</v>
      </c>
      <c r="D506" s="54" t="s">
        <v>44</v>
      </c>
      <c r="E506" s="54" t="s">
        <v>254</v>
      </c>
      <c r="F506" s="20"/>
      <c r="G506" s="108">
        <f t="shared" si="99"/>
        <v>0</v>
      </c>
      <c r="H506" s="108">
        <f t="shared" si="99"/>
        <v>4900</v>
      </c>
      <c r="I506" s="108">
        <f t="shared" si="99"/>
        <v>0</v>
      </c>
      <c r="J506" s="88">
        <f t="shared" si="92"/>
        <v>0</v>
      </c>
      <c r="K506" s="121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  <c r="AA506" s="43"/>
      <c r="AB506" s="43"/>
      <c r="AC506" s="43"/>
      <c r="AD506" s="43"/>
      <c r="AE506" s="43"/>
      <c r="AF506" s="43"/>
      <c r="AG506" s="43"/>
      <c r="AH506" s="43"/>
      <c r="AI506" s="43"/>
      <c r="AJ506" s="43"/>
      <c r="AK506" s="43"/>
      <c r="AL506" s="43"/>
      <c r="AM506" s="43"/>
      <c r="AN506" s="43"/>
      <c r="AO506" s="43"/>
      <c r="AP506" s="43"/>
      <c r="AQ506" s="43"/>
      <c r="AR506" s="43"/>
      <c r="AS506" s="43"/>
      <c r="AT506" s="43"/>
      <c r="AU506" s="43"/>
      <c r="AV506" s="43"/>
      <c r="AW506" s="43"/>
      <c r="AX506" s="43"/>
      <c r="AY506" s="43"/>
      <c r="AZ506" s="43"/>
      <c r="BA506" s="43"/>
      <c r="BB506" s="43"/>
      <c r="BC506" s="43"/>
      <c r="BD506" s="43"/>
      <c r="BE506" s="43"/>
      <c r="BF506" s="43"/>
      <c r="BG506" s="43"/>
      <c r="BH506" s="43"/>
      <c r="BI506" s="43"/>
      <c r="BJ506" s="43"/>
      <c r="BK506" s="43"/>
      <c r="BL506" s="43"/>
      <c r="BM506" s="43"/>
      <c r="BN506" s="43"/>
      <c r="BO506" s="43"/>
      <c r="BP506" s="43"/>
      <c r="BQ506" s="43"/>
      <c r="BR506" s="43"/>
      <c r="BS506" s="43"/>
      <c r="BT506" s="43"/>
      <c r="BU506" s="43"/>
      <c r="BV506" s="43"/>
      <c r="BW506" s="43"/>
      <c r="BX506" s="43"/>
      <c r="BY506" s="43"/>
      <c r="BZ506" s="43"/>
      <c r="CA506" s="43"/>
      <c r="CB506" s="43"/>
      <c r="CC506" s="43"/>
      <c r="CD506" s="43"/>
      <c r="CE506" s="43"/>
      <c r="CF506" s="43"/>
      <c r="CG506" s="43"/>
      <c r="CH506" s="43"/>
    </row>
    <row r="507" spans="1:86" s="2" customFormat="1" ht="12">
      <c r="A507" s="21" t="s">
        <v>65</v>
      </c>
      <c r="B507" s="54" t="s">
        <v>35</v>
      </c>
      <c r="C507" s="54" t="s">
        <v>5</v>
      </c>
      <c r="D507" s="54" t="s">
        <v>44</v>
      </c>
      <c r="E507" s="54" t="s">
        <v>254</v>
      </c>
      <c r="F507" s="20" t="s">
        <v>22</v>
      </c>
      <c r="G507" s="108">
        <f t="shared" si="99"/>
        <v>0</v>
      </c>
      <c r="H507" s="108">
        <f t="shared" si="99"/>
        <v>4900</v>
      </c>
      <c r="I507" s="108">
        <f t="shared" si="99"/>
        <v>0</v>
      </c>
      <c r="J507" s="88">
        <f t="shared" si="92"/>
        <v>0</v>
      </c>
      <c r="K507" s="121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  <c r="AA507" s="43"/>
      <c r="AB507" s="43"/>
      <c r="AC507" s="43"/>
      <c r="AD507" s="43"/>
      <c r="AE507" s="43"/>
      <c r="AF507" s="43"/>
      <c r="AG507" s="43"/>
      <c r="AH507" s="43"/>
      <c r="AI507" s="43"/>
      <c r="AJ507" s="43"/>
      <c r="AK507" s="43"/>
      <c r="AL507" s="43"/>
      <c r="AM507" s="43"/>
      <c r="AN507" s="43"/>
      <c r="AO507" s="43"/>
      <c r="AP507" s="43"/>
      <c r="AQ507" s="43"/>
      <c r="AR507" s="43"/>
      <c r="AS507" s="43"/>
      <c r="AT507" s="43"/>
      <c r="AU507" s="43"/>
      <c r="AV507" s="43"/>
      <c r="AW507" s="43"/>
      <c r="AX507" s="43"/>
      <c r="AY507" s="43"/>
      <c r="AZ507" s="43"/>
      <c r="BA507" s="43"/>
      <c r="BB507" s="43"/>
      <c r="BC507" s="43"/>
      <c r="BD507" s="43"/>
      <c r="BE507" s="43"/>
      <c r="BF507" s="43"/>
      <c r="BG507" s="43"/>
      <c r="BH507" s="43"/>
      <c r="BI507" s="43"/>
      <c r="BJ507" s="43"/>
      <c r="BK507" s="43"/>
      <c r="BL507" s="43"/>
      <c r="BM507" s="43"/>
      <c r="BN507" s="43"/>
      <c r="BO507" s="43"/>
      <c r="BP507" s="43"/>
      <c r="BQ507" s="43"/>
      <c r="BR507" s="43"/>
      <c r="BS507" s="43"/>
      <c r="BT507" s="43"/>
      <c r="BU507" s="43"/>
      <c r="BV507" s="43"/>
      <c r="BW507" s="43"/>
      <c r="BX507" s="43"/>
      <c r="BY507" s="43"/>
      <c r="BZ507" s="43"/>
      <c r="CA507" s="43"/>
      <c r="CB507" s="43"/>
      <c r="CC507" s="43"/>
      <c r="CD507" s="43"/>
      <c r="CE507" s="43"/>
      <c r="CF507" s="43"/>
      <c r="CG507" s="43"/>
      <c r="CH507" s="43"/>
    </row>
    <row r="508" spans="1:86" s="2" customFormat="1" ht="12">
      <c r="A508" s="21" t="s">
        <v>236</v>
      </c>
      <c r="B508" s="54" t="s">
        <v>35</v>
      </c>
      <c r="C508" s="54" t="s">
        <v>5</v>
      </c>
      <c r="D508" s="54" t="s">
        <v>44</v>
      </c>
      <c r="E508" s="54" t="s">
        <v>254</v>
      </c>
      <c r="F508" s="20" t="s">
        <v>237</v>
      </c>
      <c r="G508" s="108">
        <v>0</v>
      </c>
      <c r="H508" s="108">
        <v>4900</v>
      </c>
      <c r="I508" s="108">
        <v>0</v>
      </c>
      <c r="J508" s="88">
        <f t="shared" si="92"/>
        <v>0</v>
      </c>
      <c r="K508" s="121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  <c r="AA508" s="43"/>
      <c r="AB508" s="43"/>
      <c r="AC508" s="43"/>
      <c r="AD508" s="43"/>
      <c r="AE508" s="43"/>
      <c r="AF508" s="43"/>
      <c r="AG508" s="43"/>
      <c r="AH508" s="43"/>
      <c r="AI508" s="43"/>
      <c r="AJ508" s="43"/>
      <c r="AK508" s="43"/>
      <c r="AL508" s="43"/>
      <c r="AM508" s="43"/>
      <c r="AN508" s="43"/>
      <c r="AO508" s="43"/>
      <c r="AP508" s="43"/>
      <c r="AQ508" s="43"/>
      <c r="AR508" s="43"/>
      <c r="AS508" s="43"/>
      <c r="AT508" s="43"/>
      <c r="AU508" s="43"/>
      <c r="AV508" s="43"/>
      <c r="AW508" s="43"/>
      <c r="AX508" s="43"/>
      <c r="AY508" s="43"/>
      <c r="AZ508" s="43"/>
      <c r="BA508" s="43"/>
      <c r="BB508" s="43"/>
      <c r="BC508" s="43"/>
      <c r="BD508" s="43"/>
      <c r="BE508" s="43"/>
      <c r="BF508" s="43"/>
      <c r="BG508" s="43"/>
      <c r="BH508" s="43"/>
      <c r="BI508" s="43"/>
      <c r="BJ508" s="43"/>
      <c r="BK508" s="43"/>
      <c r="BL508" s="43"/>
      <c r="BM508" s="43"/>
      <c r="BN508" s="43"/>
      <c r="BO508" s="43"/>
      <c r="BP508" s="43"/>
      <c r="BQ508" s="43"/>
      <c r="BR508" s="43"/>
      <c r="BS508" s="43"/>
      <c r="BT508" s="43"/>
      <c r="BU508" s="43"/>
      <c r="BV508" s="43"/>
      <c r="BW508" s="43"/>
      <c r="BX508" s="43"/>
      <c r="BY508" s="43"/>
      <c r="BZ508" s="43"/>
      <c r="CA508" s="43"/>
      <c r="CB508" s="43"/>
      <c r="CC508" s="43"/>
      <c r="CD508" s="43"/>
      <c r="CE508" s="43"/>
      <c r="CF508" s="43"/>
      <c r="CG508" s="43"/>
      <c r="CH508" s="43"/>
    </row>
    <row r="509" spans="1:86" s="2" customFormat="1" ht="12">
      <c r="A509" s="15" t="s">
        <v>2</v>
      </c>
      <c r="B509" s="16" t="s">
        <v>35</v>
      </c>
      <c r="C509" s="16" t="s">
        <v>14</v>
      </c>
      <c r="D509" s="16"/>
      <c r="E509" s="16"/>
      <c r="F509" s="16"/>
      <c r="G509" s="106">
        <f t="shared" ref="G509:I513" si="100">G510</f>
        <v>400000</v>
      </c>
      <c r="H509" s="106">
        <f t="shared" si="100"/>
        <v>516482.8</v>
      </c>
      <c r="I509" s="106">
        <f t="shared" si="100"/>
        <v>411046.14</v>
      </c>
      <c r="J509" s="89">
        <v>0</v>
      </c>
      <c r="K509" s="121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  <c r="AA509" s="43"/>
      <c r="AB509" s="43"/>
      <c r="AC509" s="43"/>
      <c r="AD509" s="43"/>
      <c r="AE509" s="43"/>
      <c r="AF509" s="43"/>
      <c r="AG509" s="43"/>
      <c r="AH509" s="43"/>
      <c r="AI509" s="43"/>
      <c r="AJ509" s="43"/>
      <c r="AK509" s="43"/>
      <c r="AL509" s="43"/>
      <c r="AM509" s="43"/>
      <c r="AN509" s="43"/>
      <c r="AO509" s="43"/>
      <c r="AP509" s="43"/>
      <c r="AQ509" s="43"/>
      <c r="AR509" s="43"/>
      <c r="AS509" s="43"/>
      <c r="AT509" s="43"/>
      <c r="AU509" s="43"/>
      <c r="AV509" s="43"/>
      <c r="AW509" s="43"/>
      <c r="AX509" s="43"/>
      <c r="AY509" s="43"/>
      <c r="AZ509" s="43"/>
      <c r="BA509" s="43"/>
      <c r="BB509" s="43"/>
      <c r="BC509" s="43"/>
      <c r="BD509" s="43"/>
      <c r="BE509" s="43"/>
      <c r="BF509" s="43"/>
      <c r="BG509" s="43"/>
      <c r="BH509" s="43"/>
      <c r="BI509" s="43"/>
      <c r="BJ509" s="43"/>
      <c r="BK509" s="43"/>
      <c r="BL509" s="43"/>
      <c r="BM509" s="43"/>
      <c r="BN509" s="43"/>
      <c r="BO509" s="43"/>
      <c r="BP509" s="43"/>
      <c r="BQ509" s="43"/>
      <c r="BR509" s="43"/>
      <c r="BS509" s="43"/>
      <c r="BT509" s="43"/>
      <c r="BU509" s="43"/>
      <c r="BV509" s="43"/>
      <c r="BW509" s="43"/>
      <c r="BX509" s="43"/>
      <c r="BY509" s="43"/>
      <c r="BZ509" s="43"/>
      <c r="CA509" s="43"/>
      <c r="CB509" s="43"/>
      <c r="CC509" s="43"/>
      <c r="CD509" s="43"/>
      <c r="CE509" s="43"/>
      <c r="CF509" s="43"/>
      <c r="CG509" s="43"/>
      <c r="CH509" s="43"/>
    </row>
    <row r="510" spans="1:86" s="2" customFormat="1" ht="12">
      <c r="A510" s="33" t="s">
        <v>36</v>
      </c>
      <c r="B510" s="18" t="s">
        <v>35</v>
      </c>
      <c r="C510" s="18" t="s">
        <v>14</v>
      </c>
      <c r="D510" s="18" t="s">
        <v>10</v>
      </c>
      <c r="E510" s="16"/>
      <c r="F510" s="16"/>
      <c r="G510" s="107">
        <f t="shared" si="100"/>
        <v>400000</v>
      </c>
      <c r="H510" s="107">
        <f t="shared" si="100"/>
        <v>516482.8</v>
      </c>
      <c r="I510" s="107">
        <f t="shared" si="100"/>
        <v>411046.14</v>
      </c>
      <c r="J510" s="90">
        <v>0</v>
      </c>
      <c r="K510" s="121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  <c r="AA510" s="43"/>
      <c r="AB510" s="43"/>
      <c r="AC510" s="43"/>
      <c r="AD510" s="43"/>
      <c r="AE510" s="43"/>
      <c r="AF510" s="43"/>
      <c r="AG510" s="43"/>
      <c r="AH510" s="43"/>
      <c r="AI510" s="43"/>
      <c r="AJ510" s="43"/>
      <c r="AK510" s="43"/>
      <c r="AL510" s="43"/>
      <c r="AM510" s="43"/>
      <c r="AN510" s="43"/>
      <c r="AO510" s="43"/>
      <c r="AP510" s="43"/>
      <c r="AQ510" s="43"/>
      <c r="AR510" s="43"/>
      <c r="AS510" s="43"/>
      <c r="AT510" s="43"/>
      <c r="AU510" s="43"/>
      <c r="AV510" s="43"/>
      <c r="AW510" s="43"/>
      <c r="AX510" s="43"/>
      <c r="AY510" s="43"/>
      <c r="AZ510" s="43"/>
      <c r="BA510" s="43"/>
      <c r="BB510" s="43"/>
      <c r="BC510" s="43"/>
      <c r="BD510" s="43"/>
      <c r="BE510" s="43"/>
      <c r="BF510" s="43"/>
      <c r="BG510" s="43"/>
      <c r="BH510" s="43"/>
      <c r="BI510" s="43"/>
      <c r="BJ510" s="43"/>
      <c r="BK510" s="43"/>
      <c r="BL510" s="43"/>
      <c r="BM510" s="43"/>
      <c r="BN510" s="43"/>
      <c r="BO510" s="43"/>
      <c r="BP510" s="43"/>
      <c r="BQ510" s="43"/>
      <c r="BR510" s="43"/>
      <c r="BS510" s="43"/>
      <c r="BT510" s="43"/>
      <c r="BU510" s="43"/>
      <c r="BV510" s="43"/>
      <c r="BW510" s="43"/>
      <c r="BX510" s="43"/>
      <c r="BY510" s="43"/>
      <c r="BZ510" s="43"/>
      <c r="CA510" s="43"/>
      <c r="CB510" s="43"/>
      <c r="CC510" s="43"/>
      <c r="CD510" s="43"/>
      <c r="CE510" s="43"/>
      <c r="CF510" s="43"/>
      <c r="CG510" s="43"/>
      <c r="CH510" s="43"/>
    </row>
    <row r="511" spans="1:86" s="2" customFormat="1" ht="24">
      <c r="A511" s="21" t="s">
        <v>510</v>
      </c>
      <c r="B511" s="20" t="s">
        <v>35</v>
      </c>
      <c r="C511" s="20" t="s">
        <v>14</v>
      </c>
      <c r="D511" s="20" t="s">
        <v>10</v>
      </c>
      <c r="E511" s="20" t="s">
        <v>150</v>
      </c>
      <c r="F511" s="20"/>
      <c r="G511" s="108">
        <f t="shared" si="100"/>
        <v>400000</v>
      </c>
      <c r="H511" s="108">
        <f t="shared" si="100"/>
        <v>516482.8</v>
      </c>
      <c r="I511" s="108">
        <f t="shared" si="100"/>
        <v>411046.14</v>
      </c>
      <c r="J511" s="88">
        <f t="shared" si="92"/>
        <v>79.585639637951161</v>
      </c>
      <c r="K511" s="121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  <c r="AA511" s="43"/>
      <c r="AB511" s="43"/>
      <c r="AC511" s="43"/>
      <c r="AD511" s="43"/>
      <c r="AE511" s="43"/>
      <c r="AF511" s="43"/>
      <c r="AG511" s="43"/>
      <c r="AH511" s="43"/>
      <c r="AI511" s="43"/>
      <c r="AJ511" s="43"/>
      <c r="AK511" s="43"/>
      <c r="AL511" s="43"/>
      <c r="AM511" s="43"/>
      <c r="AN511" s="43"/>
      <c r="AO511" s="43"/>
      <c r="AP511" s="43"/>
      <c r="AQ511" s="43"/>
      <c r="AR511" s="43"/>
      <c r="AS511" s="43"/>
      <c r="AT511" s="43"/>
      <c r="AU511" s="43"/>
      <c r="AV511" s="43"/>
      <c r="AW511" s="43"/>
      <c r="AX511" s="43"/>
      <c r="AY511" s="43"/>
      <c r="AZ511" s="43"/>
      <c r="BA511" s="43"/>
      <c r="BB511" s="43"/>
      <c r="BC511" s="43"/>
      <c r="BD511" s="43"/>
      <c r="BE511" s="43"/>
      <c r="BF511" s="43"/>
      <c r="BG511" s="43"/>
      <c r="BH511" s="43"/>
      <c r="BI511" s="43"/>
      <c r="BJ511" s="43"/>
      <c r="BK511" s="43"/>
      <c r="BL511" s="43"/>
      <c r="BM511" s="43"/>
      <c r="BN511" s="43"/>
      <c r="BO511" s="43"/>
      <c r="BP511" s="43"/>
      <c r="BQ511" s="43"/>
      <c r="BR511" s="43"/>
      <c r="BS511" s="43"/>
      <c r="BT511" s="43"/>
      <c r="BU511" s="43"/>
      <c r="BV511" s="43"/>
      <c r="BW511" s="43"/>
      <c r="BX511" s="43"/>
      <c r="BY511" s="43"/>
      <c r="BZ511" s="43"/>
      <c r="CA511" s="43"/>
      <c r="CB511" s="43"/>
      <c r="CC511" s="43"/>
      <c r="CD511" s="43"/>
      <c r="CE511" s="43"/>
      <c r="CF511" s="43"/>
      <c r="CG511" s="43"/>
      <c r="CH511" s="43"/>
    </row>
    <row r="512" spans="1:86" s="2" customFormat="1" ht="12">
      <c r="A512" s="52" t="s">
        <v>199</v>
      </c>
      <c r="B512" s="20" t="s">
        <v>35</v>
      </c>
      <c r="C512" s="20" t="s">
        <v>14</v>
      </c>
      <c r="D512" s="20" t="s">
        <v>10</v>
      </c>
      <c r="E512" s="20" t="s">
        <v>153</v>
      </c>
      <c r="F512" s="20"/>
      <c r="G512" s="108">
        <f t="shared" si="100"/>
        <v>400000</v>
      </c>
      <c r="H512" s="108">
        <f t="shared" si="100"/>
        <v>516482.8</v>
      </c>
      <c r="I512" s="108">
        <f t="shared" si="100"/>
        <v>411046.14</v>
      </c>
      <c r="J512" s="88">
        <f t="shared" si="92"/>
        <v>79.585639637951161</v>
      </c>
      <c r="K512" s="121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  <c r="AA512" s="43"/>
      <c r="AB512" s="43"/>
      <c r="AC512" s="43"/>
      <c r="AD512" s="43"/>
      <c r="AE512" s="43"/>
      <c r="AF512" s="43"/>
      <c r="AG512" s="43"/>
      <c r="AH512" s="43"/>
      <c r="AI512" s="43"/>
      <c r="AJ512" s="43"/>
      <c r="AK512" s="43"/>
      <c r="AL512" s="43"/>
      <c r="AM512" s="43"/>
      <c r="AN512" s="43"/>
      <c r="AO512" s="43"/>
      <c r="AP512" s="43"/>
      <c r="AQ512" s="43"/>
      <c r="AR512" s="43"/>
      <c r="AS512" s="43"/>
      <c r="AT512" s="43"/>
      <c r="AU512" s="43"/>
      <c r="AV512" s="43"/>
      <c r="AW512" s="43"/>
      <c r="AX512" s="43"/>
      <c r="AY512" s="43"/>
      <c r="AZ512" s="43"/>
      <c r="BA512" s="43"/>
      <c r="BB512" s="43"/>
      <c r="BC512" s="43"/>
      <c r="BD512" s="43"/>
      <c r="BE512" s="43"/>
      <c r="BF512" s="43"/>
      <c r="BG512" s="43"/>
      <c r="BH512" s="43"/>
      <c r="BI512" s="43"/>
      <c r="BJ512" s="43"/>
      <c r="BK512" s="43"/>
      <c r="BL512" s="43"/>
      <c r="BM512" s="43"/>
      <c r="BN512" s="43"/>
      <c r="BO512" s="43"/>
      <c r="BP512" s="43"/>
      <c r="BQ512" s="43"/>
      <c r="BR512" s="43"/>
      <c r="BS512" s="43"/>
      <c r="BT512" s="43"/>
      <c r="BU512" s="43"/>
      <c r="BV512" s="43"/>
      <c r="BW512" s="43"/>
      <c r="BX512" s="43"/>
      <c r="BY512" s="43"/>
      <c r="BZ512" s="43"/>
      <c r="CA512" s="43"/>
      <c r="CB512" s="43"/>
      <c r="CC512" s="43"/>
      <c r="CD512" s="43"/>
      <c r="CE512" s="43"/>
      <c r="CF512" s="43"/>
      <c r="CG512" s="43"/>
      <c r="CH512" s="43"/>
    </row>
    <row r="513" spans="1:86" s="2" customFormat="1" ht="24">
      <c r="A513" s="21" t="s">
        <v>424</v>
      </c>
      <c r="B513" s="20" t="s">
        <v>35</v>
      </c>
      <c r="C513" s="20" t="s">
        <v>14</v>
      </c>
      <c r="D513" s="20" t="s">
        <v>10</v>
      </c>
      <c r="E513" s="20" t="s">
        <v>153</v>
      </c>
      <c r="F513" s="20" t="s">
        <v>61</v>
      </c>
      <c r="G513" s="108">
        <f t="shared" si="100"/>
        <v>400000</v>
      </c>
      <c r="H513" s="108">
        <f t="shared" si="100"/>
        <v>516482.8</v>
      </c>
      <c r="I513" s="108">
        <f t="shared" si="100"/>
        <v>411046.14</v>
      </c>
      <c r="J513" s="88">
        <f t="shared" si="92"/>
        <v>79.585639637951161</v>
      </c>
      <c r="K513" s="121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  <c r="AA513" s="43"/>
      <c r="AB513" s="43"/>
      <c r="AC513" s="43"/>
      <c r="AD513" s="43"/>
      <c r="AE513" s="43"/>
      <c r="AF513" s="43"/>
      <c r="AG513" s="43"/>
      <c r="AH513" s="43"/>
      <c r="AI513" s="43"/>
      <c r="AJ513" s="43"/>
      <c r="AK513" s="43"/>
      <c r="AL513" s="43"/>
      <c r="AM513" s="43"/>
      <c r="AN513" s="43"/>
      <c r="AO513" s="43"/>
      <c r="AP513" s="43"/>
      <c r="AQ513" s="43"/>
      <c r="AR513" s="43"/>
      <c r="AS513" s="43"/>
      <c r="AT513" s="43"/>
      <c r="AU513" s="43"/>
      <c r="AV513" s="43"/>
      <c r="AW513" s="43"/>
      <c r="AX513" s="43"/>
      <c r="AY513" s="43"/>
      <c r="AZ513" s="43"/>
      <c r="BA513" s="43"/>
      <c r="BB513" s="43"/>
      <c r="BC513" s="43"/>
      <c r="BD513" s="43"/>
      <c r="BE513" s="43"/>
      <c r="BF513" s="43"/>
      <c r="BG513" s="43"/>
      <c r="BH513" s="43"/>
      <c r="BI513" s="43"/>
      <c r="BJ513" s="43"/>
      <c r="BK513" s="43"/>
      <c r="BL513" s="43"/>
      <c r="BM513" s="43"/>
      <c r="BN513" s="43"/>
      <c r="BO513" s="43"/>
      <c r="BP513" s="43"/>
      <c r="BQ513" s="43"/>
      <c r="BR513" s="43"/>
      <c r="BS513" s="43"/>
      <c r="BT513" s="43"/>
      <c r="BU513" s="43"/>
      <c r="BV513" s="43"/>
      <c r="BW513" s="43"/>
      <c r="BX513" s="43"/>
      <c r="BY513" s="43"/>
      <c r="BZ513" s="43"/>
      <c r="CA513" s="43"/>
      <c r="CB513" s="43"/>
      <c r="CC513" s="43"/>
      <c r="CD513" s="43"/>
      <c r="CE513" s="43"/>
      <c r="CF513" s="43"/>
      <c r="CG513" s="43"/>
      <c r="CH513" s="43"/>
    </row>
    <row r="514" spans="1:86" s="51" customFormat="1" ht="24">
      <c r="A514" s="21" t="s">
        <v>82</v>
      </c>
      <c r="B514" s="20" t="s">
        <v>35</v>
      </c>
      <c r="C514" s="20" t="s">
        <v>14</v>
      </c>
      <c r="D514" s="20" t="s">
        <v>10</v>
      </c>
      <c r="E514" s="20" t="s">
        <v>153</v>
      </c>
      <c r="F514" s="20" t="s">
        <v>62</v>
      </c>
      <c r="G514" s="108">
        <v>400000</v>
      </c>
      <c r="H514" s="108">
        <v>516482.8</v>
      </c>
      <c r="I514" s="108">
        <v>411046.14</v>
      </c>
      <c r="J514" s="88">
        <f t="shared" si="92"/>
        <v>79.585639637951161</v>
      </c>
      <c r="K514" s="118"/>
      <c r="L514" s="49"/>
      <c r="M514" s="49"/>
    </row>
    <row r="515" spans="1:86" s="2" customFormat="1" ht="12">
      <c r="A515" s="25" t="s">
        <v>42</v>
      </c>
      <c r="B515" s="16" t="s">
        <v>35</v>
      </c>
      <c r="C515" s="16" t="s">
        <v>8</v>
      </c>
      <c r="D515" s="16"/>
      <c r="E515" s="16"/>
      <c r="F515" s="26"/>
      <c r="G515" s="106">
        <f t="shared" ref="G515:I515" si="101">G516+G521</f>
        <v>3228000</v>
      </c>
      <c r="H515" s="106">
        <f t="shared" si="101"/>
        <v>4229769.34</v>
      </c>
      <c r="I515" s="106">
        <f t="shared" si="101"/>
        <v>4197341.1500000004</v>
      </c>
      <c r="J515" s="89">
        <f t="shared" si="92"/>
        <v>99.233334316996121</v>
      </c>
      <c r="K515" s="121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  <c r="AA515" s="43"/>
      <c r="AB515" s="43"/>
      <c r="AC515" s="43"/>
      <c r="AD515" s="43"/>
      <c r="AE515" s="43"/>
      <c r="AF515" s="43"/>
      <c r="AG515" s="43"/>
      <c r="AH515" s="43"/>
      <c r="AI515" s="43"/>
      <c r="AJ515" s="43"/>
      <c r="AK515" s="43"/>
      <c r="AL515" s="43"/>
      <c r="AM515" s="43"/>
      <c r="AN515" s="43"/>
      <c r="AO515" s="43"/>
      <c r="AP515" s="43"/>
      <c r="AQ515" s="43"/>
      <c r="AR515" s="43"/>
      <c r="AS515" s="43"/>
      <c r="AT515" s="43"/>
      <c r="AU515" s="43"/>
      <c r="AV515" s="43"/>
      <c r="AW515" s="43"/>
      <c r="AX515" s="43"/>
      <c r="AY515" s="43"/>
      <c r="AZ515" s="43"/>
      <c r="BA515" s="43"/>
      <c r="BB515" s="43"/>
      <c r="BC515" s="43"/>
      <c r="BD515" s="43"/>
      <c r="BE515" s="43"/>
      <c r="BF515" s="43"/>
      <c r="BG515" s="43"/>
      <c r="BH515" s="43"/>
      <c r="BI515" s="43"/>
      <c r="BJ515" s="43"/>
      <c r="BK515" s="43"/>
      <c r="BL515" s="43"/>
      <c r="BM515" s="43"/>
      <c r="BN515" s="43"/>
      <c r="BO515" s="43"/>
      <c r="BP515" s="43"/>
      <c r="BQ515" s="43"/>
      <c r="BR515" s="43"/>
      <c r="BS515" s="43"/>
      <c r="BT515" s="43"/>
      <c r="BU515" s="43"/>
      <c r="BV515" s="43"/>
      <c r="BW515" s="43"/>
      <c r="BX515" s="43"/>
      <c r="BY515" s="43"/>
      <c r="BZ515" s="43"/>
      <c r="CA515" s="43"/>
      <c r="CB515" s="43"/>
      <c r="CC515" s="43"/>
      <c r="CD515" s="43"/>
      <c r="CE515" s="43"/>
      <c r="CF515" s="43"/>
      <c r="CG515" s="43"/>
      <c r="CH515" s="43"/>
    </row>
    <row r="516" spans="1:86" s="2" customFormat="1" ht="12">
      <c r="A516" s="22" t="s">
        <v>122</v>
      </c>
      <c r="B516" s="18" t="s">
        <v>35</v>
      </c>
      <c r="C516" s="18" t="s">
        <v>8</v>
      </c>
      <c r="D516" s="18" t="s">
        <v>5</v>
      </c>
      <c r="E516" s="18"/>
      <c r="F516" s="39"/>
      <c r="G516" s="107">
        <f t="shared" ref="G516:I519" si="102">G517</f>
        <v>2728000</v>
      </c>
      <c r="H516" s="107">
        <f t="shared" si="102"/>
        <v>3877509.34</v>
      </c>
      <c r="I516" s="107">
        <f t="shared" si="102"/>
        <v>3845081.15</v>
      </c>
      <c r="J516" s="90">
        <f t="shared" si="92"/>
        <v>99.163685057687061</v>
      </c>
      <c r="K516" s="121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  <c r="AA516" s="43"/>
      <c r="AB516" s="43"/>
      <c r="AC516" s="43"/>
      <c r="AD516" s="43"/>
      <c r="AE516" s="43"/>
      <c r="AF516" s="43"/>
      <c r="AG516" s="43"/>
      <c r="AH516" s="43"/>
      <c r="AI516" s="43"/>
      <c r="AJ516" s="43"/>
      <c r="AK516" s="43"/>
      <c r="AL516" s="43"/>
      <c r="AM516" s="43"/>
      <c r="AN516" s="43"/>
      <c r="AO516" s="43"/>
      <c r="AP516" s="43"/>
      <c r="AQ516" s="43"/>
      <c r="AR516" s="43"/>
      <c r="AS516" s="43"/>
      <c r="AT516" s="43"/>
      <c r="AU516" s="43"/>
      <c r="AV516" s="43"/>
      <c r="AW516" s="43"/>
      <c r="AX516" s="43"/>
      <c r="AY516" s="43"/>
      <c r="AZ516" s="43"/>
      <c r="BA516" s="43"/>
      <c r="BB516" s="43"/>
      <c r="BC516" s="43"/>
      <c r="BD516" s="43"/>
      <c r="BE516" s="43"/>
      <c r="BF516" s="43"/>
      <c r="BG516" s="43"/>
      <c r="BH516" s="43"/>
      <c r="BI516" s="43"/>
      <c r="BJ516" s="43"/>
      <c r="BK516" s="43"/>
      <c r="BL516" s="43"/>
      <c r="BM516" s="43"/>
      <c r="BN516" s="43"/>
      <c r="BO516" s="43"/>
      <c r="BP516" s="43"/>
      <c r="BQ516" s="43"/>
      <c r="BR516" s="43"/>
      <c r="BS516" s="43"/>
      <c r="BT516" s="43"/>
      <c r="BU516" s="43"/>
      <c r="BV516" s="43"/>
      <c r="BW516" s="43"/>
      <c r="BX516" s="43"/>
      <c r="BY516" s="43"/>
      <c r="BZ516" s="43"/>
      <c r="CA516" s="43"/>
      <c r="CB516" s="43"/>
      <c r="CC516" s="43"/>
      <c r="CD516" s="43"/>
      <c r="CE516" s="43"/>
      <c r="CF516" s="43"/>
      <c r="CG516" s="43"/>
      <c r="CH516" s="43"/>
    </row>
    <row r="517" spans="1:86" s="2" customFormat="1" ht="24">
      <c r="A517" s="21" t="s">
        <v>510</v>
      </c>
      <c r="B517" s="20" t="s">
        <v>35</v>
      </c>
      <c r="C517" s="20" t="s">
        <v>8</v>
      </c>
      <c r="D517" s="20" t="s">
        <v>5</v>
      </c>
      <c r="E517" s="20" t="s">
        <v>150</v>
      </c>
      <c r="F517" s="23"/>
      <c r="G517" s="108">
        <f t="shared" si="102"/>
        <v>2728000</v>
      </c>
      <c r="H517" s="108">
        <f t="shared" si="102"/>
        <v>3877509.34</v>
      </c>
      <c r="I517" s="108">
        <f t="shared" si="102"/>
        <v>3845081.15</v>
      </c>
      <c r="J517" s="88">
        <f t="shared" si="92"/>
        <v>99.163685057687061</v>
      </c>
      <c r="K517" s="121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  <c r="AA517" s="43"/>
      <c r="AB517" s="43"/>
      <c r="AC517" s="43"/>
      <c r="AD517" s="43"/>
      <c r="AE517" s="43"/>
      <c r="AF517" s="43"/>
      <c r="AG517" s="43"/>
      <c r="AH517" s="43"/>
      <c r="AI517" s="43"/>
      <c r="AJ517" s="43"/>
      <c r="AK517" s="43"/>
      <c r="AL517" s="43"/>
      <c r="AM517" s="43"/>
      <c r="AN517" s="43"/>
      <c r="AO517" s="43"/>
      <c r="AP517" s="43"/>
      <c r="AQ517" s="43"/>
      <c r="AR517" s="43"/>
      <c r="AS517" s="43"/>
      <c r="AT517" s="43"/>
      <c r="AU517" s="43"/>
      <c r="AV517" s="43"/>
      <c r="AW517" s="43"/>
      <c r="AX517" s="43"/>
      <c r="AY517" s="43"/>
      <c r="AZ517" s="43"/>
      <c r="BA517" s="43"/>
      <c r="BB517" s="43"/>
      <c r="BC517" s="43"/>
      <c r="BD517" s="43"/>
      <c r="BE517" s="43"/>
      <c r="BF517" s="43"/>
      <c r="BG517" s="43"/>
      <c r="BH517" s="43"/>
      <c r="BI517" s="43"/>
      <c r="BJ517" s="43"/>
      <c r="BK517" s="43"/>
      <c r="BL517" s="43"/>
      <c r="BM517" s="43"/>
      <c r="BN517" s="43"/>
      <c r="BO517" s="43"/>
      <c r="BP517" s="43"/>
      <c r="BQ517" s="43"/>
      <c r="BR517" s="43"/>
      <c r="BS517" s="43"/>
      <c r="BT517" s="43"/>
      <c r="BU517" s="43"/>
      <c r="BV517" s="43"/>
      <c r="BW517" s="43"/>
      <c r="BX517" s="43"/>
      <c r="BY517" s="43"/>
      <c r="BZ517" s="43"/>
      <c r="CA517" s="43"/>
      <c r="CB517" s="43"/>
      <c r="CC517" s="43"/>
      <c r="CD517" s="43"/>
      <c r="CE517" s="43"/>
      <c r="CF517" s="43"/>
      <c r="CG517" s="43"/>
      <c r="CH517" s="43"/>
    </row>
    <row r="518" spans="1:86" s="2" customFormat="1" ht="12">
      <c r="A518" s="21" t="s">
        <v>186</v>
      </c>
      <c r="B518" s="20" t="s">
        <v>35</v>
      </c>
      <c r="C518" s="20" t="s">
        <v>8</v>
      </c>
      <c r="D518" s="20" t="s">
        <v>5</v>
      </c>
      <c r="E518" s="20" t="s">
        <v>353</v>
      </c>
      <c r="F518" s="23"/>
      <c r="G518" s="108">
        <f t="shared" si="102"/>
        <v>2728000</v>
      </c>
      <c r="H518" s="108">
        <f t="shared" si="102"/>
        <v>3877509.34</v>
      </c>
      <c r="I518" s="108">
        <f t="shared" si="102"/>
        <v>3845081.15</v>
      </c>
      <c r="J518" s="88">
        <f t="shared" si="92"/>
        <v>99.163685057687061</v>
      </c>
      <c r="K518" s="121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  <c r="AA518" s="43"/>
      <c r="AB518" s="43"/>
      <c r="AC518" s="43"/>
      <c r="AD518" s="43"/>
      <c r="AE518" s="43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</row>
    <row r="519" spans="1:86" s="2" customFormat="1" ht="24">
      <c r="A519" s="21" t="s">
        <v>424</v>
      </c>
      <c r="B519" s="20" t="s">
        <v>35</v>
      </c>
      <c r="C519" s="20" t="s">
        <v>8</v>
      </c>
      <c r="D519" s="20" t="s">
        <v>5</v>
      </c>
      <c r="E519" s="20" t="s">
        <v>353</v>
      </c>
      <c r="F519" s="23" t="s">
        <v>61</v>
      </c>
      <c r="G519" s="108">
        <f t="shared" si="102"/>
        <v>2728000</v>
      </c>
      <c r="H519" s="108">
        <f t="shared" si="102"/>
        <v>3877509.34</v>
      </c>
      <c r="I519" s="108">
        <f t="shared" si="102"/>
        <v>3845081.15</v>
      </c>
      <c r="J519" s="88">
        <f t="shared" si="92"/>
        <v>99.163685057687061</v>
      </c>
      <c r="K519" s="121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  <c r="AA519" s="43"/>
      <c r="AB519" s="43"/>
      <c r="AC519" s="43"/>
      <c r="AD519" s="43"/>
      <c r="AE519" s="43"/>
      <c r="AF519" s="43"/>
      <c r="AG519" s="43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43"/>
      <c r="AV519" s="43"/>
      <c r="AW519" s="43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43"/>
      <c r="BL519" s="43"/>
      <c r="BM519" s="43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43"/>
      <c r="CB519" s="43"/>
      <c r="CC519" s="43"/>
      <c r="CD519" s="43"/>
      <c r="CE519" s="43"/>
      <c r="CF519" s="43"/>
      <c r="CG519" s="43"/>
      <c r="CH519" s="43"/>
    </row>
    <row r="520" spans="1:86" s="2" customFormat="1" ht="24">
      <c r="A520" s="21" t="s">
        <v>82</v>
      </c>
      <c r="B520" s="20" t="s">
        <v>35</v>
      </c>
      <c r="C520" s="20" t="s">
        <v>8</v>
      </c>
      <c r="D520" s="20" t="s">
        <v>5</v>
      </c>
      <c r="E520" s="20" t="s">
        <v>353</v>
      </c>
      <c r="F520" s="23" t="s">
        <v>62</v>
      </c>
      <c r="G520" s="108">
        <v>2728000</v>
      </c>
      <c r="H520" s="108">
        <v>3877509.34</v>
      </c>
      <c r="I520" s="108">
        <v>3845081.15</v>
      </c>
      <c r="J520" s="88">
        <f t="shared" si="92"/>
        <v>99.163685057687061</v>
      </c>
      <c r="K520" s="121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  <c r="AA520" s="43"/>
      <c r="AB520" s="43"/>
      <c r="AC520" s="43"/>
      <c r="AD520" s="43"/>
      <c r="AE520" s="43"/>
      <c r="AF520" s="43"/>
      <c r="AG520" s="43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43"/>
      <c r="AV520" s="43"/>
      <c r="AW520" s="43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43"/>
      <c r="BL520" s="43"/>
      <c r="BM520" s="43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43"/>
      <c r="CB520" s="43"/>
      <c r="CC520" s="43"/>
      <c r="CD520" s="43"/>
      <c r="CE520" s="43"/>
      <c r="CF520" s="43"/>
      <c r="CG520" s="43"/>
      <c r="CH520" s="43"/>
    </row>
    <row r="521" spans="1:86" s="2" customFormat="1" ht="12">
      <c r="A521" s="22" t="s">
        <v>121</v>
      </c>
      <c r="B521" s="18" t="s">
        <v>35</v>
      </c>
      <c r="C521" s="18" t="s">
        <v>8</v>
      </c>
      <c r="D521" s="18" t="s">
        <v>6</v>
      </c>
      <c r="E521" s="18"/>
      <c r="F521" s="39"/>
      <c r="G521" s="107">
        <f t="shared" ref="G521:I524" si="103">G522</f>
        <v>500000</v>
      </c>
      <c r="H521" s="107">
        <f t="shared" si="103"/>
        <v>352260</v>
      </c>
      <c r="I521" s="107">
        <f t="shared" si="103"/>
        <v>352260</v>
      </c>
      <c r="J521" s="90">
        <f t="shared" si="92"/>
        <v>100</v>
      </c>
      <c r="K521" s="121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  <c r="AA521" s="43"/>
      <c r="AB521" s="43"/>
      <c r="AC521" s="43"/>
      <c r="AD521" s="43"/>
      <c r="AE521" s="43"/>
      <c r="AF521" s="43"/>
      <c r="AG521" s="43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43"/>
      <c r="AV521" s="43"/>
      <c r="AW521" s="43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43"/>
      <c r="BL521" s="43"/>
      <c r="BM521" s="43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43"/>
      <c r="CB521" s="43"/>
      <c r="CC521" s="43"/>
      <c r="CD521" s="43"/>
      <c r="CE521" s="43"/>
      <c r="CF521" s="43"/>
      <c r="CG521" s="43"/>
      <c r="CH521" s="43"/>
    </row>
    <row r="522" spans="1:86" s="2" customFormat="1" ht="24">
      <c r="A522" s="21" t="s">
        <v>511</v>
      </c>
      <c r="B522" s="20" t="s">
        <v>35</v>
      </c>
      <c r="C522" s="20" t="s">
        <v>8</v>
      </c>
      <c r="D522" s="20" t="s">
        <v>6</v>
      </c>
      <c r="E522" s="20" t="s">
        <v>150</v>
      </c>
      <c r="F522" s="23"/>
      <c r="G522" s="108">
        <f t="shared" si="103"/>
        <v>500000</v>
      </c>
      <c r="H522" s="108">
        <f t="shared" si="103"/>
        <v>352260</v>
      </c>
      <c r="I522" s="108">
        <f t="shared" si="103"/>
        <v>352260</v>
      </c>
      <c r="J522" s="88">
        <f t="shared" ref="J522:J585" si="104">I522/H522*100</f>
        <v>100</v>
      </c>
      <c r="K522" s="121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  <c r="AA522" s="43"/>
      <c r="AB522" s="43"/>
      <c r="AC522" s="43"/>
      <c r="AD522" s="43"/>
      <c r="AE522" s="43"/>
      <c r="AF522" s="43"/>
      <c r="AG522" s="43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43"/>
      <c r="AV522" s="43"/>
      <c r="AW522" s="43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43"/>
      <c r="BL522" s="43"/>
      <c r="BM522" s="43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43"/>
      <c r="CB522" s="43"/>
      <c r="CC522" s="43"/>
      <c r="CD522" s="43"/>
      <c r="CE522" s="43"/>
      <c r="CF522" s="43"/>
      <c r="CG522" s="43"/>
      <c r="CH522" s="43"/>
    </row>
    <row r="523" spans="1:86" s="2" customFormat="1" ht="12">
      <c r="A523" s="21" t="s">
        <v>187</v>
      </c>
      <c r="B523" s="20" t="s">
        <v>35</v>
      </c>
      <c r="C523" s="20" t="s">
        <v>8</v>
      </c>
      <c r="D523" s="20" t="s">
        <v>6</v>
      </c>
      <c r="E523" s="20" t="s">
        <v>435</v>
      </c>
      <c r="F523" s="23"/>
      <c r="G523" s="108">
        <f t="shared" si="103"/>
        <v>500000</v>
      </c>
      <c r="H523" s="108">
        <f t="shared" si="103"/>
        <v>352260</v>
      </c>
      <c r="I523" s="108">
        <f t="shared" si="103"/>
        <v>352260</v>
      </c>
      <c r="J523" s="88">
        <f t="shared" si="104"/>
        <v>100</v>
      </c>
      <c r="K523" s="121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  <c r="AA523" s="43"/>
      <c r="AB523" s="43"/>
      <c r="AC523" s="43"/>
      <c r="AD523" s="43"/>
      <c r="AE523" s="43"/>
      <c r="AF523" s="43"/>
      <c r="AG523" s="43"/>
      <c r="AH523" s="43"/>
      <c r="AI523" s="43"/>
      <c r="AJ523" s="43"/>
      <c r="AK523" s="43"/>
      <c r="AL523" s="43"/>
      <c r="AM523" s="43"/>
      <c r="AN523" s="43"/>
      <c r="AO523" s="43"/>
      <c r="AP523" s="43"/>
      <c r="AQ523" s="43"/>
      <c r="AR523" s="43"/>
      <c r="AS523" s="43"/>
      <c r="AT523" s="43"/>
      <c r="AU523" s="43"/>
      <c r="AV523" s="43"/>
      <c r="AW523" s="43"/>
      <c r="AX523" s="43"/>
      <c r="AY523" s="43"/>
      <c r="AZ523" s="43"/>
      <c r="BA523" s="43"/>
      <c r="BB523" s="43"/>
      <c r="BC523" s="43"/>
      <c r="BD523" s="43"/>
      <c r="BE523" s="43"/>
      <c r="BF523" s="43"/>
      <c r="BG523" s="43"/>
      <c r="BH523" s="43"/>
      <c r="BI523" s="43"/>
      <c r="BJ523" s="43"/>
      <c r="BK523" s="43"/>
      <c r="BL523" s="43"/>
      <c r="BM523" s="43"/>
      <c r="BN523" s="43"/>
      <c r="BO523" s="43"/>
      <c r="BP523" s="43"/>
      <c r="BQ523" s="43"/>
      <c r="BR523" s="43"/>
      <c r="BS523" s="43"/>
      <c r="BT523" s="43"/>
      <c r="BU523" s="43"/>
      <c r="BV523" s="43"/>
      <c r="BW523" s="43"/>
      <c r="BX523" s="43"/>
      <c r="BY523" s="43"/>
      <c r="BZ523" s="43"/>
      <c r="CA523" s="43"/>
      <c r="CB523" s="43"/>
      <c r="CC523" s="43"/>
      <c r="CD523" s="43"/>
      <c r="CE523" s="43"/>
      <c r="CF523" s="43"/>
      <c r="CG523" s="43"/>
      <c r="CH523" s="43"/>
    </row>
    <row r="524" spans="1:86" s="2" customFormat="1" ht="24">
      <c r="A524" s="21" t="s">
        <v>424</v>
      </c>
      <c r="B524" s="20" t="s">
        <v>35</v>
      </c>
      <c r="C524" s="20" t="s">
        <v>8</v>
      </c>
      <c r="D524" s="20" t="s">
        <v>6</v>
      </c>
      <c r="E524" s="20" t="s">
        <v>435</v>
      </c>
      <c r="F524" s="23" t="s">
        <v>61</v>
      </c>
      <c r="G524" s="108">
        <f t="shared" si="103"/>
        <v>500000</v>
      </c>
      <c r="H524" s="108">
        <f t="shared" si="103"/>
        <v>352260</v>
      </c>
      <c r="I524" s="108">
        <f t="shared" si="103"/>
        <v>352260</v>
      </c>
      <c r="J524" s="88">
        <f t="shared" si="104"/>
        <v>100</v>
      </c>
      <c r="K524" s="121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  <c r="AA524" s="43"/>
      <c r="AB524" s="43"/>
      <c r="AC524" s="43"/>
      <c r="AD524" s="43"/>
      <c r="AE524" s="43"/>
      <c r="AF524" s="43"/>
      <c r="AG524" s="43"/>
      <c r="AH524" s="43"/>
      <c r="AI524" s="43"/>
      <c r="AJ524" s="43"/>
      <c r="AK524" s="43"/>
      <c r="AL524" s="43"/>
      <c r="AM524" s="43"/>
      <c r="AN524" s="43"/>
      <c r="AO524" s="43"/>
      <c r="AP524" s="43"/>
      <c r="AQ524" s="43"/>
      <c r="AR524" s="43"/>
      <c r="AS524" s="43"/>
      <c r="AT524" s="43"/>
      <c r="AU524" s="43"/>
      <c r="AV524" s="43"/>
      <c r="AW524" s="43"/>
      <c r="AX524" s="43"/>
      <c r="AY524" s="43"/>
      <c r="AZ524" s="43"/>
      <c r="BA524" s="43"/>
      <c r="BB524" s="43"/>
      <c r="BC524" s="43"/>
      <c r="BD524" s="43"/>
      <c r="BE524" s="43"/>
      <c r="BF524" s="43"/>
      <c r="BG524" s="43"/>
      <c r="BH524" s="43"/>
      <c r="BI524" s="43"/>
      <c r="BJ524" s="43"/>
      <c r="BK524" s="43"/>
      <c r="BL524" s="43"/>
      <c r="BM524" s="43"/>
      <c r="BN524" s="43"/>
      <c r="BO524" s="43"/>
      <c r="BP524" s="43"/>
      <c r="BQ524" s="43"/>
      <c r="BR524" s="43"/>
      <c r="BS524" s="43"/>
      <c r="BT524" s="43"/>
      <c r="BU524" s="43"/>
      <c r="BV524" s="43"/>
      <c r="BW524" s="43"/>
      <c r="BX524" s="43"/>
      <c r="BY524" s="43"/>
      <c r="BZ524" s="43"/>
      <c r="CA524" s="43"/>
      <c r="CB524" s="43"/>
      <c r="CC524" s="43"/>
      <c r="CD524" s="43"/>
      <c r="CE524" s="43"/>
      <c r="CF524" s="43"/>
      <c r="CG524" s="43"/>
      <c r="CH524" s="43"/>
    </row>
    <row r="525" spans="1:86" s="2" customFormat="1" ht="24">
      <c r="A525" s="21" t="s">
        <v>82</v>
      </c>
      <c r="B525" s="20" t="s">
        <v>35</v>
      </c>
      <c r="C525" s="20" t="s">
        <v>8</v>
      </c>
      <c r="D525" s="20" t="s">
        <v>6</v>
      </c>
      <c r="E525" s="20" t="s">
        <v>435</v>
      </c>
      <c r="F525" s="23" t="s">
        <v>62</v>
      </c>
      <c r="G525" s="108">
        <v>500000</v>
      </c>
      <c r="H525" s="108">
        <v>352260</v>
      </c>
      <c r="I525" s="108">
        <v>352260</v>
      </c>
      <c r="J525" s="88">
        <f t="shared" si="104"/>
        <v>100</v>
      </c>
      <c r="K525" s="121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  <c r="AA525" s="43"/>
      <c r="AB525" s="43"/>
      <c r="AC525" s="43"/>
      <c r="AD525" s="43"/>
      <c r="AE525" s="43"/>
      <c r="AF525" s="43"/>
      <c r="AG525" s="43"/>
      <c r="AH525" s="43"/>
      <c r="AI525" s="43"/>
      <c r="AJ525" s="43"/>
      <c r="AK525" s="43"/>
      <c r="AL525" s="43"/>
      <c r="AM525" s="43"/>
      <c r="AN525" s="43"/>
      <c r="AO525" s="43"/>
      <c r="AP525" s="43"/>
      <c r="AQ525" s="43"/>
      <c r="AR525" s="43"/>
      <c r="AS525" s="43"/>
      <c r="AT525" s="43"/>
      <c r="AU525" s="43"/>
      <c r="AV525" s="43"/>
      <c r="AW525" s="43"/>
      <c r="AX525" s="43"/>
      <c r="AY525" s="43"/>
      <c r="AZ525" s="43"/>
      <c r="BA525" s="43"/>
      <c r="BB525" s="43"/>
      <c r="BC525" s="43"/>
      <c r="BD525" s="43"/>
      <c r="BE525" s="43"/>
      <c r="BF525" s="43"/>
      <c r="BG525" s="43"/>
      <c r="BH525" s="43"/>
      <c r="BI525" s="43"/>
      <c r="BJ525" s="43"/>
      <c r="BK525" s="43"/>
      <c r="BL525" s="43"/>
      <c r="BM525" s="43"/>
      <c r="BN525" s="43"/>
      <c r="BO525" s="43"/>
      <c r="BP525" s="43"/>
      <c r="BQ525" s="43"/>
      <c r="BR525" s="43"/>
      <c r="BS525" s="43"/>
      <c r="BT525" s="43"/>
      <c r="BU525" s="43"/>
      <c r="BV525" s="43"/>
      <c r="BW525" s="43"/>
      <c r="BX525" s="43"/>
      <c r="BY525" s="43"/>
      <c r="BZ525" s="43"/>
      <c r="CA525" s="43"/>
      <c r="CB525" s="43"/>
      <c r="CC525" s="43"/>
      <c r="CD525" s="43"/>
      <c r="CE525" s="43"/>
      <c r="CF525" s="43"/>
      <c r="CG525" s="43"/>
      <c r="CH525" s="43"/>
    </row>
    <row r="526" spans="1:86" s="2" customFormat="1" ht="12" hidden="1">
      <c r="A526" s="15" t="s">
        <v>266</v>
      </c>
      <c r="B526" s="32">
        <v>801</v>
      </c>
      <c r="C526" s="16" t="s">
        <v>15</v>
      </c>
      <c r="D526" s="16"/>
      <c r="E526" s="16"/>
      <c r="F526" s="26"/>
      <c r="G526" s="106">
        <f t="shared" ref="G526:I533" si="105">G527</f>
        <v>0</v>
      </c>
      <c r="H526" s="106">
        <f t="shared" si="105"/>
        <v>0</v>
      </c>
      <c r="I526" s="106">
        <f t="shared" si="105"/>
        <v>0</v>
      </c>
      <c r="J526" s="89" t="e">
        <f t="shared" si="104"/>
        <v>#DIV/0!</v>
      </c>
      <c r="K526" s="121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  <c r="AA526" s="43"/>
      <c r="AB526" s="43"/>
      <c r="AC526" s="43"/>
      <c r="AD526" s="43"/>
      <c r="AE526" s="43"/>
      <c r="AF526" s="43"/>
      <c r="AG526" s="43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43"/>
      <c r="AV526" s="43"/>
      <c r="AW526" s="43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43"/>
      <c r="BL526" s="43"/>
      <c r="BM526" s="43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43"/>
      <c r="CB526" s="43"/>
      <c r="CC526" s="43"/>
      <c r="CD526" s="43"/>
      <c r="CE526" s="43"/>
      <c r="CF526" s="43"/>
      <c r="CG526" s="43"/>
      <c r="CH526" s="43"/>
    </row>
    <row r="527" spans="1:86" s="2" customFormat="1" ht="12" hidden="1">
      <c r="A527" s="33" t="s">
        <v>265</v>
      </c>
      <c r="B527" s="34">
        <v>801</v>
      </c>
      <c r="C527" s="18" t="s">
        <v>15</v>
      </c>
      <c r="D527" s="18" t="s">
        <v>8</v>
      </c>
      <c r="E527" s="18"/>
      <c r="F527" s="39"/>
      <c r="G527" s="107">
        <f t="shared" si="105"/>
        <v>0</v>
      </c>
      <c r="H527" s="107">
        <f t="shared" si="105"/>
        <v>0</v>
      </c>
      <c r="I527" s="107">
        <f t="shared" si="105"/>
        <v>0</v>
      </c>
      <c r="J527" s="90" t="e">
        <f t="shared" si="104"/>
        <v>#DIV/0!</v>
      </c>
      <c r="K527" s="121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  <c r="AA527" s="43"/>
      <c r="AB527" s="43"/>
      <c r="AC527" s="43"/>
      <c r="AD527" s="43"/>
      <c r="AE527" s="43"/>
      <c r="AF527" s="43"/>
      <c r="AG527" s="43"/>
      <c r="AH527" s="43"/>
      <c r="AI527" s="43"/>
      <c r="AJ527" s="43"/>
      <c r="AK527" s="43"/>
      <c r="AL527" s="43"/>
      <c r="AM527" s="43"/>
      <c r="AN527" s="43"/>
      <c r="AO527" s="43"/>
      <c r="AP527" s="43"/>
      <c r="AQ527" s="43"/>
      <c r="AR527" s="43"/>
      <c r="AS527" s="43"/>
      <c r="AT527" s="43"/>
      <c r="AU527" s="43"/>
      <c r="AV527" s="43"/>
      <c r="AW527" s="43"/>
      <c r="AX527" s="43"/>
      <c r="AY527" s="43"/>
      <c r="AZ527" s="43"/>
      <c r="BA527" s="43"/>
      <c r="BB527" s="43"/>
      <c r="BC527" s="43"/>
      <c r="BD527" s="43"/>
      <c r="BE527" s="43"/>
      <c r="BF527" s="43"/>
      <c r="BG527" s="43"/>
      <c r="BH527" s="43"/>
      <c r="BI527" s="43"/>
      <c r="BJ527" s="43"/>
      <c r="BK527" s="43"/>
      <c r="BL527" s="43"/>
      <c r="BM527" s="43"/>
      <c r="BN527" s="43"/>
      <c r="BO527" s="43"/>
      <c r="BP527" s="43"/>
      <c r="BQ527" s="43"/>
      <c r="BR527" s="43"/>
      <c r="BS527" s="43"/>
      <c r="BT527" s="43"/>
      <c r="BU527" s="43"/>
      <c r="BV527" s="43"/>
      <c r="BW527" s="43"/>
      <c r="BX527" s="43"/>
      <c r="BY527" s="43"/>
      <c r="BZ527" s="43"/>
      <c r="CA527" s="43"/>
      <c r="CB527" s="43"/>
      <c r="CC527" s="43"/>
      <c r="CD527" s="43"/>
      <c r="CE527" s="43"/>
      <c r="CF527" s="43"/>
      <c r="CG527" s="43"/>
      <c r="CH527" s="43"/>
    </row>
    <row r="528" spans="1:86" s="2" customFormat="1" ht="36" hidden="1">
      <c r="A528" s="24" t="s">
        <v>270</v>
      </c>
      <c r="B528" s="30">
        <v>801</v>
      </c>
      <c r="C528" s="20" t="s">
        <v>15</v>
      </c>
      <c r="D528" s="20" t="s">
        <v>8</v>
      </c>
      <c r="E528" s="20" t="s">
        <v>267</v>
      </c>
      <c r="F528" s="23"/>
      <c r="G528" s="108">
        <f>G532+G529</f>
        <v>0</v>
      </c>
      <c r="H528" s="108">
        <f>H532+H529</f>
        <v>0</v>
      </c>
      <c r="I528" s="108">
        <f>I532+I529</f>
        <v>0</v>
      </c>
      <c r="J528" s="88" t="e">
        <f t="shared" si="104"/>
        <v>#DIV/0!</v>
      </c>
      <c r="K528" s="121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  <c r="AA528" s="43"/>
      <c r="AB528" s="43"/>
      <c r="AC528" s="43"/>
      <c r="AD528" s="43"/>
      <c r="AE528" s="43"/>
      <c r="AF528" s="43"/>
      <c r="AG528" s="43"/>
      <c r="AH528" s="43"/>
      <c r="AI528" s="43"/>
      <c r="AJ528" s="43"/>
      <c r="AK528" s="43"/>
      <c r="AL528" s="43"/>
      <c r="AM528" s="43"/>
      <c r="AN528" s="43"/>
      <c r="AO528" s="43"/>
      <c r="AP528" s="43"/>
      <c r="AQ528" s="43"/>
      <c r="AR528" s="43"/>
      <c r="AS528" s="43"/>
      <c r="AT528" s="43"/>
      <c r="AU528" s="43"/>
      <c r="AV528" s="43"/>
      <c r="AW528" s="43"/>
      <c r="AX528" s="43"/>
      <c r="AY528" s="43"/>
      <c r="AZ528" s="43"/>
      <c r="BA528" s="43"/>
      <c r="BB528" s="43"/>
      <c r="BC528" s="43"/>
      <c r="BD528" s="43"/>
      <c r="BE528" s="43"/>
      <c r="BF528" s="43"/>
      <c r="BG528" s="43"/>
      <c r="BH528" s="43"/>
      <c r="BI528" s="43"/>
      <c r="BJ528" s="43"/>
      <c r="BK528" s="43"/>
      <c r="BL528" s="43"/>
      <c r="BM528" s="43"/>
      <c r="BN528" s="43"/>
      <c r="BO528" s="43"/>
      <c r="BP528" s="43"/>
      <c r="BQ528" s="43"/>
      <c r="BR528" s="43"/>
      <c r="BS528" s="43"/>
      <c r="BT528" s="43"/>
      <c r="BU528" s="43"/>
      <c r="BV528" s="43"/>
      <c r="BW528" s="43"/>
      <c r="BX528" s="43"/>
      <c r="BY528" s="43"/>
      <c r="BZ528" s="43"/>
      <c r="CA528" s="43"/>
      <c r="CB528" s="43"/>
      <c r="CC528" s="43"/>
      <c r="CD528" s="43"/>
      <c r="CE528" s="43"/>
      <c r="CF528" s="43"/>
      <c r="CG528" s="43"/>
      <c r="CH528" s="43"/>
    </row>
    <row r="529" spans="1:86" s="50" customFormat="1" ht="12" hidden="1">
      <c r="A529" s="21" t="s">
        <v>202</v>
      </c>
      <c r="B529" s="30">
        <v>801</v>
      </c>
      <c r="C529" s="20" t="s">
        <v>15</v>
      </c>
      <c r="D529" s="20" t="s">
        <v>8</v>
      </c>
      <c r="E529" s="20" t="s">
        <v>271</v>
      </c>
      <c r="F529" s="23"/>
      <c r="G529" s="108">
        <f t="shared" ref="G529:I530" si="106">G530</f>
        <v>0</v>
      </c>
      <c r="H529" s="108">
        <f t="shared" si="106"/>
        <v>0</v>
      </c>
      <c r="I529" s="108">
        <f t="shared" si="106"/>
        <v>0</v>
      </c>
      <c r="J529" s="88" t="e">
        <f t="shared" si="104"/>
        <v>#DIV/0!</v>
      </c>
      <c r="K529" s="126"/>
      <c r="L529" s="62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  <c r="X529" s="62"/>
      <c r="Y529" s="62"/>
      <c r="Z529" s="62"/>
      <c r="AA529" s="62"/>
      <c r="AB529" s="62"/>
      <c r="AC529" s="62"/>
      <c r="AD529" s="62"/>
      <c r="AE529" s="62"/>
      <c r="AF529" s="62"/>
      <c r="AG529" s="62"/>
      <c r="AH529" s="62"/>
      <c r="AI529" s="62"/>
      <c r="AJ529" s="62"/>
      <c r="AK529" s="62"/>
      <c r="AL529" s="62"/>
      <c r="AM529" s="62"/>
      <c r="AN529" s="62"/>
      <c r="AO529" s="62"/>
      <c r="AP529" s="62"/>
      <c r="AQ529" s="62"/>
      <c r="AR529" s="62"/>
      <c r="AS529" s="62"/>
      <c r="AT529" s="62"/>
      <c r="AU529" s="62"/>
      <c r="AV529" s="62"/>
      <c r="AW529" s="62"/>
      <c r="AX529" s="62"/>
      <c r="AY529" s="62"/>
      <c r="AZ529" s="62"/>
      <c r="BA529" s="62"/>
      <c r="BB529" s="62"/>
      <c r="BC529" s="62"/>
      <c r="BD529" s="62"/>
      <c r="BE529" s="62"/>
      <c r="BF529" s="62"/>
      <c r="BG529" s="62"/>
      <c r="BH529" s="62"/>
      <c r="BI529" s="62"/>
      <c r="BJ529" s="62"/>
      <c r="BK529" s="62"/>
      <c r="BL529" s="62"/>
      <c r="BM529" s="62"/>
      <c r="BN529" s="62"/>
      <c r="BO529" s="62"/>
      <c r="BP529" s="62"/>
      <c r="BQ529" s="62"/>
      <c r="BR529" s="62"/>
      <c r="BS529" s="62"/>
      <c r="BT529" s="62"/>
      <c r="BU529" s="62"/>
      <c r="BV529" s="62"/>
      <c r="BW529" s="62"/>
      <c r="BX529" s="62"/>
      <c r="BY529" s="62"/>
      <c r="BZ529" s="62"/>
      <c r="CA529" s="62"/>
      <c r="CB529" s="62"/>
      <c r="CC529" s="62"/>
      <c r="CD529" s="62"/>
      <c r="CE529" s="62"/>
      <c r="CF529" s="62"/>
      <c r="CG529" s="62"/>
      <c r="CH529" s="62"/>
    </row>
    <row r="530" spans="1:86" s="2" customFormat="1" ht="12" hidden="1">
      <c r="A530" s="29" t="s">
        <v>65</v>
      </c>
      <c r="B530" s="30">
        <v>801</v>
      </c>
      <c r="C530" s="20" t="s">
        <v>15</v>
      </c>
      <c r="D530" s="20" t="s">
        <v>8</v>
      </c>
      <c r="E530" s="20" t="s">
        <v>271</v>
      </c>
      <c r="F530" s="23" t="s">
        <v>22</v>
      </c>
      <c r="G530" s="108">
        <f t="shared" si="106"/>
        <v>0</v>
      </c>
      <c r="H530" s="108">
        <f t="shared" si="106"/>
        <v>0</v>
      </c>
      <c r="I530" s="108">
        <f t="shared" si="106"/>
        <v>0</v>
      </c>
      <c r="J530" s="88" t="e">
        <f t="shared" si="104"/>
        <v>#DIV/0!</v>
      </c>
      <c r="K530" s="121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  <c r="AA530" s="43"/>
      <c r="AB530" s="43"/>
      <c r="AC530" s="43"/>
      <c r="AD530" s="43"/>
      <c r="AE530" s="43"/>
      <c r="AF530" s="43"/>
      <c r="AG530" s="43"/>
      <c r="AH530" s="43"/>
      <c r="AI530" s="43"/>
      <c r="AJ530" s="43"/>
      <c r="AK530" s="43"/>
      <c r="AL530" s="43"/>
      <c r="AM530" s="43"/>
      <c r="AN530" s="43"/>
      <c r="AO530" s="43"/>
      <c r="AP530" s="43"/>
      <c r="AQ530" s="43"/>
      <c r="AR530" s="43"/>
      <c r="AS530" s="43"/>
      <c r="AT530" s="43"/>
      <c r="AU530" s="43"/>
      <c r="AV530" s="43"/>
      <c r="AW530" s="43"/>
      <c r="AX530" s="43"/>
      <c r="AY530" s="43"/>
      <c r="AZ530" s="43"/>
      <c r="BA530" s="43"/>
      <c r="BB530" s="43"/>
      <c r="BC530" s="43"/>
      <c r="BD530" s="43"/>
      <c r="BE530" s="43"/>
      <c r="BF530" s="43"/>
      <c r="BG530" s="43"/>
      <c r="BH530" s="43"/>
      <c r="BI530" s="43"/>
      <c r="BJ530" s="43"/>
      <c r="BK530" s="43"/>
      <c r="BL530" s="43"/>
      <c r="BM530" s="43"/>
      <c r="BN530" s="43"/>
      <c r="BO530" s="43"/>
      <c r="BP530" s="43"/>
      <c r="BQ530" s="43"/>
      <c r="BR530" s="43"/>
      <c r="BS530" s="43"/>
      <c r="BT530" s="43"/>
      <c r="BU530" s="43"/>
      <c r="BV530" s="43"/>
      <c r="BW530" s="43"/>
      <c r="BX530" s="43"/>
      <c r="BY530" s="43"/>
      <c r="BZ530" s="43"/>
      <c r="CA530" s="43"/>
      <c r="CB530" s="43"/>
      <c r="CC530" s="43"/>
      <c r="CD530" s="43"/>
      <c r="CE530" s="43"/>
      <c r="CF530" s="43"/>
      <c r="CG530" s="43"/>
      <c r="CH530" s="43"/>
    </row>
    <row r="531" spans="1:86" s="2" customFormat="1" ht="12" hidden="1">
      <c r="A531" s="21" t="s">
        <v>236</v>
      </c>
      <c r="B531" s="30">
        <v>801</v>
      </c>
      <c r="C531" s="20" t="s">
        <v>15</v>
      </c>
      <c r="D531" s="20" t="s">
        <v>8</v>
      </c>
      <c r="E531" s="20" t="s">
        <v>271</v>
      </c>
      <c r="F531" s="23" t="s">
        <v>237</v>
      </c>
      <c r="G531" s="108"/>
      <c r="H531" s="108"/>
      <c r="I531" s="108"/>
      <c r="J531" s="88" t="e">
        <f t="shared" si="104"/>
        <v>#DIV/0!</v>
      </c>
      <c r="K531" s="121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  <c r="AA531" s="43"/>
      <c r="AB531" s="43"/>
      <c r="AC531" s="43"/>
      <c r="AD531" s="43"/>
      <c r="AE531" s="43"/>
      <c r="AF531" s="43"/>
      <c r="AG531" s="43"/>
      <c r="AH531" s="43"/>
      <c r="AI531" s="43"/>
      <c r="AJ531" s="43"/>
      <c r="AK531" s="43"/>
      <c r="AL531" s="43"/>
      <c r="AM531" s="43"/>
      <c r="AN531" s="43"/>
      <c r="AO531" s="43"/>
      <c r="AP531" s="43"/>
      <c r="AQ531" s="43"/>
      <c r="AR531" s="43"/>
      <c r="AS531" s="43"/>
      <c r="AT531" s="43"/>
      <c r="AU531" s="43"/>
      <c r="AV531" s="43"/>
      <c r="AW531" s="43"/>
      <c r="AX531" s="43"/>
      <c r="AY531" s="43"/>
      <c r="AZ531" s="43"/>
      <c r="BA531" s="43"/>
      <c r="BB531" s="43"/>
      <c r="BC531" s="43"/>
      <c r="BD531" s="43"/>
      <c r="BE531" s="43"/>
      <c r="BF531" s="43"/>
      <c r="BG531" s="43"/>
      <c r="BH531" s="43"/>
      <c r="BI531" s="43"/>
      <c r="BJ531" s="43"/>
      <c r="BK531" s="43"/>
      <c r="BL531" s="43"/>
      <c r="BM531" s="43"/>
      <c r="BN531" s="43"/>
      <c r="BO531" s="43"/>
      <c r="BP531" s="43"/>
      <c r="BQ531" s="43"/>
      <c r="BR531" s="43"/>
      <c r="BS531" s="43"/>
      <c r="BT531" s="43"/>
      <c r="BU531" s="43"/>
      <c r="BV531" s="43"/>
      <c r="BW531" s="43"/>
      <c r="BX531" s="43"/>
      <c r="BY531" s="43"/>
      <c r="BZ531" s="43"/>
      <c r="CA531" s="43"/>
      <c r="CB531" s="43"/>
      <c r="CC531" s="43"/>
      <c r="CD531" s="43"/>
      <c r="CE531" s="43"/>
      <c r="CF531" s="43"/>
      <c r="CG531" s="43"/>
      <c r="CH531" s="43"/>
    </row>
    <row r="532" spans="1:86" s="2" customFormat="1" ht="12" hidden="1">
      <c r="A532" s="21" t="s">
        <v>202</v>
      </c>
      <c r="B532" s="30">
        <v>801</v>
      </c>
      <c r="C532" s="20" t="s">
        <v>15</v>
      </c>
      <c r="D532" s="20" t="s">
        <v>8</v>
      </c>
      <c r="E532" s="20" t="s">
        <v>271</v>
      </c>
      <c r="F532" s="23"/>
      <c r="G532" s="108">
        <f t="shared" si="105"/>
        <v>0</v>
      </c>
      <c r="H532" s="108">
        <f t="shared" si="105"/>
        <v>0</v>
      </c>
      <c r="I532" s="108">
        <f t="shared" si="105"/>
        <v>0</v>
      </c>
      <c r="J532" s="88" t="e">
        <f t="shared" si="104"/>
        <v>#DIV/0!</v>
      </c>
      <c r="K532" s="121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  <c r="AA532" s="43"/>
      <c r="AB532" s="43"/>
      <c r="AC532" s="43"/>
      <c r="AD532" s="43"/>
      <c r="AE532" s="43"/>
      <c r="AF532" s="43"/>
      <c r="AG532" s="43"/>
      <c r="AH532" s="43"/>
      <c r="AI532" s="43"/>
      <c r="AJ532" s="43"/>
      <c r="AK532" s="43"/>
      <c r="AL532" s="43"/>
      <c r="AM532" s="43"/>
      <c r="AN532" s="43"/>
      <c r="AO532" s="43"/>
      <c r="AP532" s="43"/>
      <c r="AQ532" s="43"/>
      <c r="AR532" s="43"/>
      <c r="AS532" s="43"/>
      <c r="AT532" s="43"/>
      <c r="AU532" s="43"/>
      <c r="AV532" s="43"/>
      <c r="AW532" s="43"/>
      <c r="AX532" s="43"/>
      <c r="AY532" s="43"/>
      <c r="AZ532" s="43"/>
      <c r="BA532" s="43"/>
      <c r="BB532" s="43"/>
      <c r="BC532" s="43"/>
      <c r="BD532" s="43"/>
      <c r="BE532" s="43"/>
      <c r="BF532" s="43"/>
      <c r="BG532" s="43"/>
      <c r="BH532" s="43"/>
      <c r="BI532" s="43"/>
      <c r="BJ532" s="43"/>
      <c r="BK532" s="43"/>
      <c r="BL532" s="43"/>
      <c r="BM532" s="43"/>
      <c r="BN532" s="43"/>
      <c r="BO532" s="43"/>
      <c r="BP532" s="43"/>
      <c r="BQ532" s="43"/>
      <c r="BR532" s="43"/>
      <c r="BS532" s="43"/>
      <c r="BT532" s="43"/>
      <c r="BU532" s="43"/>
      <c r="BV532" s="43"/>
      <c r="BW532" s="43"/>
      <c r="BX532" s="43"/>
      <c r="BY532" s="43"/>
      <c r="BZ532" s="43"/>
      <c r="CA532" s="43"/>
      <c r="CB532" s="43"/>
      <c r="CC532" s="43"/>
      <c r="CD532" s="43"/>
      <c r="CE532" s="43"/>
      <c r="CF532" s="43"/>
      <c r="CG532" s="43"/>
      <c r="CH532" s="43"/>
    </row>
    <row r="533" spans="1:86" s="2" customFormat="1" ht="12" hidden="1">
      <c r="A533" s="24" t="s">
        <v>63</v>
      </c>
      <c r="B533" s="30">
        <v>801</v>
      </c>
      <c r="C533" s="20" t="s">
        <v>15</v>
      </c>
      <c r="D533" s="20" t="s">
        <v>8</v>
      </c>
      <c r="E533" s="20" t="s">
        <v>271</v>
      </c>
      <c r="F533" s="23" t="s">
        <v>61</v>
      </c>
      <c r="G533" s="108">
        <f t="shared" si="105"/>
        <v>0</v>
      </c>
      <c r="H533" s="108">
        <f t="shared" si="105"/>
        <v>0</v>
      </c>
      <c r="I533" s="108">
        <f t="shared" si="105"/>
        <v>0</v>
      </c>
      <c r="J533" s="88" t="e">
        <f t="shared" si="104"/>
        <v>#DIV/0!</v>
      </c>
      <c r="K533" s="121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  <c r="AA533" s="43"/>
      <c r="AB533" s="43"/>
      <c r="AC533" s="43"/>
      <c r="AD533" s="43"/>
      <c r="AE533" s="43"/>
      <c r="AF533" s="43"/>
      <c r="AG533" s="43"/>
      <c r="AH533" s="43"/>
      <c r="AI533" s="43"/>
      <c r="AJ533" s="43"/>
      <c r="AK533" s="43"/>
      <c r="AL533" s="43"/>
      <c r="AM533" s="43"/>
      <c r="AN533" s="43"/>
      <c r="AO533" s="43"/>
      <c r="AP533" s="43"/>
      <c r="AQ533" s="43"/>
      <c r="AR533" s="43"/>
      <c r="AS533" s="43"/>
      <c r="AT533" s="43"/>
      <c r="AU533" s="43"/>
      <c r="AV533" s="43"/>
      <c r="AW533" s="43"/>
      <c r="AX533" s="43"/>
      <c r="AY533" s="43"/>
      <c r="AZ533" s="43"/>
      <c r="BA533" s="43"/>
      <c r="BB533" s="43"/>
      <c r="BC533" s="43"/>
      <c r="BD533" s="43"/>
      <c r="BE533" s="43"/>
      <c r="BF533" s="43"/>
      <c r="BG533" s="43"/>
      <c r="BH533" s="43"/>
      <c r="BI533" s="43"/>
      <c r="BJ533" s="43"/>
      <c r="BK533" s="43"/>
      <c r="BL533" s="43"/>
      <c r="BM533" s="43"/>
      <c r="BN533" s="43"/>
      <c r="BO533" s="43"/>
      <c r="BP533" s="43"/>
      <c r="BQ533" s="43"/>
      <c r="BR533" s="43"/>
      <c r="BS533" s="43"/>
      <c r="BT533" s="43"/>
      <c r="BU533" s="43"/>
      <c r="BV533" s="43"/>
      <c r="BW533" s="43"/>
      <c r="BX533" s="43"/>
      <c r="BY533" s="43"/>
      <c r="BZ533" s="43"/>
      <c r="CA533" s="43"/>
      <c r="CB533" s="43"/>
      <c r="CC533" s="43"/>
      <c r="CD533" s="43"/>
      <c r="CE533" s="43"/>
      <c r="CF533" s="43"/>
      <c r="CG533" s="43"/>
      <c r="CH533" s="43"/>
    </row>
    <row r="534" spans="1:86" s="6" customFormat="1" ht="24" hidden="1">
      <c r="A534" s="24" t="s">
        <v>80</v>
      </c>
      <c r="B534" s="30">
        <v>801</v>
      </c>
      <c r="C534" s="20" t="s">
        <v>15</v>
      </c>
      <c r="D534" s="20" t="s">
        <v>8</v>
      </c>
      <c r="E534" s="20" t="s">
        <v>271</v>
      </c>
      <c r="F534" s="23" t="s">
        <v>62</v>
      </c>
      <c r="G534" s="108"/>
      <c r="H534" s="108"/>
      <c r="I534" s="108"/>
      <c r="J534" s="88" t="e">
        <f t="shared" si="104"/>
        <v>#DIV/0!</v>
      </c>
      <c r="K534" s="117"/>
      <c r="L534" s="2"/>
      <c r="M534" s="2"/>
    </row>
    <row r="535" spans="1:86" s="50" customFormat="1" ht="12">
      <c r="A535" s="21"/>
      <c r="B535" s="20"/>
      <c r="C535" s="20"/>
      <c r="D535" s="20"/>
      <c r="E535" s="20"/>
      <c r="F535" s="20"/>
      <c r="G535" s="108"/>
      <c r="H535" s="108"/>
      <c r="I535" s="108"/>
      <c r="J535" s="88"/>
      <c r="K535" s="122"/>
      <c r="L535" s="5"/>
      <c r="M535" s="5"/>
    </row>
    <row r="536" spans="1:86" s="2" customFormat="1" ht="24">
      <c r="A536" s="25" t="s">
        <v>512</v>
      </c>
      <c r="B536" s="16" t="s">
        <v>513</v>
      </c>
      <c r="C536" s="16"/>
      <c r="D536" s="16"/>
      <c r="E536" s="16"/>
      <c r="F536" s="16"/>
      <c r="G536" s="106">
        <f t="shared" ref="G536:I537" si="107">G537</f>
        <v>1345500</v>
      </c>
      <c r="H536" s="106">
        <f t="shared" si="107"/>
        <v>1345500</v>
      </c>
      <c r="I536" s="106">
        <f t="shared" si="107"/>
        <v>1337036.42</v>
      </c>
      <c r="J536" s="89">
        <f t="shared" si="104"/>
        <v>99.370971386101814</v>
      </c>
      <c r="K536" s="117"/>
    </row>
    <row r="537" spans="1:86" s="2" customFormat="1" ht="36">
      <c r="A537" s="22" t="s">
        <v>28</v>
      </c>
      <c r="B537" s="18" t="s">
        <v>514</v>
      </c>
      <c r="C537" s="18" t="s">
        <v>5</v>
      </c>
      <c r="D537" s="18" t="s">
        <v>7</v>
      </c>
      <c r="E537" s="18"/>
      <c r="F537" s="18"/>
      <c r="G537" s="107">
        <f t="shared" si="107"/>
        <v>1345500</v>
      </c>
      <c r="H537" s="107">
        <f t="shared" si="107"/>
        <v>1345500</v>
      </c>
      <c r="I537" s="107">
        <f t="shared" si="107"/>
        <v>1337036.42</v>
      </c>
      <c r="J537" s="90">
        <f t="shared" si="104"/>
        <v>99.370971386101814</v>
      </c>
      <c r="K537" s="117"/>
    </row>
    <row r="538" spans="1:86" s="2" customFormat="1" ht="12">
      <c r="A538" s="21" t="s">
        <v>58</v>
      </c>
      <c r="B538" s="20" t="s">
        <v>514</v>
      </c>
      <c r="C538" s="20" t="s">
        <v>5</v>
      </c>
      <c r="D538" s="20" t="s">
        <v>7</v>
      </c>
      <c r="E538" s="20" t="s">
        <v>126</v>
      </c>
      <c r="F538" s="20"/>
      <c r="G538" s="108">
        <f>G539+G543</f>
        <v>1345500</v>
      </c>
      <c r="H538" s="108">
        <f>H539+H543</f>
        <v>1345500</v>
      </c>
      <c r="I538" s="108">
        <f>I539+I543</f>
        <v>1337036.42</v>
      </c>
      <c r="J538" s="88">
        <f t="shared" si="104"/>
        <v>99.370971386101814</v>
      </c>
      <c r="K538" s="117"/>
    </row>
    <row r="539" spans="1:86" s="2" customFormat="1" ht="12">
      <c r="A539" s="21" t="s">
        <v>59</v>
      </c>
      <c r="B539" s="20" t="s">
        <v>514</v>
      </c>
      <c r="C539" s="20" t="s">
        <v>5</v>
      </c>
      <c r="D539" s="20" t="s">
        <v>7</v>
      </c>
      <c r="E539" s="20" t="s">
        <v>127</v>
      </c>
      <c r="F539" s="20"/>
      <c r="G539" s="108">
        <f t="shared" ref="G539:I541" si="108">G540</f>
        <v>1066200</v>
      </c>
      <c r="H539" s="108">
        <f t="shared" si="108"/>
        <v>1062200</v>
      </c>
      <c r="I539" s="108">
        <f t="shared" si="108"/>
        <v>1060186.07</v>
      </c>
      <c r="J539" s="88">
        <f t="shared" si="104"/>
        <v>99.810400112973085</v>
      </c>
      <c r="K539" s="117"/>
    </row>
    <row r="540" spans="1:86" s="2" customFormat="1" ht="12">
      <c r="A540" s="52" t="s">
        <v>53</v>
      </c>
      <c r="B540" s="20" t="s">
        <v>514</v>
      </c>
      <c r="C540" s="20" t="s">
        <v>5</v>
      </c>
      <c r="D540" s="20" t="s">
        <v>7</v>
      </c>
      <c r="E540" s="20" t="s">
        <v>128</v>
      </c>
      <c r="F540" s="20"/>
      <c r="G540" s="108">
        <f t="shared" si="108"/>
        <v>1066200</v>
      </c>
      <c r="H540" s="108">
        <f t="shared" si="108"/>
        <v>1062200</v>
      </c>
      <c r="I540" s="108">
        <f t="shared" si="108"/>
        <v>1060186.07</v>
      </c>
      <c r="J540" s="88">
        <f t="shared" si="104"/>
        <v>99.810400112973085</v>
      </c>
      <c r="K540" s="117"/>
    </row>
    <row r="541" spans="1:86" s="2" customFormat="1" ht="36">
      <c r="A541" s="21" t="s">
        <v>422</v>
      </c>
      <c r="B541" s="20" t="s">
        <v>514</v>
      </c>
      <c r="C541" s="20" t="s">
        <v>5</v>
      </c>
      <c r="D541" s="20" t="s">
        <v>7</v>
      </c>
      <c r="E541" s="20" t="s">
        <v>128</v>
      </c>
      <c r="F541" s="20" t="s">
        <v>54</v>
      </c>
      <c r="G541" s="108">
        <f t="shared" si="108"/>
        <v>1066200</v>
      </c>
      <c r="H541" s="108">
        <f t="shared" si="108"/>
        <v>1062200</v>
      </c>
      <c r="I541" s="108">
        <f t="shared" si="108"/>
        <v>1060186.07</v>
      </c>
      <c r="J541" s="88">
        <f t="shared" si="104"/>
        <v>99.810400112973085</v>
      </c>
      <c r="K541" s="117"/>
    </row>
    <row r="542" spans="1:86" s="2" customFormat="1" ht="12">
      <c r="A542" s="21" t="s">
        <v>57</v>
      </c>
      <c r="B542" s="20" t="s">
        <v>514</v>
      </c>
      <c r="C542" s="20" t="s">
        <v>5</v>
      </c>
      <c r="D542" s="20" t="s">
        <v>7</v>
      </c>
      <c r="E542" s="20" t="s">
        <v>128</v>
      </c>
      <c r="F542" s="20" t="s">
        <v>56</v>
      </c>
      <c r="G542" s="108">
        <v>1066200</v>
      </c>
      <c r="H542" s="108">
        <v>1062200</v>
      </c>
      <c r="I542" s="108">
        <v>1060186.07</v>
      </c>
      <c r="J542" s="88">
        <f>I542/H542*100</f>
        <v>99.810400112973085</v>
      </c>
      <c r="K542" s="117"/>
    </row>
    <row r="543" spans="1:86" s="2" customFormat="1" ht="12">
      <c r="A543" s="21" t="s">
        <v>60</v>
      </c>
      <c r="B543" s="20" t="s">
        <v>514</v>
      </c>
      <c r="C543" s="20" t="s">
        <v>5</v>
      </c>
      <c r="D543" s="20" t="s">
        <v>7</v>
      </c>
      <c r="E543" s="20" t="s">
        <v>129</v>
      </c>
      <c r="F543" s="20"/>
      <c r="G543" s="108">
        <f>G544</f>
        <v>279300</v>
      </c>
      <c r="H543" s="108">
        <f>H544</f>
        <v>283300</v>
      </c>
      <c r="I543" s="108">
        <f>I544</f>
        <v>276850.34999999998</v>
      </c>
      <c r="J543" s="88"/>
      <c r="K543" s="121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  <c r="AA543" s="43"/>
      <c r="AB543" s="43"/>
      <c r="AC543" s="43"/>
      <c r="AD543" s="43"/>
      <c r="AE543" s="43"/>
      <c r="AF543" s="43"/>
      <c r="AG543" s="43"/>
      <c r="AH543" s="43"/>
      <c r="AI543" s="43"/>
      <c r="AJ543" s="43"/>
      <c r="AK543" s="43"/>
      <c r="AL543" s="43"/>
      <c r="AM543" s="43"/>
      <c r="AN543" s="43"/>
      <c r="AO543" s="43"/>
      <c r="AP543" s="43"/>
      <c r="AQ543" s="43"/>
      <c r="AR543" s="43"/>
      <c r="AS543" s="43"/>
      <c r="AT543" s="43"/>
      <c r="AU543" s="43"/>
      <c r="AV543" s="43"/>
      <c r="AW543" s="43"/>
      <c r="AX543" s="43"/>
      <c r="AY543" s="43"/>
      <c r="AZ543" s="43"/>
      <c r="BA543" s="43"/>
      <c r="BB543" s="43"/>
      <c r="BC543" s="43"/>
      <c r="BD543" s="43"/>
      <c r="BE543" s="43"/>
      <c r="BF543" s="43"/>
      <c r="BG543" s="43"/>
      <c r="BH543" s="43"/>
      <c r="BI543" s="43"/>
      <c r="BJ543" s="43"/>
      <c r="BK543" s="43"/>
      <c r="BL543" s="43"/>
      <c r="BM543" s="43"/>
      <c r="BN543" s="43"/>
      <c r="BO543" s="43"/>
      <c r="BP543" s="43"/>
      <c r="BQ543" s="43"/>
      <c r="BR543" s="43"/>
      <c r="BS543" s="43"/>
      <c r="BT543" s="43"/>
      <c r="BU543" s="43"/>
      <c r="BV543" s="43"/>
      <c r="BW543" s="43"/>
      <c r="BX543" s="43"/>
      <c r="BY543" s="43"/>
      <c r="BZ543" s="43"/>
      <c r="CA543" s="43"/>
      <c r="CB543" s="43"/>
      <c r="CC543" s="43"/>
      <c r="CD543" s="43"/>
      <c r="CE543" s="43"/>
      <c r="CF543" s="43"/>
      <c r="CG543" s="43"/>
      <c r="CH543" s="43"/>
    </row>
    <row r="544" spans="1:86" s="2" customFormat="1" ht="12">
      <c r="A544" s="52" t="s">
        <v>53</v>
      </c>
      <c r="B544" s="20" t="s">
        <v>514</v>
      </c>
      <c r="C544" s="20" t="s">
        <v>5</v>
      </c>
      <c r="D544" s="20" t="s">
        <v>7</v>
      </c>
      <c r="E544" s="20" t="s">
        <v>130</v>
      </c>
      <c r="F544" s="20"/>
      <c r="G544" s="108">
        <f>G545+G547+G549</f>
        <v>279300</v>
      </c>
      <c r="H544" s="108">
        <f>H545+H547+H549</f>
        <v>283300</v>
      </c>
      <c r="I544" s="108">
        <f>I545+I547+I549</f>
        <v>276850.34999999998</v>
      </c>
      <c r="J544" s="88">
        <f t="shared" si="104"/>
        <v>97.723385104129889</v>
      </c>
      <c r="K544" s="121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  <c r="AA544" s="43"/>
      <c r="AB544" s="43"/>
      <c r="AC544" s="43"/>
      <c r="AD544" s="43"/>
      <c r="AE544" s="43"/>
      <c r="AF544" s="43"/>
      <c r="AG544" s="43"/>
      <c r="AH544" s="43"/>
      <c r="AI544" s="43"/>
      <c r="AJ544" s="43"/>
      <c r="AK544" s="43"/>
      <c r="AL544" s="43"/>
      <c r="AM544" s="43"/>
      <c r="AN544" s="43"/>
      <c r="AO544" s="43"/>
      <c r="AP544" s="43"/>
      <c r="AQ544" s="43"/>
      <c r="AR544" s="43"/>
      <c r="AS544" s="43"/>
      <c r="AT544" s="43"/>
      <c r="AU544" s="43"/>
      <c r="AV544" s="43"/>
      <c r="AW544" s="43"/>
      <c r="AX544" s="43"/>
      <c r="AY544" s="43"/>
      <c r="AZ544" s="43"/>
      <c r="BA544" s="43"/>
      <c r="BB544" s="43"/>
      <c r="BC544" s="43"/>
      <c r="BD544" s="43"/>
      <c r="BE544" s="43"/>
      <c r="BF544" s="43"/>
      <c r="BG544" s="43"/>
      <c r="BH544" s="43"/>
      <c r="BI544" s="43"/>
      <c r="BJ544" s="43"/>
      <c r="BK544" s="43"/>
      <c r="BL544" s="43"/>
      <c r="BM544" s="43"/>
      <c r="BN544" s="43"/>
      <c r="BO544" s="43"/>
      <c r="BP544" s="43"/>
      <c r="BQ544" s="43"/>
      <c r="BR544" s="43"/>
      <c r="BS544" s="43"/>
      <c r="BT544" s="43"/>
      <c r="BU544" s="43"/>
      <c r="BV544" s="43"/>
      <c r="BW544" s="43"/>
      <c r="BX544" s="43"/>
      <c r="BY544" s="43"/>
      <c r="BZ544" s="43"/>
      <c r="CA544" s="43"/>
      <c r="CB544" s="43"/>
      <c r="CC544" s="43"/>
      <c r="CD544" s="43"/>
      <c r="CE544" s="43"/>
      <c r="CF544" s="43"/>
      <c r="CG544" s="43"/>
      <c r="CH544" s="43"/>
    </row>
    <row r="545" spans="1:86" s="11" customFormat="1" ht="36">
      <c r="A545" s="21" t="s">
        <v>422</v>
      </c>
      <c r="B545" s="20" t="s">
        <v>514</v>
      </c>
      <c r="C545" s="20" t="s">
        <v>5</v>
      </c>
      <c r="D545" s="20" t="s">
        <v>7</v>
      </c>
      <c r="E545" s="20" t="s">
        <v>130</v>
      </c>
      <c r="F545" s="20" t="s">
        <v>54</v>
      </c>
      <c r="G545" s="108">
        <f>G546</f>
        <v>278000</v>
      </c>
      <c r="H545" s="108">
        <f>H546</f>
        <v>86000</v>
      </c>
      <c r="I545" s="108">
        <f>I546</f>
        <v>79550.350000000006</v>
      </c>
      <c r="J545" s="88">
        <f t="shared" si="104"/>
        <v>92.500406976744202</v>
      </c>
      <c r="K545" s="124"/>
      <c r="L545" s="41"/>
      <c r="M545" s="41"/>
      <c r="N545" s="45"/>
      <c r="O545" s="45"/>
      <c r="P545" s="45"/>
      <c r="Q545" s="45"/>
      <c r="R545" s="45"/>
      <c r="S545" s="45"/>
      <c r="T545" s="45"/>
      <c r="U545" s="45"/>
      <c r="V545" s="45"/>
      <c r="W545" s="45"/>
      <c r="X545" s="45"/>
      <c r="Y545" s="45"/>
      <c r="Z545" s="45"/>
      <c r="AA545" s="45"/>
      <c r="AB545" s="45"/>
      <c r="AC545" s="45"/>
      <c r="AD545" s="45"/>
      <c r="AE545" s="45"/>
      <c r="AF545" s="45"/>
      <c r="AG545" s="45"/>
      <c r="AH545" s="45"/>
      <c r="AI545" s="45"/>
      <c r="AJ545" s="45"/>
      <c r="AK545" s="45"/>
      <c r="AL545" s="45"/>
      <c r="AM545" s="45"/>
      <c r="AN545" s="45"/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  <c r="BD545" s="45"/>
      <c r="BE545" s="45"/>
      <c r="BF545" s="45"/>
      <c r="BG545" s="45"/>
      <c r="BH545" s="45"/>
      <c r="BI545" s="45"/>
      <c r="BJ545" s="45"/>
      <c r="BK545" s="45"/>
      <c r="BL545" s="45"/>
      <c r="BM545" s="45"/>
      <c r="BN545" s="45"/>
      <c r="BO545" s="45"/>
      <c r="BP545" s="45"/>
      <c r="BQ545" s="45"/>
      <c r="BR545" s="45"/>
      <c r="BS545" s="45"/>
      <c r="BT545" s="45"/>
      <c r="BU545" s="45"/>
      <c r="BV545" s="45"/>
      <c r="BW545" s="45"/>
      <c r="BX545" s="45"/>
      <c r="BY545" s="45"/>
      <c r="BZ545" s="45"/>
      <c r="CA545" s="45"/>
      <c r="CB545" s="45"/>
      <c r="CC545" s="45"/>
      <c r="CD545" s="45"/>
      <c r="CE545" s="45"/>
      <c r="CF545" s="45"/>
      <c r="CG545" s="45"/>
      <c r="CH545" s="45"/>
    </row>
    <row r="546" spans="1:86" s="11" customFormat="1" ht="12">
      <c r="A546" s="21" t="s">
        <v>57</v>
      </c>
      <c r="B546" s="20" t="s">
        <v>514</v>
      </c>
      <c r="C546" s="20" t="s">
        <v>5</v>
      </c>
      <c r="D546" s="20" t="s">
        <v>7</v>
      </c>
      <c r="E546" s="20" t="s">
        <v>130</v>
      </c>
      <c r="F546" s="20" t="s">
        <v>56</v>
      </c>
      <c r="G546" s="108">
        <v>278000</v>
      </c>
      <c r="H546" s="108">
        <v>86000</v>
      </c>
      <c r="I546" s="108">
        <v>79550.350000000006</v>
      </c>
      <c r="J546" s="88">
        <f t="shared" si="104"/>
        <v>92.500406976744202</v>
      </c>
      <c r="K546" s="124"/>
      <c r="L546" s="41"/>
      <c r="M546" s="41"/>
      <c r="N546" s="45"/>
      <c r="O546" s="45"/>
      <c r="P546" s="45"/>
      <c r="Q546" s="45"/>
      <c r="R546" s="45"/>
      <c r="S546" s="45"/>
      <c r="T546" s="45"/>
      <c r="U546" s="45"/>
      <c r="V546" s="45"/>
      <c r="W546" s="45"/>
      <c r="X546" s="45"/>
      <c r="Y546" s="45"/>
      <c r="Z546" s="45"/>
      <c r="AA546" s="45"/>
      <c r="AB546" s="45"/>
      <c r="AC546" s="45"/>
      <c r="AD546" s="45"/>
      <c r="AE546" s="45"/>
      <c r="AF546" s="45"/>
      <c r="AG546" s="45"/>
      <c r="AH546" s="45"/>
      <c r="AI546" s="45"/>
      <c r="AJ546" s="45"/>
      <c r="AK546" s="45"/>
      <c r="AL546" s="45"/>
      <c r="AM546" s="45"/>
      <c r="AN546" s="45"/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  <c r="BD546" s="45"/>
      <c r="BE546" s="45"/>
      <c r="BF546" s="45"/>
      <c r="BG546" s="45"/>
      <c r="BH546" s="45"/>
      <c r="BI546" s="45"/>
      <c r="BJ546" s="45"/>
      <c r="BK546" s="45"/>
      <c r="BL546" s="45"/>
      <c r="BM546" s="45"/>
      <c r="BN546" s="45"/>
      <c r="BO546" s="45"/>
      <c r="BP546" s="45"/>
      <c r="BQ546" s="45"/>
      <c r="BR546" s="45"/>
      <c r="BS546" s="45"/>
      <c r="BT546" s="45"/>
      <c r="BU546" s="45"/>
      <c r="BV546" s="45"/>
      <c r="BW546" s="45"/>
      <c r="BX546" s="45"/>
      <c r="BY546" s="45"/>
      <c r="BZ546" s="45"/>
      <c r="CA546" s="45"/>
      <c r="CB546" s="45"/>
      <c r="CC546" s="45"/>
      <c r="CD546" s="45"/>
      <c r="CE546" s="45"/>
      <c r="CF546" s="45"/>
      <c r="CG546" s="45"/>
      <c r="CH546" s="45"/>
    </row>
    <row r="547" spans="1:86" s="11" customFormat="1" ht="24">
      <c r="A547" s="21" t="s">
        <v>424</v>
      </c>
      <c r="B547" s="20" t="s">
        <v>514</v>
      </c>
      <c r="C547" s="20" t="s">
        <v>5</v>
      </c>
      <c r="D547" s="20" t="s">
        <v>7</v>
      </c>
      <c r="E547" s="20" t="s">
        <v>130</v>
      </c>
      <c r="F547" s="20" t="s">
        <v>61</v>
      </c>
      <c r="G547" s="108">
        <f>G548</f>
        <v>1000</v>
      </c>
      <c r="H547" s="108">
        <f>H548</f>
        <v>197300</v>
      </c>
      <c r="I547" s="108">
        <f>I548</f>
        <v>197300</v>
      </c>
      <c r="J547" s="88">
        <f t="shared" si="104"/>
        <v>100</v>
      </c>
      <c r="K547" s="124"/>
      <c r="L547" s="41"/>
      <c r="M547" s="41"/>
      <c r="N547" s="45"/>
      <c r="O547" s="45"/>
      <c r="P547" s="45"/>
      <c r="Q547" s="45"/>
      <c r="R547" s="45"/>
      <c r="S547" s="45"/>
      <c r="T547" s="45"/>
      <c r="U547" s="45"/>
      <c r="V547" s="45"/>
      <c r="W547" s="45"/>
      <c r="X547" s="45"/>
      <c r="Y547" s="45"/>
      <c r="Z547" s="45"/>
      <c r="AA547" s="45"/>
      <c r="AB547" s="45"/>
      <c r="AC547" s="45"/>
      <c r="AD547" s="45"/>
      <c r="AE547" s="45"/>
      <c r="AF547" s="45"/>
      <c r="AG547" s="45"/>
      <c r="AH547" s="45"/>
      <c r="AI547" s="45"/>
      <c r="AJ547" s="45"/>
      <c r="AK547" s="45"/>
      <c r="AL547" s="45"/>
      <c r="AM547" s="45"/>
      <c r="AN547" s="45"/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  <c r="BD547" s="45"/>
      <c r="BE547" s="45"/>
      <c r="BF547" s="45"/>
      <c r="BG547" s="45"/>
      <c r="BH547" s="45"/>
      <c r="BI547" s="45"/>
      <c r="BJ547" s="45"/>
      <c r="BK547" s="45"/>
      <c r="BL547" s="45"/>
      <c r="BM547" s="45"/>
      <c r="BN547" s="45"/>
      <c r="BO547" s="45"/>
      <c r="BP547" s="45"/>
      <c r="BQ547" s="45"/>
      <c r="BR547" s="45"/>
      <c r="BS547" s="45"/>
      <c r="BT547" s="45"/>
      <c r="BU547" s="45"/>
      <c r="BV547" s="45"/>
      <c r="BW547" s="45"/>
      <c r="BX547" s="45"/>
      <c r="BY547" s="45"/>
      <c r="BZ547" s="45"/>
      <c r="CA547" s="45"/>
      <c r="CB547" s="45"/>
      <c r="CC547" s="45"/>
      <c r="CD547" s="45"/>
      <c r="CE547" s="45"/>
      <c r="CF547" s="45"/>
      <c r="CG547" s="45"/>
      <c r="CH547" s="45"/>
    </row>
    <row r="548" spans="1:86" s="5" customFormat="1" ht="24">
      <c r="A548" s="21" t="s">
        <v>82</v>
      </c>
      <c r="B548" s="20" t="s">
        <v>514</v>
      </c>
      <c r="C548" s="20" t="s">
        <v>5</v>
      </c>
      <c r="D548" s="20" t="s">
        <v>7</v>
      </c>
      <c r="E548" s="20" t="s">
        <v>130</v>
      </c>
      <c r="F548" s="20" t="s">
        <v>62</v>
      </c>
      <c r="G548" s="108">
        <v>1000</v>
      </c>
      <c r="H548" s="108">
        <v>197300</v>
      </c>
      <c r="I548" s="108">
        <v>197300</v>
      </c>
      <c r="J548" s="88">
        <f t="shared" si="104"/>
        <v>100</v>
      </c>
      <c r="K548" s="125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F548" s="42"/>
      <c r="AG548" s="42"/>
      <c r="AH548" s="42"/>
      <c r="AI548" s="42"/>
      <c r="AJ548" s="42"/>
      <c r="AK548" s="42"/>
      <c r="AL548" s="42"/>
      <c r="AM548" s="42"/>
      <c r="AN548" s="42"/>
      <c r="AO548" s="42"/>
      <c r="AP548" s="42"/>
      <c r="AQ548" s="42"/>
      <c r="AR548" s="42"/>
      <c r="AS548" s="42"/>
      <c r="AT548" s="42"/>
      <c r="AU548" s="42"/>
      <c r="AV548" s="42"/>
      <c r="AW548" s="42"/>
      <c r="AX548" s="42"/>
      <c r="AY548" s="42"/>
      <c r="AZ548" s="42"/>
      <c r="BA548" s="42"/>
      <c r="BB548" s="42"/>
      <c r="BC548" s="42"/>
      <c r="BD548" s="42"/>
      <c r="BE548" s="42"/>
      <c r="BF548" s="42"/>
      <c r="BG548" s="42"/>
      <c r="BH548" s="42"/>
      <c r="BI548" s="42"/>
      <c r="BJ548" s="42"/>
      <c r="BK548" s="42"/>
      <c r="BL548" s="42"/>
      <c r="BM548" s="42"/>
      <c r="BN548" s="42"/>
      <c r="BO548" s="42"/>
      <c r="BP548" s="42"/>
      <c r="BQ548" s="42"/>
      <c r="BR548" s="42"/>
      <c r="BS548" s="42"/>
      <c r="BT548" s="42"/>
      <c r="BU548" s="42"/>
      <c r="BV548" s="42"/>
      <c r="BW548" s="42"/>
      <c r="BX548" s="42"/>
      <c r="BY548" s="42"/>
      <c r="BZ548" s="42"/>
      <c r="CA548" s="42"/>
      <c r="CB548" s="42"/>
      <c r="CC548" s="42"/>
      <c r="CD548" s="42"/>
      <c r="CE548" s="42"/>
      <c r="CF548" s="42"/>
      <c r="CG548" s="42"/>
      <c r="CH548" s="42"/>
    </row>
    <row r="549" spans="1:86" s="2" customFormat="1" ht="12">
      <c r="A549" s="21" t="s">
        <v>65</v>
      </c>
      <c r="B549" s="20" t="s">
        <v>514</v>
      </c>
      <c r="C549" s="20" t="s">
        <v>5</v>
      </c>
      <c r="D549" s="20" t="s">
        <v>7</v>
      </c>
      <c r="E549" s="20" t="s">
        <v>130</v>
      </c>
      <c r="F549" s="20" t="s">
        <v>22</v>
      </c>
      <c r="G549" s="108">
        <f>G550</f>
        <v>300</v>
      </c>
      <c r="H549" s="108">
        <f>H550</f>
        <v>0</v>
      </c>
      <c r="I549" s="108">
        <f>I550</f>
        <v>0</v>
      </c>
      <c r="J549" s="88" t="e">
        <f t="shared" si="104"/>
        <v>#DIV/0!</v>
      </c>
      <c r="K549" s="121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  <c r="AA549" s="43"/>
      <c r="AB549" s="43"/>
      <c r="AC549" s="43"/>
      <c r="AD549" s="43"/>
      <c r="AE549" s="43"/>
      <c r="AF549" s="43"/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  <c r="AV549" s="43"/>
      <c r="AW549" s="43"/>
      <c r="AX549" s="43"/>
      <c r="AY549" s="43"/>
      <c r="AZ549" s="43"/>
      <c r="BA549" s="43"/>
      <c r="BB549" s="43"/>
      <c r="BC549" s="43"/>
      <c r="BD549" s="43"/>
      <c r="BE549" s="43"/>
      <c r="BF549" s="43"/>
      <c r="BG549" s="43"/>
      <c r="BH549" s="43"/>
      <c r="BI549" s="43"/>
      <c r="BJ549" s="43"/>
      <c r="BK549" s="43"/>
      <c r="BL549" s="43"/>
      <c r="BM549" s="43"/>
      <c r="BN549" s="43"/>
      <c r="BO549" s="43"/>
      <c r="BP549" s="43"/>
      <c r="BQ549" s="43"/>
      <c r="BR549" s="43"/>
      <c r="BS549" s="43"/>
      <c r="BT549" s="43"/>
      <c r="BU549" s="43"/>
      <c r="BV549" s="43"/>
      <c r="BW549" s="43"/>
      <c r="BX549" s="43"/>
      <c r="BY549" s="43"/>
      <c r="BZ549" s="43"/>
      <c r="CA549" s="43"/>
      <c r="CB549" s="43"/>
      <c r="CC549" s="43"/>
      <c r="CD549" s="43"/>
      <c r="CE549" s="43"/>
      <c r="CF549" s="43"/>
      <c r="CG549" s="43"/>
      <c r="CH549" s="43"/>
    </row>
    <row r="550" spans="1:86" s="2" customFormat="1" ht="12">
      <c r="A550" s="21" t="s">
        <v>66</v>
      </c>
      <c r="B550" s="20" t="s">
        <v>514</v>
      </c>
      <c r="C550" s="20" t="s">
        <v>5</v>
      </c>
      <c r="D550" s="20" t="s">
        <v>7</v>
      </c>
      <c r="E550" s="20" t="s">
        <v>130</v>
      </c>
      <c r="F550" s="20" t="s">
        <v>64</v>
      </c>
      <c r="G550" s="108">
        <v>300</v>
      </c>
      <c r="H550" s="108">
        <v>0</v>
      </c>
      <c r="I550" s="108">
        <v>0</v>
      </c>
      <c r="J550" s="88" t="e">
        <f t="shared" si="104"/>
        <v>#DIV/0!</v>
      </c>
      <c r="K550" s="121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  <c r="AA550" s="43"/>
      <c r="AB550" s="43"/>
      <c r="AC550" s="43"/>
      <c r="AD550" s="43"/>
      <c r="AE550" s="43"/>
      <c r="AF550" s="43"/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  <c r="AV550" s="43"/>
      <c r="AW550" s="43"/>
      <c r="AX550" s="43"/>
      <c r="AY550" s="43"/>
      <c r="AZ550" s="43"/>
      <c r="BA550" s="43"/>
      <c r="BB550" s="43"/>
      <c r="BC550" s="43"/>
      <c r="BD550" s="43"/>
      <c r="BE550" s="43"/>
      <c r="BF550" s="43"/>
      <c r="BG550" s="43"/>
      <c r="BH550" s="43"/>
      <c r="BI550" s="43"/>
      <c r="BJ550" s="43"/>
      <c r="BK550" s="43"/>
      <c r="BL550" s="43"/>
      <c r="BM550" s="43"/>
      <c r="BN550" s="43"/>
      <c r="BO550" s="43"/>
      <c r="BP550" s="43"/>
      <c r="BQ550" s="43"/>
      <c r="BR550" s="43"/>
      <c r="BS550" s="43"/>
      <c r="BT550" s="43"/>
      <c r="BU550" s="43"/>
      <c r="BV550" s="43"/>
      <c r="BW550" s="43"/>
      <c r="BX550" s="43"/>
      <c r="BY550" s="43"/>
      <c r="BZ550" s="43"/>
      <c r="CA550" s="43"/>
      <c r="CB550" s="43"/>
      <c r="CC550" s="43"/>
      <c r="CD550" s="43"/>
      <c r="CE550" s="43"/>
      <c r="CF550" s="43"/>
      <c r="CG550" s="43"/>
      <c r="CH550" s="43"/>
    </row>
    <row r="551" spans="1:86" s="2" customFormat="1" ht="8.25" customHeight="1">
      <c r="A551" s="21"/>
      <c r="B551" s="20"/>
      <c r="C551" s="20"/>
      <c r="D551" s="20"/>
      <c r="E551" s="20"/>
      <c r="F551" s="20"/>
      <c r="G551" s="108"/>
      <c r="H551" s="108"/>
      <c r="I551" s="108"/>
      <c r="J551" s="88"/>
      <c r="K551" s="121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  <c r="AA551" s="43"/>
      <c r="AB551" s="43"/>
      <c r="AC551" s="43"/>
      <c r="AD551" s="43"/>
      <c r="AE551" s="43"/>
      <c r="AF551" s="43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3"/>
      <c r="AW551" s="43"/>
      <c r="AX551" s="43"/>
      <c r="AY551" s="43"/>
      <c r="AZ551" s="43"/>
      <c r="BA551" s="43"/>
      <c r="BB551" s="43"/>
      <c r="BC551" s="43"/>
      <c r="BD551" s="43"/>
      <c r="BE551" s="43"/>
      <c r="BF551" s="43"/>
      <c r="BG551" s="43"/>
      <c r="BH551" s="43"/>
      <c r="BI551" s="43"/>
      <c r="BJ551" s="43"/>
      <c r="BK551" s="43"/>
      <c r="BL551" s="43"/>
      <c r="BM551" s="43"/>
      <c r="BN551" s="43"/>
      <c r="BO551" s="43"/>
      <c r="BP551" s="43"/>
      <c r="BQ551" s="43"/>
      <c r="BR551" s="43"/>
      <c r="BS551" s="43"/>
      <c r="BT551" s="43"/>
      <c r="BU551" s="43"/>
      <c r="BV551" s="43"/>
      <c r="BW551" s="43"/>
      <c r="BX551" s="43"/>
      <c r="BY551" s="43"/>
      <c r="BZ551" s="43"/>
      <c r="CA551" s="43"/>
      <c r="CB551" s="43"/>
      <c r="CC551" s="43"/>
      <c r="CD551" s="43"/>
      <c r="CE551" s="43"/>
      <c r="CF551" s="43"/>
      <c r="CG551" s="43"/>
      <c r="CH551" s="43"/>
    </row>
    <row r="552" spans="1:86" s="2" customFormat="1" ht="24">
      <c r="A552" s="25" t="s">
        <v>515</v>
      </c>
      <c r="B552" s="16" t="s">
        <v>516</v>
      </c>
      <c r="C552" s="16"/>
      <c r="D552" s="16"/>
      <c r="E552" s="16"/>
      <c r="F552" s="16"/>
      <c r="G552" s="106">
        <f t="shared" ref="G552:I554" si="109">G553</f>
        <v>1835500</v>
      </c>
      <c r="H552" s="106">
        <f t="shared" si="109"/>
        <v>2200468</v>
      </c>
      <c r="I552" s="106">
        <f t="shared" si="109"/>
        <v>2199901.3000000003</v>
      </c>
      <c r="J552" s="89">
        <f t="shared" si="104"/>
        <v>99.974246387586646</v>
      </c>
      <c r="K552" s="121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  <c r="AA552" s="43"/>
      <c r="AB552" s="43"/>
      <c r="AC552" s="43"/>
      <c r="AD552" s="43"/>
      <c r="AE552" s="43"/>
      <c r="AF552" s="43"/>
      <c r="AG552" s="43"/>
      <c r="AH552" s="43"/>
      <c r="AI552" s="43"/>
      <c r="AJ552" s="43"/>
      <c r="AK552" s="43"/>
      <c r="AL552" s="43"/>
      <c r="AM552" s="43"/>
      <c r="AN552" s="43"/>
      <c r="AO552" s="43"/>
      <c r="AP552" s="43"/>
      <c r="AQ552" s="43"/>
      <c r="AR552" s="43"/>
      <c r="AS552" s="43"/>
      <c r="AT552" s="43"/>
      <c r="AU552" s="43"/>
      <c r="AV552" s="43"/>
      <c r="AW552" s="43"/>
      <c r="AX552" s="43"/>
      <c r="AY552" s="43"/>
      <c r="AZ552" s="43"/>
      <c r="BA552" s="43"/>
      <c r="BB552" s="43"/>
      <c r="BC552" s="43"/>
      <c r="BD552" s="43"/>
      <c r="BE552" s="43"/>
      <c r="BF552" s="43"/>
      <c r="BG552" s="43"/>
      <c r="BH552" s="43"/>
      <c r="BI552" s="43"/>
      <c r="BJ552" s="43"/>
      <c r="BK552" s="43"/>
      <c r="BL552" s="43"/>
      <c r="BM552" s="43"/>
      <c r="BN552" s="43"/>
      <c r="BO552" s="43"/>
      <c r="BP552" s="43"/>
      <c r="BQ552" s="43"/>
      <c r="BR552" s="43"/>
      <c r="BS552" s="43"/>
      <c r="BT552" s="43"/>
      <c r="BU552" s="43"/>
      <c r="BV552" s="43"/>
      <c r="BW552" s="43"/>
      <c r="BX552" s="43"/>
      <c r="BY552" s="43"/>
      <c r="BZ552" s="43"/>
      <c r="CA552" s="43"/>
      <c r="CB552" s="43"/>
      <c r="CC552" s="43"/>
      <c r="CD552" s="43"/>
      <c r="CE552" s="43"/>
      <c r="CF552" s="43"/>
      <c r="CG552" s="43"/>
      <c r="CH552" s="43"/>
    </row>
    <row r="553" spans="1:86" s="2" customFormat="1" ht="24">
      <c r="A553" s="22" t="s">
        <v>29</v>
      </c>
      <c r="B553" s="18" t="s">
        <v>516</v>
      </c>
      <c r="C553" s="18" t="s">
        <v>5</v>
      </c>
      <c r="D553" s="18" t="s">
        <v>15</v>
      </c>
      <c r="E553" s="18"/>
      <c r="F553" s="18"/>
      <c r="G553" s="107">
        <f t="shared" si="109"/>
        <v>1835500</v>
      </c>
      <c r="H553" s="107">
        <f t="shared" si="109"/>
        <v>2200468</v>
      </c>
      <c r="I553" s="107">
        <f t="shared" si="109"/>
        <v>2199901.3000000003</v>
      </c>
      <c r="J553" s="90">
        <f t="shared" si="104"/>
        <v>99.974246387586646</v>
      </c>
      <c r="K553" s="121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  <c r="AA553" s="43"/>
      <c r="AB553" s="43"/>
      <c r="AC553" s="43"/>
      <c r="AD553" s="43"/>
      <c r="AE553" s="43"/>
      <c r="AF553" s="43"/>
      <c r="AG553" s="43"/>
      <c r="AH553" s="43"/>
      <c r="AI553" s="43"/>
      <c r="AJ553" s="43"/>
      <c r="AK553" s="43"/>
      <c r="AL553" s="43"/>
      <c r="AM553" s="43"/>
      <c r="AN553" s="43"/>
      <c r="AO553" s="43"/>
      <c r="AP553" s="43"/>
      <c r="AQ553" s="43"/>
      <c r="AR553" s="43"/>
      <c r="AS553" s="43"/>
      <c r="AT553" s="43"/>
      <c r="AU553" s="43"/>
      <c r="AV553" s="43"/>
      <c r="AW553" s="43"/>
      <c r="AX553" s="43"/>
      <c r="AY553" s="43"/>
      <c r="AZ553" s="43"/>
      <c r="BA553" s="43"/>
      <c r="BB553" s="43"/>
      <c r="BC553" s="43"/>
      <c r="BD553" s="43"/>
      <c r="BE553" s="43"/>
      <c r="BF553" s="43"/>
      <c r="BG553" s="43"/>
      <c r="BH553" s="43"/>
      <c r="BI553" s="43"/>
      <c r="BJ553" s="43"/>
      <c r="BK553" s="43"/>
      <c r="BL553" s="43"/>
      <c r="BM553" s="43"/>
      <c r="BN553" s="43"/>
      <c r="BO553" s="43"/>
      <c r="BP553" s="43"/>
      <c r="BQ553" s="43"/>
      <c r="BR553" s="43"/>
      <c r="BS553" s="43"/>
      <c r="BT553" s="43"/>
      <c r="BU553" s="43"/>
      <c r="BV553" s="43"/>
      <c r="BW553" s="43"/>
      <c r="BX553" s="43"/>
      <c r="BY553" s="43"/>
      <c r="BZ553" s="43"/>
      <c r="CA553" s="43"/>
      <c r="CB553" s="43"/>
      <c r="CC553" s="43"/>
      <c r="CD553" s="43"/>
      <c r="CE553" s="43"/>
      <c r="CF553" s="43"/>
      <c r="CG553" s="43"/>
      <c r="CH553" s="43"/>
    </row>
    <row r="554" spans="1:86" s="2" customFormat="1" ht="12">
      <c r="A554" s="21" t="s">
        <v>517</v>
      </c>
      <c r="B554" s="20" t="s">
        <v>516</v>
      </c>
      <c r="C554" s="20" t="s">
        <v>5</v>
      </c>
      <c r="D554" s="20" t="s">
        <v>15</v>
      </c>
      <c r="E554" s="20" t="s">
        <v>518</v>
      </c>
      <c r="F554" s="20"/>
      <c r="G554" s="108">
        <f t="shared" si="109"/>
        <v>1835500</v>
      </c>
      <c r="H554" s="108">
        <f t="shared" si="109"/>
        <v>2200468</v>
      </c>
      <c r="I554" s="108">
        <f t="shared" si="109"/>
        <v>2199901.3000000003</v>
      </c>
      <c r="J554" s="88">
        <f t="shared" si="104"/>
        <v>99.974246387586646</v>
      </c>
      <c r="K554" s="121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  <c r="AA554" s="43"/>
      <c r="AB554" s="43"/>
      <c r="AC554" s="43"/>
      <c r="AD554" s="43"/>
      <c r="AE554" s="43"/>
      <c r="AF554" s="43"/>
      <c r="AG554" s="43"/>
      <c r="AH554" s="43"/>
      <c r="AI554" s="43"/>
      <c r="AJ554" s="43"/>
      <c r="AK554" s="43"/>
      <c r="AL554" s="43"/>
      <c r="AM554" s="43"/>
      <c r="AN554" s="43"/>
      <c r="AO554" s="43"/>
      <c r="AP554" s="43"/>
      <c r="AQ554" s="43"/>
      <c r="AR554" s="43"/>
      <c r="AS554" s="43"/>
      <c r="AT554" s="43"/>
      <c r="AU554" s="43"/>
      <c r="AV554" s="43"/>
      <c r="AW554" s="43"/>
      <c r="AX554" s="43"/>
      <c r="AY554" s="43"/>
      <c r="AZ554" s="43"/>
      <c r="BA554" s="43"/>
      <c r="BB554" s="43"/>
      <c r="BC554" s="43"/>
      <c r="BD554" s="43"/>
      <c r="BE554" s="43"/>
      <c r="BF554" s="43"/>
      <c r="BG554" s="43"/>
      <c r="BH554" s="43"/>
      <c r="BI554" s="43"/>
      <c r="BJ554" s="43"/>
      <c r="BK554" s="43"/>
      <c r="BL554" s="43"/>
      <c r="BM554" s="43"/>
      <c r="BN554" s="43"/>
      <c r="BO554" s="43"/>
      <c r="BP554" s="43"/>
      <c r="BQ554" s="43"/>
      <c r="BR554" s="43"/>
      <c r="BS554" s="43"/>
      <c r="BT554" s="43"/>
      <c r="BU554" s="43"/>
      <c r="BV554" s="43"/>
      <c r="BW554" s="43"/>
      <c r="BX554" s="43"/>
      <c r="BY554" s="43"/>
      <c r="BZ554" s="43"/>
      <c r="CA554" s="43"/>
      <c r="CB554" s="43"/>
      <c r="CC554" s="43"/>
      <c r="CD554" s="43"/>
      <c r="CE554" s="43"/>
      <c r="CF554" s="43"/>
      <c r="CG554" s="43"/>
      <c r="CH554" s="43"/>
    </row>
    <row r="555" spans="1:86" s="2" customFormat="1" ht="12">
      <c r="A555" s="52" t="s">
        <v>53</v>
      </c>
      <c r="B555" s="20" t="s">
        <v>516</v>
      </c>
      <c r="C555" s="20" t="s">
        <v>5</v>
      </c>
      <c r="D555" s="20" t="s">
        <v>15</v>
      </c>
      <c r="E555" s="20" t="s">
        <v>519</v>
      </c>
      <c r="F555" s="20"/>
      <c r="G555" s="108">
        <f>G556+G558+G560</f>
        <v>1835500</v>
      </c>
      <c r="H555" s="108">
        <f>H556+H558+H560</f>
        <v>2200468</v>
      </c>
      <c r="I555" s="108">
        <f>I556+I558+I560</f>
        <v>2199901.3000000003</v>
      </c>
      <c r="J555" s="88">
        <f t="shared" si="104"/>
        <v>99.974246387586646</v>
      </c>
      <c r="K555" s="121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  <c r="AA555" s="43"/>
      <c r="AB555" s="43"/>
      <c r="AC555" s="43"/>
      <c r="AD555" s="43"/>
      <c r="AE555" s="43"/>
      <c r="AF555" s="43"/>
      <c r="AG555" s="43"/>
      <c r="AH555" s="43"/>
      <c r="AI555" s="43"/>
      <c r="AJ555" s="43"/>
      <c r="AK555" s="43"/>
      <c r="AL555" s="43"/>
      <c r="AM555" s="43"/>
      <c r="AN555" s="43"/>
      <c r="AO555" s="43"/>
      <c r="AP555" s="43"/>
      <c r="AQ555" s="43"/>
      <c r="AR555" s="43"/>
      <c r="AS555" s="43"/>
      <c r="AT555" s="43"/>
      <c r="AU555" s="43"/>
      <c r="AV555" s="43"/>
      <c r="AW555" s="43"/>
      <c r="AX555" s="43"/>
      <c r="AY555" s="43"/>
      <c r="AZ555" s="43"/>
      <c r="BA555" s="43"/>
      <c r="BB555" s="43"/>
      <c r="BC555" s="43"/>
      <c r="BD555" s="43"/>
      <c r="BE555" s="43"/>
      <c r="BF555" s="43"/>
      <c r="BG555" s="43"/>
      <c r="BH555" s="43"/>
      <c r="BI555" s="43"/>
      <c r="BJ555" s="43"/>
      <c r="BK555" s="43"/>
      <c r="BL555" s="43"/>
      <c r="BM555" s="43"/>
      <c r="BN555" s="43"/>
      <c r="BO555" s="43"/>
      <c r="BP555" s="43"/>
      <c r="BQ555" s="43"/>
      <c r="BR555" s="43"/>
      <c r="BS555" s="43"/>
      <c r="BT555" s="43"/>
      <c r="BU555" s="43"/>
      <c r="BV555" s="43"/>
      <c r="BW555" s="43"/>
      <c r="BX555" s="43"/>
      <c r="BY555" s="43"/>
      <c r="BZ555" s="43"/>
      <c r="CA555" s="43"/>
      <c r="CB555" s="43"/>
      <c r="CC555" s="43"/>
      <c r="CD555" s="43"/>
      <c r="CE555" s="43"/>
      <c r="CF555" s="43"/>
      <c r="CG555" s="43"/>
      <c r="CH555" s="43"/>
    </row>
    <row r="556" spans="1:86" s="2" customFormat="1" ht="36">
      <c r="A556" s="21" t="s">
        <v>422</v>
      </c>
      <c r="B556" s="20" t="s">
        <v>516</v>
      </c>
      <c r="C556" s="20" t="s">
        <v>5</v>
      </c>
      <c r="D556" s="20" t="s">
        <v>15</v>
      </c>
      <c r="E556" s="20" t="s">
        <v>519</v>
      </c>
      <c r="F556" s="20" t="s">
        <v>54</v>
      </c>
      <c r="G556" s="108">
        <f>G557</f>
        <v>1834200</v>
      </c>
      <c r="H556" s="108">
        <f>H557</f>
        <v>2138537.5</v>
      </c>
      <c r="I556" s="108">
        <f>I557</f>
        <v>2138034.3000000003</v>
      </c>
      <c r="J556" s="88">
        <f t="shared" si="104"/>
        <v>99.976469900574585</v>
      </c>
      <c r="K556" s="121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  <c r="AA556" s="43"/>
      <c r="AB556" s="43"/>
      <c r="AC556" s="43"/>
      <c r="AD556" s="43"/>
      <c r="AE556" s="43"/>
      <c r="AF556" s="43"/>
      <c r="AG556" s="43"/>
      <c r="AH556" s="43"/>
      <c r="AI556" s="43"/>
      <c r="AJ556" s="43"/>
      <c r="AK556" s="43"/>
      <c r="AL556" s="43"/>
      <c r="AM556" s="43"/>
      <c r="AN556" s="43"/>
      <c r="AO556" s="43"/>
      <c r="AP556" s="43"/>
      <c r="AQ556" s="43"/>
      <c r="AR556" s="43"/>
      <c r="AS556" s="43"/>
      <c r="AT556" s="43"/>
      <c r="AU556" s="43"/>
      <c r="AV556" s="43"/>
      <c r="AW556" s="43"/>
      <c r="AX556" s="43"/>
      <c r="AY556" s="43"/>
      <c r="AZ556" s="43"/>
      <c r="BA556" s="43"/>
      <c r="BB556" s="43"/>
      <c r="BC556" s="43"/>
      <c r="BD556" s="43"/>
      <c r="BE556" s="43"/>
      <c r="BF556" s="43"/>
      <c r="BG556" s="43"/>
      <c r="BH556" s="43"/>
      <c r="BI556" s="43"/>
      <c r="BJ556" s="43"/>
      <c r="BK556" s="43"/>
      <c r="BL556" s="43"/>
      <c r="BM556" s="43"/>
      <c r="BN556" s="43"/>
      <c r="BO556" s="43"/>
      <c r="BP556" s="43"/>
      <c r="BQ556" s="43"/>
      <c r="BR556" s="43"/>
      <c r="BS556" s="43"/>
      <c r="BT556" s="43"/>
      <c r="BU556" s="43"/>
      <c r="BV556" s="43"/>
      <c r="BW556" s="43"/>
      <c r="BX556" s="43"/>
      <c r="BY556" s="43"/>
      <c r="BZ556" s="43"/>
      <c r="CA556" s="43"/>
      <c r="CB556" s="43"/>
      <c r="CC556" s="43"/>
      <c r="CD556" s="43"/>
      <c r="CE556" s="43"/>
      <c r="CF556" s="43"/>
      <c r="CG556" s="43"/>
      <c r="CH556" s="43"/>
    </row>
    <row r="557" spans="1:86" s="2" customFormat="1" ht="12">
      <c r="A557" s="21" t="s">
        <v>57</v>
      </c>
      <c r="B557" s="20" t="s">
        <v>516</v>
      </c>
      <c r="C557" s="20" t="s">
        <v>5</v>
      </c>
      <c r="D557" s="20" t="s">
        <v>15</v>
      </c>
      <c r="E557" s="20" t="s">
        <v>519</v>
      </c>
      <c r="F557" s="20" t="s">
        <v>56</v>
      </c>
      <c r="G557" s="108">
        <v>1834200</v>
      </c>
      <c r="H557" s="108">
        <v>2138537.5</v>
      </c>
      <c r="I557" s="108">
        <f>1626899.87+30869.5+480264.93</f>
        <v>2138034.3000000003</v>
      </c>
      <c r="J557" s="88">
        <f t="shared" si="104"/>
        <v>99.976469900574585</v>
      </c>
      <c r="K557" s="121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  <c r="AA557" s="43"/>
      <c r="AB557" s="43"/>
      <c r="AC557" s="43"/>
      <c r="AD557" s="43"/>
      <c r="AE557" s="43"/>
      <c r="AF557" s="43"/>
      <c r="AG557" s="43"/>
      <c r="AH557" s="43"/>
      <c r="AI557" s="43"/>
      <c r="AJ557" s="43"/>
      <c r="AK557" s="43"/>
      <c r="AL557" s="43"/>
      <c r="AM557" s="43"/>
      <c r="AN557" s="43"/>
      <c r="AO557" s="43"/>
      <c r="AP557" s="43"/>
      <c r="AQ557" s="43"/>
      <c r="AR557" s="43"/>
      <c r="AS557" s="43"/>
      <c r="AT557" s="43"/>
      <c r="AU557" s="43"/>
      <c r="AV557" s="43"/>
      <c r="AW557" s="43"/>
      <c r="AX557" s="43"/>
      <c r="AY557" s="43"/>
      <c r="AZ557" s="43"/>
      <c r="BA557" s="43"/>
      <c r="BB557" s="43"/>
      <c r="BC557" s="43"/>
      <c r="BD557" s="43"/>
      <c r="BE557" s="43"/>
      <c r="BF557" s="43"/>
      <c r="BG557" s="43"/>
      <c r="BH557" s="43"/>
      <c r="BI557" s="43"/>
      <c r="BJ557" s="43"/>
      <c r="BK557" s="43"/>
      <c r="BL557" s="43"/>
      <c r="BM557" s="43"/>
      <c r="BN557" s="43"/>
      <c r="BO557" s="43"/>
      <c r="BP557" s="43"/>
      <c r="BQ557" s="43"/>
      <c r="BR557" s="43"/>
      <c r="BS557" s="43"/>
      <c r="BT557" s="43"/>
      <c r="BU557" s="43"/>
      <c r="BV557" s="43"/>
      <c r="BW557" s="43"/>
      <c r="BX557" s="43"/>
      <c r="BY557" s="43"/>
      <c r="BZ557" s="43"/>
      <c r="CA557" s="43"/>
      <c r="CB557" s="43"/>
      <c r="CC557" s="43"/>
      <c r="CD557" s="43"/>
      <c r="CE557" s="43"/>
      <c r="CF557" s="43"/>
      <c r="CG557" s="43"/>
      <c r="CH557" s="43"/>
    </row>
    <row r="558" spans="1:86" s="2" customFormat="1" ht="24">
      <c r="A558" s="21" t="s">
        <v>424</v>
      </c>
      <c r="B558" s="20" t="s">
        <v>516</v>
      </c>
      <c r="C558" s="20" t="s">
        <v>5</v>
      </c>
      <c r="D558" s="20" t="s">
        <v>15</v>
      </c>
      <c r="E558" s="20" t="s">
        <v>519</v>
      </c>
      <c r="F558" s="20" t="s">
        <v>61</v>
      </c>
      <c r="G558" s="108">
        <f>G559</f>
        <v>1300</v>
      </c>
      <c r="H558" s="108">
        <f>H559</f>
        <v>61930.5</v>
      </c>
      <c r="I558" s="108">
        <f>I559</f>
        <v>61867</v>
      </c>
      <c r="J558" s="88">
        <f t="shared" si="104"/>
        <v>99.89746570752699</v>
      </c>
      <c r="K558" s="121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  <c r="AA558" s="43"/>
      <c r="AB558" s="43"/>
      <c r="AC558" s="43"/>
      <c r="AD558" s="43"/>
      <c r="AE558" s="43"/>
      <c r="AF558" s="43"/>
      <c r="AG558" s="43"/>
      <c r="AH558" s="43"/>
      <c r="AI558" s="43"/>
      <c r="AJ558" s="43"/>
      <c r="AK558" s="43"/>
      <c r="AL558" s="43"/>
      <c r="AM558" s="43"/>
      <c r="AN558" s="43"/>
      <c r="AO558" s="43"/>
      <c r="AP558" s="43"/>
      <c r="AQ558" s="43"/>
      <c r="AR558" s="43"/>
      <c r="AS558" s="43"/>
      <c r="AT558" s="43"/>
      <c r="AU558" s="43"/>
      <c r="AV558" s="43"/>
      <c r="AW558" s="43"/>
      <c r="AX558" s="43"/>
      <c r="AY558" s="43"/>
      <c r="AZ558" s="43"/>
      <c r="BA558" s="43"/>
      <c r="BB558" s="43"/>
      <c r="BC558" s="43"/>
      <c r="BD558" s="43"/>
      <c r="BE558" s="43"/>
      <c r="BF558" s="43"/>
      <c r="BG558" s="43"/>
      <c r="BH558" s="43"/>
      <c r="BI558" s="43"/>
      <c r="BJ558" s="43"/>
      <c r="BK558" s="43"/>
      <c r="BL558" s="43"/>
      <c r="BM558" s="43"/>
      <c r="BN558" s="43"/>
      <c r="BO558" s="43"/>
      <c r="BP558" s="43"/>
      <c r="BQ558" s="43"/>
      <c r="BR558" s="43"/>
      <c r="BS558" s="43"/>
      <c r="BT558" s="43"/>
      <c r="BU558" s="43"/>
      <c r="BV558" s="43"/>
      <c r="BW558" s="43"/>
      <c r="BX558" s="43"/>
      <c r="BY558" s="43"/>
      <c r="BZ558" s="43"/>
      <c r="CA558" s="43"/>
      <c r="CB558" s="43"/>
      <c r="CC558" s="43"/>
      <c r="CD558" s="43"/>
      <c r="CE558" s="43"/>
      <c r="CF558" s="43"/>
      <c r="CG558" s="43"/>
      <c r="CH558" s="43"/>
    </row>
    <row r="559" spans="1:86" s="2" customFormat="1" ht="24">
      <c r="A559" s="21" t="s">
        <v>82</v>
      </c>
      <c r="B559" s="20" t="s">
        <v>516</v>
      </c>
      <c r="C559" s="20" t="s">
        <v>5</v>
      </c>
      <c r="D559" s="20" t="s">
        <v>15</v>
      </c>
      <c r="E559" s="20" t="s">
        <v>519</v>
      </c>
      <c r="F559" s="20" t="s">
        <v>62</v>
      </c>
      <c r="G559" s="108">
        <v>1300</v>
      </c>
      <c r="H559" s="108">
        <v>61930.5</v>
      </c>
      <c r="I559" s="108">
        <v>61867</v>
      </c>
      <c r="J559" s="88">
        <f t="shared" si="104"/>
        <v>99.89746570752699</v>
      </c>
      <c r="K559" s="121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  <c r="AA559" s="43"/>
      <c r="AB559" s="43"/>
      <c r="AC559" s="43"/>
      <c r="AD559" s="43"/>
      <c r="AE559" s="43"/>
      <c r="AF559" s="43"/>
      <c r="AG559" s="43"/>
      <c r="AH559" s="43"/>
      <c r="AI559" s="43"/>
      <c r="AJ559" s="43"/>
      <c r="AK559" s="43"/>
      <c r="AL559" s="43"/>
      <c r="AM559" s="43"/>
      <c r="AN559" s="43"/>
      <c r="AO559" s="43"/>
      <c r="AP559" s="43"/>
      <c r="AQ559" s="43"/>
      <c r="AR559" s="43"/>
      <c r="AS559" s="43"/>
      <c r="AT559" s="43"/>
      <c r="AU559" s="43"/>
      <c r="AV559" s="43"/>
      <c r="AW559" s="43"/>
      <c r="AX559" s="43"/>
      <c r="AY559" s="43"/>
      <c r="AZ559" s="43"/>
      <c r="BA559" s="43"/>
      <c r="BB559" s="43"/>
      <c r="BC559" s="43"/>
      <c r="BD559" s="43"/>
      <c r="BE559" s="43"/>
      <c r="BF559" s="43"/>
      <c r="BG559" s="43"/>
      <c r="BH559" s="43"/>
      <c r="BI559" s="43"/>
      <c r="BJ559" s="43"/>
      <c r="BK559" s="43"/>
      <c r="BL559" s="43"/>
      <c r="BM559" s="43"/>
      <c r="BN559" s="43"/>
      <c r="BO559" s="43"/>
      <c r="BP559" s="43"/>
      <c r="BQ559" s="43"/>
      <c r="BR559" s="43"/>
      <c r="BS559" s="43"/>
      <c r="BT559" s="43"/>
      <c r="BU559" s="43"/>
      <c r="BV559" s="43"/>
      <c r="BW559" s="43"/>
      <c r="BX559" s="43"/>
      <c r="BY559" s="43"/>
      <c r="BZ559" s="43"/>
      <c r="CA559" s="43"/>
      <c r="CB559" s="43"/>
      <c r="CC559" s="43"/>
      <c r="CD559" s="43"/>
      <c r="CE559" s="43"/>
      <c r="CF559" s="43"/>
      <c r="CG559" s="43"/>
      <c r="CH559" s="43"/>
    </row>
    <row r="560" spans="1:86" s="2" customFormat="1" ht="7.5" customHeight="1">
      <c r="A560" s="21"/>
      <c r="B560" s="20"/>
      <c r="C560" s="20"/>
      <c r="D560" s="20"/>
      <c r="E560" s="20"/>
      <c r="F560" s="20"/>
      <c r="G560" s="108"/>
      <c r="H560" s="108"/>
      <c r="I560" s="108"/>
      <c r="J560" s="88"/>
      <c r="K560" s="121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  <c r="AA560" s="43"/>
      <c r="AB560" s="43"/>
      <c r="AC560" s="43"/>
      <c r="AD560" s="43"/>
      <c r="AE560" s="43"/>
      <c r="AF560" s="43"/>
      <c r="AG560" s="43"/>
      <c r="AH560" s="43"/>
      <c r="AI560" s="43"/>
      <c r="AJ560" s="43"/>
      <c r="AK560" s="43"/>
      <c r="AL560" s="43"/>
      <c r="AM560" s="43"/>
      <c r="AN560" s="43"/>
      <c r="AO560" s="43"/>
      <c r="AP560" s="43"/>
      <c r="AQ560" s="43"/>
      <c r="AR560" s="43"/>
      <c r="AS560" s="43"/>
      <c r="AT560" s="43"/>
      <c r="AU560" s="43"/>
      <c r="AV560" s="43"/>
      <c r="AW560" s="43"/>
      <c r="AX560" s="43"/>
      <c r="AY560" s="43"/>
      <c r="AZ560" s="43"/>
      <c r="BA560" s="43"/>
      <c r="BB560" s="43"/>
      <c r="BC560" s="43"/>
      <c r="BD560" s="43"/>
      <c r="BE560" s="43"/>
      <c r="BF560" s="43"/>
      <c r="BG560" s="43"/>
      <c r="BH560" s="43"/>
      <c r="BI560" s="43"/>
      <c r="BJ560" s="43"/>
      <c r="BK560" s="43"/>
      <c r="BL560" s="43"/>
      <c r="BM560" s="43"/>
      <c r="BN560" s="43"/>
      <c r="BO560" s="43"/>
      <c r="BP560" s="43"/>
      <c r="BQ560" s="43"/>
      <c r="BR560" s="43"/>
      <c r="BS560" s="43"/>
      <c r="BT560" s="43"/>
      <c r="BU560" s="43"/>
      <c r="BV560" s="43"/>
      <c r="BW560" s="43"/>
      <c r="BX560" s="43"/>
      <c r="BY560" s="43"/>
      <c r="BZ560" s="43"/>
      <c r="CA560" s="43"/>
      <c r="CB560" s="43"/>
      <c r="CC560" s="43"/>
      <c r="CD560" s="43"/>
      <c r="CE560" s="43"/>
      <c r="CF560" s="43"/>
      <c r="CG560" s="43"/>
      <c r="CH560" s="43"/>
    </row>
    <row r="561" spans="1:86" s="2" customFormat="1" ht="24">
      <c r="A561" s="25" t="s">
        <v>520</v>
      </c>
      <c r="B561" s="16" t="s">
        <v>45</v>
      </c>
      <c r="C561" s="20"/>
      <c r="D561" s="20"/>
      <c r="E561" s="20"/>
      <c r="F561" s="20"/>
      <c r="G561" s="106">
        <f>G562+G772+G809</f>
        <v>475251099.28000003</v>
      </c>
      <c r="H561" s="106">
        <f>H562+H772+H809</f>
        <v>554375496.08000004</v>
      </c>
      <c r="I561" s="106">
        <f>I562+I772+I809</f>
        <v>551670236.42999995</v>
      </c>
      <c r="J561" s="89">
        <f t="shared" si="104"/>
        <v>99.512016734302094</v>
      </c>
      <c r="K561" s="121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  <c r="AA561" s="43"/>
      <c r="AB561" s="43"/>
      <c r="AC561" s="43"/>
      <c r="AD561" s="43"/>
      <c r="AE561" s="43"/>
      <c r="AF561" s="43"/>
      <c r="AG561" s="43"/>
      <c r="AH561" s="43"/>
      <c r="AI561" s="43"/>
      <c r="AJ561" s="43"/>
      <c r="AK561" s="43"/>
      <c r="AL561" s="43"/>
      <c r="AM561" s="43"/>
      <c r="AN561" s="43"/>
      <c r="AO561" s="43"/>
      <c r="AP561" s="43"/>
      <c r="AQ561" s="43"/>
      <c r="AR561" s="43"/>
      <c r="AS561" s="43"/>
      <c r="AT561" s="43"/>
      <c r="AU561" s="43"/>
      <c r="AV561" s="43"/>
      <c r="AW561" s="43"/>
      <c r="AX561" s="43"/>
      <c r="AY561" s="43"/>
      <c r="AZ561" s="43"/>
      <c r="BA561" s="43"/>
      <c r="BB561" s="43"/>
      <c r="BC561" s="43"/>
      <c r="BD561" s="43"/>
      <c r="BE561" s="43"/>
      <c r="BF561" s="43"/>
      <c r="BG561" s="43"/>
      <c r="BH561" s="43"/>
      <c r="BI561" s="43"/>
      <c r="BJ561" s="43"/>
      <c r="BK561" s="43"/>
      <c r="BL561" s="43"/>
      <c r="BM561" s="43"/>
      <c r="BN561" s="43"/>
      <c r="BO561" s="43"/>
      <c r="BP561" s="43"/>
      <c r="BQ561" s="43"/>
      <c r="BR561" s="43"/>
      <c r="BS561" s="43"/>
      <c r="BT561" s="43"/>
      <c r="BU561" s="43"/>
      <c r="BV561" s="43"/>
      <c r="BW561" s="43"/>
      <c r="BX561" s="43"/>
      <c r="BY561" s="43"/>
      <c r="BZ561" s="43"/>
      <c r="CA561" s="43"/>
      <c r="CB561" s="43"/>
      <c r="CC561" s="43"/>
      <c r="CD561" s="43"/>
      <c r="CE561" s="43"/>
      <c r="CF561" s="43"/>
      <c r="CG561" s="43"/>
      <c r="CH561" s="43"/>
    </row>
    <row r="562" spans="1:86" s="2" customFormat="1" ht="12">
      <c r="A562" s="25" t="s">
        <v>34</v>
      </c>
      <c r="B562" s="16" t="s">
        <v>45</v>
      </c>
      <c r="C562" s="16" t="s">
        <v>9</v>
      </c>
      <c r="D562" s="16"/>
      <c r="E562" s="16"/>
      <c r="F562" s="16"/>
      <c r="G562" s="106">
        <f>G563+G601+G731+G755+G698</f>
        <v>459662474.93000001</v>
      </c>
      <c r="H562" s="106">
        <f>H563+H601+H731+H755+H698</f>
        <v>538131778.46000004</v>
      </c>
      <c r="I562" s="106">
        <f>I563+I601+I731+I755+I698</f>
        <v>535834592.75</v>
      </c>
      <c r="J562" s="89">
        <f t="shared" si="104"/>
        <v>99.573118369523911</v>
      </c>
      <c r="K562" s="121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  <c r="AA562" s="43"/>
      <c r="AB562" s="43"/>
      <c r="AC562" s="43"/>
      <c r="AD562" s="43"/>
      <c r="AE562" s="43"/>
      <c r="AF562" s="43"/>
      <c r="AG562" s="43"/>
      <c r="AH562" s="43"/>
      <c r="AI562" s="43"/>
      <c r="AJ562" s="43"/>
      <c r="AK562" s="43"/>
      <c r="AL562" s="43"/>
      <c r="AM562" s="43"/>
      <c r="AN562" s="43"/>
      <c r="AO562" s="43"/>
      <c r="AP562" s="43"/>
      <c r="AQ562" s="43"/>
      <c r="AR562" s="43"/>
      <c r="AS562" s="43"/>
      <c r="AT562" s="43"/>
      <c r="AU562" s="43"/>
      <c r="AV562" s="43"/>
      <c r="AW562" s="43"/>
      <c r="AX562" s="43"/>
      <c r="AY562" s="43"/>
      <c r="AZ562" s="43"/>
      <c r="BA562" s="43"/>
      <c r="BB562" s="43"/>
      <c r="BC562" s="43"/>
      <c r="BD562" s="43"/>
      <c r="BE562" s="43"/>
      <c r="BF562" s="43"/>
      <c r="BG562" s="43"/>
      <c r="BH562" s="43"/>
      <c r="BI562" s="43"/>
      <c r="BJ562" s="43"/>
      <c r="BK562" s="43"/>
      <c r="BL562" s="43"/>
      <c r="BM562" s="43"/>
      <c r="BN562" s="43"/>
      <c r="BO562" s="43"/>
      <c r="BP562" s="43"/>
      <c r="BQ562" s="43"/>
      <c r="BR562" s="43"/>
      <c r="BS562" s="43"/>
      <c r="BT562" s="43"/>
      <c r="BU562" s="43"/>
      <c r="BV562" s="43"/>
      <c r="BW562" s="43"/>
      <c r="BX562" s="43"/>
      <c r="BY562" s="43"/>
      <c r="BZ562" s="43"/>
      <c r="CA562" s="43"/>
      <c r="CB562" s="43"/>
      <c r="CC562" s="43"/>
      <c r="CD562" s="43"/>
      <c r="CE562" s="43"/>
      <c r="CF562" s="43"/>
      <c r="CG562" s="43"/>
      <c r="CH562" s="43"/>
    </row>
    <row r="563" spans="1:86" s="2" customFormat="1" ht="12">
      <c r="A563" s="22" t="s">
        <v>23</v>
      </c>
      <c r="B563" s="18" t="s">
        <v>45</v>
      </c>
      <c r="C563" s="18" t="s">
        <v>9</v>
      </c>
      <c r="D563" s="18" t="s">
        <v>5</v>
      </c>
      <c r="E563" s="19"/>
      <c r="F563" s="19"/>
      <c r="G563" s="107">
        <f>G564</f>
        <v>124948487</v>
      </c>
      <c r="H563" s="107">
        <f>H564</f>
        <v>151056773.98999998</v>
      </c>
      <c r="I563" s="107">
        <f>I564</f>
        <v>150368593.15000001</v>
      </c>
      <c r="J563" s="90">
        <f t="shared" si="104"/>
        <v>99.544422390454642</v>
      </c>
      <c r="K563" s="121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  <c r="AA563" s="43"/>
      <c r="AB563" s="43"/>
      <c r="AC563" s="43"/>
      <c r="AD563" s="43"/>
      <c r="AE563" s="43"/>
      <c r="AF563" s="43"/>
      <c r="AG563" s="43"/>
      <c r="AH563" s="43"/>
      <c r="AI563" s="43"/>
      <c r="AJ563" s="43"/>
      <c r="AK563" s="43"/>
      <c r="AL563" s="43"/>
      <c r="AM563" s="43"/>
      <c r="AN563" s="43"/>
      <c r="AO563" s="43"/>
      <c r="AP563" s="43"/>
      <c r="AQ563" s="43"/>
      <c r="AR563" s="43"/>
      <c r="AS563" s="43"/>
      <c r="AT563" s="43"/>
      <c r="AU563" s="43"/>
      <c r="AV563" s="43"/>
      <c r="AW563" s="43"/>
      <c r="AX563" s="43"/>
      <c r="AY563" s="43"/>
      <c r="AZ563" s="43"/>
      <c r="BA563" s="43"/>
      <c r="BB563" s="43"/>
      <c r="BC563" s="43"/>
      <c r="BD563" s="43"/>
      <c r="BE563" s="43"/>
      <c r="BF563" s="43"/>
      <c r="BG563" s="43"/>
      <c r="BH563" s="43"/>
      <c r="BI563" s="43"/>
      <c r="BJ563" s="43"/>
      <c r="BK563" s="43"/>
      <c r="BL563" s="43"/>
      <c r="BM563" s="43"/>
      <c r="BN563" s="43"/>
      <c r="BO563" s="43"/>
      <c r="BP563" s="43"/>
      <c r="BQ563" s="43"/>
      <c r="BR563" s="43"/>
      <c r="BS563" s="43"/>
      <c r="BT563" s="43"/>
      <c r="BU563" s="43"/>
      <c r="BV563" s="43"/>
      <c r="BW563" s="43"/>
      <c r="BX563" s="43"/>
      <c r="BY563" s="43"/>
      <c r="BZ563" s="43"/>
      <c r="CA563" s="43"/>
      <c r="CB563" s="43"/>
      <c r="CC563" s="43"/>
      <c r="CD563" s="43"/>
      <c r="CE563" s="43"/>
      <c r="CF563" s="43"/>
      <c r="CG563" s="43"/>
      <c r="CH563" s="43"/>
    </row>
    <row r="564" spans="1:86" s="2" customFormat="1" ht="24">
      <c r="A564" s="21" t="s">
        <v>521</v>
      </c>
      <c r="B564" s="20" t="s">
        <v>45</v>
      </c>
      <c r="C564" s="20" t="s">
        <v>9</v>
      </c>
      <c r="D564" s="20" t="s">
        <v>5</v>
      </c>
      <c r="E564" s="20" t="s">
        <v>154</v>
      </c>
      <c r="F564" s="20"/>
      <c r="G564" s="108">
        <f>G565+G588+G578</f>
        <v>124948487</v>
      </c>
      <c r="H564" s="108">
        <f>H565+H588+H578</f>
        <v>151056773.98999998</v>
      </c>
      <c r="I564" s="108">
        <f>I565+I588+I578</f>
        <v>150368593.15000001</v>
      </c>
      <c r="J564" s="88">
        <f t="shared" si="104"/>
        <v>99.544422390454642</v>
      </c>
      <c r="K564" s="121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  <c r="AA564" s="43"/>
      <c r="AB564" s="43"/>
      <c r="AC564" s="43"/>
      <c r="AD564" s="43"/>
      <c r="AE564" s="43"/>
      <c r="AF564" s="43"/>
      <c r="AG564" s="43"/>
      <c r="AH564" s="43"/>
      <c r="AI564" s="43"/>
      <c r="AJ564" s="43"/>
      <c r="AK564" s="43"/>
      <c r="AL564" s="43"/>
      <c r="AM564" s="43"/>
      <c r="AN564" s="43"/>
      <c r="AO564" s="43"/>
      <c r="AP564" s="43"/>
      <c r="AQ564" s="43"/>
      <c r="AR564" s="43"/>
      <c r="AS564" s="43"/>
      <c r="AT564" s="43"/>
      <c r="AU564" s="43"/>
      <c r="AV564" s="43"/>
      <c r="AW564" s="43"/>
      <c r="AX564" s="43"/>
      <c r="AY564" s="43"/>
      <c r="AZ564" s="43"/>
      <c r="BA564" s="43"/>
      <c r="BB564" s="43"/>
      <c r="BC564" s="43"/>
      <c r="BD564" s="43"/>
      <c r="BE564" s="43"/>
      <c r="BF564" s="43"/>
      <c r="BG564" s="43"/>
      <c r="BH564" s="43"/>
      <c r="BI564" s="43"/>
      <c r="BJ564" s="43"/>
      <c r="BK564" s="43"/>
      <c r="BL564" s="43"/>
      <c r="BM564" s="43"/>
      <c r="BN564" s="43"/>
      <c r="BO564" s="43"/>
      <c r="BP564" s="43"/>
      <c r="BQ564" s="43"/>
      <c r="BR564" s="43"/>
      <c r="BS564" s="43"/>
      <c r="BT564" s="43"/>
      <c r="BU564" s="43"/>
      <c r="BV564" s="43"/>
      <c r="BW564" s="43"/>
      <c r="BX564" s="43"/>
      <c r="BY564" s="43"/>
      <c r="BZ564" s="43"/>
      <c r="CA564" s="43"/>
      <c r="CB564" s="43"/>
      <c r="CC564" s="43"/>
      <c r="CD564" s="43"/>
      <c r="CE564" s="43"/>
      <c r="CF564" s="43"/>
      <c r="CG564" s="43"/>
      <c r="CH564" s="43"/>
    </row>
    <row r="565" spans="1:86" s="2" customFormat="1" ht="12">
      <c r="A565" s="21" t="s">
        <v>522</v>
      </c>
      <c r="B565" s="20" t="s">
        <v>45</v>
      </c>
      <c r="C565" s="20" t="s">
        <v>9</v>
      </c>
      <c r="D565" s="20" t="s">
        <v>5</v>
      </c>
      <c r="E565" s="20" t="s">
        <v>155</v>
      </c>
      <c r="F565" s="20"/>
      <c r="G565" s="108">
        <f>G569+G575+G566</f>
        <v>118368985</v>
      </c>
      <c r="H565" s="108">
        <f>H569+H575+H566</f>
        <v>141242393.94999999</v>
      </c>
      <c r="I565" s="108">
        <f>I569+I575+I566</f>
        <v>141119249.19</v>
      </c>
      <c r="J565" s="88">
        <f t="shared" si="104"/>
        <v>99.912813174178012</v>
      </c>
      <c r="K565" s="121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  <c r="AA565" s="43"/>
      <c r="AB565" s="43"/>
      <c r="AC565" s="43"/>
      <c r="AD565" s="43"/>
      <c r="AE565" s="43"/>
      <c r="AF565" s="43"/>
      <c r="AG565" s="43"/>
      <c r="AH565" s="43"/>
      <c r="AI565" s="43"/>
      <c r="AJ565" s="43"/>
      <c r="AK565" s="43"/>
      <c r="AL565" s="43"/>
      <c r="AM565" s="43"/>
      <c r="AN565" s="43"/>
      <c r="AO565" s="43"/>
      <c r="AP565" s="43"/>
      <c r="AQ565" s="43"/>
      <c r="AR565" s="43"/>
      <c r="AS565" s="43"/>
      <c r="AT565" s="43"/>
      <c r="AU565" s="43"/>
      <c r="AV565" s="43"/>
      <c r="AW565" s="43"/>
      <c r="AX565" s="43"/>
      <c r="AY565" s="43"/>
      <c r="AZ565" s="43"/>
      <c r="BA565" s="43"/>
      <c r="BB565" s="43"/>
      <c r="BC565" s="43"/>
      <c r="BD565" s="43"/>
      <c r="BE565" s="43"/>
      <c r="BF565" s="43"/>
      <c r="BG565" s="43"/>
      <c r="BH565" s="43"/>
      <c r="BI565" s="43"/>
      <c r="BJ565" s="43"/>
      <c r="BK565" s="43"/>
      <c r="BL565" s="43"/>
      <c r="BM565" s="43"/>
      <c r="BN565" s="43"/>
      <c r="BO565" s="43"/>
      <c r="BP565" s="43"/>
      <c r="BQ565" s="43"/>
      <c r="BR565" s="43"/>
      <c r="BS565" s="43"/>
      <c r="BT565" s="43"/>
      <c r="BU565" s="43"/>
      <c r="BV565" s="43"/>
      <c r="BW565" s="43"/>
      <c r="BX565" s="43"/>
      <c r="BY565" s="43"/>
      <c r="BZ565" s="43"/>
      <c r="CA565" s="43"/>
      <c r="CB565" s="43"/>
      <c r="CC565" s="43"/>
      <c r="CD565" s="43"/>
      <c r="CE565" s="43"/>
      <c r="CF565" s="43"/>
      <c r="CG565" s="43"/>
      <c r="CH565" s="43"/>
    </row>
    <row r="566" spans="1:86" s="2" customFormat="1" ht="24">
      <c r="A566" s="21" t="s">
        <v>523</v>
      </c>
      <c r="B566" s="20" t="s">
        <v>45</v>
      </c>
      <c r="C566" s="20" t="s">
        <v>9</v>
      </c>
      <c r="D566" s="20" t="s">
        <v>5</v>
      </c>
      <c r="E566" s="20" t="s">
        <v>524</v>
      </c>
      <c r="F566" s="20"/>
      <c r="G566" s="108">
        <f t="shared" ref="G566:I567" si="110">G567</f>
        <v>0</v>
      </c>
      <c r="H566" s="108">
        <f t="shared" si="110"/>
        <v>16030240</v>
      </c>
      <c r="I566" s="108">
        <f t="shared" si="110"/>
        <v>16030240</v>
      </c>
      <c r="J566" s="88">
        <f t="shared" si="104"/>
        <v>100</v>
      </c>
      <c r="K566" s="121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  <c r="AA566" s="43"/>
      <c r="AB566" s="43"/>
      <c r="AC566" s="43"/>
      <c r="AD566" s="43"/>
      <c r="AE566" s="43"/>
      <c r="AF566" s="43"/>
      <c r="AG566" s="43"/>
      <c r="AH566" s="43"/>
      <c r="AI566" s="43"/>
      <c r="AJ566" s="43"/>
      <c r="AK566" s="43"/>
      <c r="AL566" s="43"/>
      <c r="AM566" s="43"/>
      <c r="AN566" s="43"/>
      <c r="AO566" s="43"/>
      <c r="AP566" s="43"/>
      <c r="AQ566" s="43"/>
      <c r="AR566" s="43"/>
      <c r="AS566" s="43"/>
      <c r="AT566" s="43"/>
      <c r="AU566" s="43"/>
      <c r="AV566" s="43"/>
      <c r="AW566" s="43"/>
      <c r="AX566" s="43"/>
      <c r="AY566" s="43"/>
      <c r="AZ566" s="43"/>
      <c r="BA566" s="43"/>
      <c r="BB566" s="43"/>
      <c r="BC566" s="43"/>
      <c r="BD566" s="43"/>
      <c r="BE566" s="43"/>
      <c r="BF566" s="43"/>
      <c r="BG566" s="43"/>
      <c r="BH566" s="43"/>
      <c r="BI566" s="43"/>
      <c r="BJ566" s="43"/>
      <c r="BK566" s="43"/>
      <c r="BL566" s="43"/>
      <c r="BM566" s="43"/>
      <c r="BN566" s="43"/>
      <c r="BO566" s="43"/>
      <c r="BP566" s="43"/>
      <c r="BQ566" s="43"/>
      <c r="BR566" s="43"/>
      <c r="BS566" s="43"/>
      <c r="BT566" s="43"/>
      <c r="BU566" s="43"/>
      <c r="BV566" s="43"/>
      <c r="BW566" s="43"/>
      <c r="BX566" s="43"/>
      <c r="BY566" s="43"/>
      <c r="BZ566" s="43"/>
      <c r="CA566" s="43"/>
      <c r="CB566" s="43"/>
      <c r="CC566" s="43"/>
      <c r="CD566" s="43"/>
      <c r="CE566" s="43"/>
      <c r="CF566" s="43"/>
      <c r="CG566" s="43"/>
      <c r="CH566" s="43"/>
    </row>
    <row r="567" spans="1:86" s="2" customFormat="1" ht="24">
      <c r="A567" s="21" t="s">
        <v>88</v>
      </c>
      <c r="B567" s="20" t="s">
        <v>45</v>
      </c>
      <c r="C567" s="20" t="s">
        <v>9</v>
      </c>
      <c r="D567" s="20" t="s">
        <v>5</v>
      </c>
      <c r="E567" s="20" t="s">
        <v>524</v>
      </c>
      <c r="F567" s="20" t="s">
        <v>87</v>
      </c>
      <c r="G567" s="108">
        <f t="shared" si="110"/>
        <v>0</v>
      </c>
      <c r="H567" s="108">
        <f t="shared" si="110"/>
        <v>16030240</v>
      </c>
      <c r="I567" s="108">
        <f t="shared" si="110"/>
        <v>16030240</v>
      </c>
      <c r="J567" s="88">
        <f t="shared" si="104"/>
        <v>100</v>
      </c>
      <c r="K567" s="121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  <c r="AA567" s="43"/>
      <c r="AB567" s="43"/>
      <c r="AC567" s="43"/>
      <c r="AD567" s="43"/>
      <c r="AE567" s="43"/>
      <c r="AF567" s="43"/>
      <c r="AG567" s="43"/>
      <c r="AH567" s="43"/>
      <c r="AI567" s="43"/>
      <c r="AJ567" s="43"/>
      <c r="AK567" s="43"/>
      <c r="AL567" s="43"/>
      <c r="AM567" s="43"/>
      <c r="AN567" s="43"/>
      <c r="AO567" s="43"/>
      <c r="AP567" s="43"/>
      <c r="AQ567" s="43"/>
      <c r="AR567" s="43"/>
      <c r="AS567" s="43"/>
      <c r="AT567" s="43"/>
      <c r="AU567" s="43"/>
      <c r="AV567" s="43"/>
      <c r="AW567" s="43"/>
      <c r="AX567" s="43"/>
      <c r="AY567" s="43"/>
      <c r="AZ567" s="43"/>
      <c r="BA567" s="43"/>
      <c r="BB567" s="43"/>
      <c r="BC567" s="43"/>
      <c r="BD567" s="43"/>
      <c r="BE567" s="43"/>
      <c r="BF567" s="43"/>
      <c r="BG567" s="43"/>
      <c r="BH567" s="43"/>
      <c r="BI567" s="43"/>
      <c r="BJ567" s="43"/>
      <c r="BK567" s="43"/>
      <c r="BL567" s="43"/>
      <c r="BM567" s="43"/>
      <c r="BN567" s="43"/>
      <c r="BO567" s="43"/>
      <c r="BP567" s="43"/>
      <c r="BQ567" s="43"/>
      <c r="BR567" s="43"/>
      <c r="BS567" s="43"/>
      <c r="BT567" s="43"/>
      <c r="BU567" s="43"/>
      <c r="BV567" s="43"/>
      <c r="BW567" s="43"/>
      <c r="BX567" s="43"/>
      <c r="BY567" s="43"/>
      <c r="BZ567" s="43"/>
      <c r="CA567" s="43"/>
      <c r="CB567" s="43"/>
      <c r="CC567" s="43"/>
      <c r="CD567" s="43"/>
      <c r="CE567" s="43"/>
      <c r="CF567" s="43"/>
      <c r="CG567" s="43"/>
      <c r="CH567" s="43"/>
    </row>
    <row r="568" spans="1:86" s="2" customFormat="1" ht="12">
      <c r="A568" s="21" t="s">
        <v>189</v>
      </c>
      <c r="B568" s="20" t="s">
        <v>45</v>
      </c>
      <c r="C568" s="20" t="s">
        <v>9</v>
      </c>
      <c r="D568" s="20" t="s">
        <v>5</v>
      </c>
      <c r="E568" s="20" t="s">
        <v>524</v>
      </c>
      <c r="F568" s="20" t="s">
        <v>190</v>
      </c>
      <c r="G568" s="108">
        <v>0</v>
      </c>
      <c r="H568" s="108">
        <v>16030240</v>
      </c>
      <c r="I568" s="108">
        <v>16030240</v>
      </c>
      <c r="J568" s="88">
        <f t="shared" si="104"/>
        <v>100</v>
      </c>
      <c r="K568" s="121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  <c r="AA568" s="43"/>
      <c r="AB568" s="43"/>
      <c r="AC568" s="43"/>
      <c r="AD568" s="43"/>
      <c r="AE568" s="43"/>
      <c r="AF568" s="43"/>
      <c r="AG568" s="43"/>
      <c r="AH568" s="43"/>
      <c r="AI568" s="43"/>
      <c r="AJ568" s="43"/>
      <c r="AK568" s="43"/>
      <c r="AL568" s="43"/>
      <c r="AM568" s="43"/>
      <c r="AN568" s="43"/>
      <c r="AO568" s="43"/>
      <c r="AP568" s="43"/>
      <c r="AQ568" s="43"/>
      <c r="AR568" s="43"/>
      <c r="AS568" s="43"/>
      <c r="AT568" s="43"/>
      <c r="AU568" s="43"/>
      <c r="AV568" s="43"/>
      <c r="AW568" s="43"/>
      <c r="AX568" s="43"/>
      <c r="AY568" s="43"/>
      <c r="AZ568" s="43"/>
      <c r="BA568" s="43"/>
      <c r="BB568" s="43"/>
      <c r="BC568" s="43"/>
      <c r="BD568" s="43"/>
      <c r="BE568" s="43"/>
      <c r="BF568" s="43"/>
      <c r="BG568" s="43"/>
      <c r="BH568" s="43"/>
      <c r="BI568" s="43"/>
      <c r="BJ568" s="43"/>
      <c r="BK568" s="43"/>
      <c r="BL568" s="43"/>
      <c r="BM568" s="43"/>
      <c r="BN568" s="43"/>
      <c r="BO568" s="43"/>
      <c r="BP568" s="43"/>
      <c r="BQ568" s="43"/>
      <c r="BR568" s="43"/>
      <c r="BS568" s="43"/>
      <c r="BT568" s="43"/>
      <c r="BU568" s="43"/>
      <c r="BV568" s="43"/>
      <c r="BW568" s="43"/>
      <c r="BX568" s="43"/>
      <c r="BY568" s="43"/>
      <c r="BZ568" s="43"/>
      <c r="CA568" s="43"/>
      <c r="CB568" s="43"/>
      <c r="CC568" s="43"/>
      <c r="CD568" s="43"/>
      <c r="CE568" s="43"/>
      <c r="CF568" s="43"/>
      <c r="CG568" s="43"/>
      <c r="CH568" s="43"/>
    </row>
    <row r="569" spans="1:86" s="2" customFormat="1" ht="12">
      <c r="A569" s="21" t="s">
        <v>115</v>
      </c>
      <c r="B569" s="20" t="s">
        <v>45</v>
      </c>
      <c r="C569" s="20" t="s">
        <v>9</v>
      </c>
      <c r="D569" s="20" t="s">
        <v>5</v>
      </c>
      <c r="E569" s="20" t="s">
        <v>156</v>
      </c>
      <c r="F569" s="20"/>
      <c r="G569" s="108">
        <f t="shared" ref="G569:I570" si="111">G570</f>
        <v>66742701</v>
      </c>
      <c r="H569" s="108">
        <f t="shared" si="111"/>
        <v>69825007</v>
      </c>
      <c r="I569" s="108">
        <f t="shared" si="111"/>
        <v>69825007</v>
      </c>
      <c r="J569" s="88">
        <f t="shared" si="104"/>
        <v>100</v>
      </c>
      <c r="K569" s="121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  <c r="AA569" s="43"/>
      <c r="AB569" s="43"/>
      <c r="AC569" s="43"/>
      <c r="AD569" s="43"/>
      <c r="AE569" s="43"/>
      <c r="AF569" s="43"/>
      <c r="AG569" s="43"/>
      <c r="AH569" s="43"/>
      <c r="AI569" s="43"/>
      <c r="AJ569" s="43"/>
      <c r="AK569" s="43"/>
      <c r="AL569" s="43"/>
      <c r="AM569" s="43"/>
      <c r="AN569" s="43"/>
      <c r="AO569" s="43"/>
      <c r="AP569" s="43"/>
      <c r="AQ569" s="43"/>
      <c r="AR569" s="43"/>
      <c r="AS569" s="43"/>
      <c r="AT569" s="43"/>
      <c r="AU569" s="43"/>
      <c r="AV569" s="43"/>
      <c r="AW569" s="43"/>
      <c r="AX569" s="43"/>
      <c r="AY569" s="43"/>
      <c r="AZ569" s="43"/>
      <c r="BA569" s="43"/>
      <c r="BB569" s="43"/>
      <c r="BC569" s="43"/>
      <c r="BD569" s="43"/>
      <c r="BE569" s="43"/>
      <c r="BF569" s="43"/>
      <c r="BG569" s="43"/>
      <c r="BH569" s="43"/>
      <c r="BI569" s="43"/>
      <c r="BJ569" s="43"/>
      <c r="BK569" s="43"/>
      <c r="BL569" s="43"/>
      <c r="BM569" s="43"/>
      <c r="BN569" s="43"/>
      <c r="BO569" s="43"/>
      <c r="BP569" s="43"/>
      <c r="BQ569" s="43"/>
      <c r="BR569" s="43"/>
      <c r="BS569" s="43"/>
      <c r="BT569" s="43"/>
      <c r="BU569" s="43"/>
      <c r="BV569" s="43"/>
      <c r="BW569" s="43"/>
      <c r="BX569" s="43"/>
      <c r="BY569" s="43"/>
      <c r="BZ569" s="43"/>
      <c r="CA569" s="43"/>
      <c r="CB569" s="43"/>
      <c r="CC569" s="43"/>
      <c r="CD569" s="43"/>
      <c r="CE569" s="43"/>
      <c r="CF569" s="43"/>
      <c r="CG569" s="43"/>
      <c r="CH569" s="43"/>
    </row>
    <row r="570" spans="1:86" s="2" customFormat="1" ht="24">
      <c r="A570" s="21" t="s">
        <v>88</v>
      </c>
      <c r="B570" s="20" t="s">
        <v>45</v>
      </c>
      <c r="C570" s="20" t="s">
        <v>9</v>
      </c>
      <c r="D570" s="20" t="s">
        <v>5</v>
      </c>
      <c r="E570" s="20" t="s">
        <v>156</v>
      </c>
      <c r="F570" s="20" t="s">
        <v>87</v>
      </c>
      <c r="G570" s="108">
        <f t="shared" si="111"/>
        <v>66742701</v>
      </c>
      <c r="H570" s="108">
        <f t="shared" si="111"/>
        <v>69825007</v>
      </c>
      <c r="I570" s="108">
        <f t="shared" si="111"/>
        <v>69825007</v>
      </c>
      <c r="J570" s="88">
        <f t="shared" si="104"/>
        <v>100</v>
      </c>
      <c r="K570" s="121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  <c r="AA570" s="43"/>
      <c r="AB570" s="43"/>
      <c r="AC570" s="43"/>
      <c r="AD570" s="43"/>
      <c r="AE570" s="43"/>
      <c r="AF570" s="43"/>
      <c r="AG570" s="43"/>
      <c r="AH570" s="43"/>
      <c r="AI570" s="43"/>
      <c r="AJ570" s="43"/>
      <c r="AK570" s="43"/>
      <c r="AL570" s="43"/>
      <c r="AM570" s="43"/>
      <c r="AN570" s="43"/>
      <c r="AO570" s="43"/>
      <c r="AP570" s="43"/>
      <c r="AQ570" s="43"/>
      <c r="AR570" s="43"/>
      <c r="AS570" s="43"/>
      <c r="AT570" s="43"/>
      <c r="AU570" s="43"/>
      <c r="AV570" s="43"/>
      <c r="AW570" s="43"/>
      <c r="AX570" s="43"/>
      <c r="AY570" s="43"/>
      <c r="AZ570" s="43"/>
      <c r="BA570" s="43"/>
      <c r="BB570" s="43"/>
      <c r="BC570" s="43"/>
      <c r="BD570" s="43"/>
      <c r="BE570" s="43"/>
      <c r="BF570" s="43"/>
      <c r="BG570" s="43"/>
      <c r="BH570" s="43"/>
      <c r="BI570" s="43"/>
      <c r="BJ570" s="43"/>
      <c r="BK570" s="43"/>
      <c r="BL570" s="43"/>
      <c r="BM570" s="43"/>
      <c r="BN570" s="43"/>
      <c r="BO570" s="43"/>
      <c r="BP570" s="43"/>
      <c r="BQ570" s="43"/>
      <c r="BR570" s="43"/>
      <c r="BS570" s="43"/>
      <c r="BT570" s="43"/>
      <c r="BU570" s="43"/>
      <c r="BV570" s="43"/>
      <c r="BW570" s="43"/>
      <c r="BX570" s="43"/>
      <c r="BY570" s="43"/>
      <c r="BZ570" s="43"/>
      <c r="CA570" s="43"/>
      <c r="CB570" s="43"/>
      <c r="CC570" s="43"/>
      <c r="CD570" s="43"/>
      <c r="CE570" s="43"/>
      <c r="CF570" s="43"/>
      <c r="CG570" s="43"/>
      <c r="CH570" s="43"/>
    </row>
    <row r="571" spans="1:86" s="2" customFormat="1" ht="11.25" customHeight="1">
      <c r="A571" s="21" t="s">
        <v>189</v>
      </c>
      <c r="B571" s="20" t="s">
        <v>45</v>
      </c>
      <c r="C571" s="20" t="s">
        <v>9</v>
      </c>
      <c r="D571" s="20" t="s">
        <v>5</v>
      </c>
      <c r="E571" s="20" t="s">
        <v>156</v>
      </c>
      <c r="F571" s="20" t="s">
        <v>190</v>
      </c>
      <c r="G571" s="108">
        <v>66742701</v>
      </c>
      <c r="H571" s="108">
        <v>69825007</v>
      </c>
      <c r="I571" s="108">
        <v>69825007</v>
      </c>
      <c r="J571" s="88">
        <f t="shared" si="104"/>
        <v>100</v>
      </c>
      <c r="K571" s="121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  <c r="AA571" s="43"/>
      <c r="AB571" s="43"/>
      <c r="AC571" s="43"/>
      <c r="AD571" s="43"/>
      <c r="AE571" s="43"/>
      <c r="AF571" s="43"/>
      <c r="AG571" s="43"/>
      <c r="AH571" s="43"/>
      <c r="AI571" s="43"/>
      <c r="AJ571" s="43"/>
      <c r="AK571" s="43"/>
      <c r="AL571" s="43"/>
      <c r="AM571" s="43"/>
      <c r="AN571" s="43"/>
      <c r="AO571" s="43"/>
      <c r="AP571" s="43"/>
      <c r="AQ571" s="43"/>
      <c r="AR571" s="43"/>
      <c r="AS571" s="43"/>
      <c r="AT571" s="43"/>
      <c r="AU571" s="43"/>
      <c r="AV571" s="43"/>
      <c r="AW571" s="43"/>
      <c r="AX571" s="43"/>
      <c r="AY571" s="43"/>
      <c r="AZ571" s="43"/>
      <c r="BA571" s="43"/>
      <c r="BB571" s="43"/>
      <c r="BC571" s="43"/>
      <c r="BD571" s="43"/>
      <c r="BE571" s="43"/>
      <c r="BF571" s="43"/>
      <c r="BG571" s="43"/>
      <c r="BH571" s="43"/>
      <c r="BI571" s="43"/>
      <c r="BJ571" s="43"/>
      <c r="BK571" s="43"/>
      <c r="BL571" s="43"/>
      <c r="BM571" s="43"/>
      <c r="BN571" s="43"/>
      <c r="BO571" s="43"/>
      <c r="BP571" s="43"/>
      <c r="BQ571" s="43"/>
      <c r="BR571" s="43"/>
      <c r="BS571" s="43"/>
      <c r="BT571" s="43"/>
      <c r="BU571" s="43"/>
      <c r="BV571" s="43"/>
      <c r="BW571" s="43"/>
      <c r="BX571" s="43"/>
      <c r="BY571" s="43"/>
      <c r="BZ571" s="43"/>
      <c r="CA571" s="43"/>
      <c r="CB571" s="43"/>
      <c r="CC571" s="43"/>
      <c r="CD571" s="43"/>
      <c r="CE571" s="43"/>
      <c r="CF571" s="43"/>
      <c r="CG571" s="43"/>
      <c r="CH571" s="43"/>
    </row>
    <row r="572" spans="1:86" s="2" customFormat="1" ht="0.75" hidden="1" customHeight="1">
      <c r="A572" s="21" t="s">
        <v>449</v>
      </c>
      <c r="B572" s="20" t="s">
        <v>45</v>
      </c>
      <c r="C572" s="20" t="s">
        <v>9</v>
      </c>
      <c r="D572" s="20" t="s">
        <v>5</v>
      </c>
      <c r="E572" s="20" t="s">
        <v>525</v>
      </c>
      <c r="F572" s="20"/>
      <c r="G572" s="108">
        <f t="shared" ref="G572:I573" si="112">G573</f>
        <v>0</v>
      </c>
      <c r="H572" s="108">
        <f t="shared" si="112"/>
        <v>0</v>
      </c>
      <c r="I572" s="108">
        <f t="shared" si="112"/>
        <v>0</v>
      </c>
      <c r="J572" s="88" t="e">
        <f t="shared" si="104"/>
        <v>#DIV/0!</v>
      </c>
      <c r="K572" s="121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  <c r="AA572" s="43"/>
      <c r="AB572" s="43"/>
      <c r="AC572" s="43"/>
      <c r="AD572" s="43"/>
      <c r="AE572" s="43"/>
      <c r="AF572" s="43"/>
      <c r="AG572" s="43"/>
      <c r="AH572" s="43"/>
      <c r="AI572" s="43"/>
      <c r="AJ572" s="43"/>
      <c r="AK572" s="43"/>
      <c r="AL572" s="43"/>
      <c r="AM572" s="43"/>
      <c r="AN572" s="43"/>
      <c r="AO572" s="43"/>
      <c r="AP572" s="43"/>
      <c r="AQ572" s="43"/>
      <c r="AR572" s="43"/>
      <c r="AS572" s="43"/>
      <c r="AT572" s="43"/>
      <c r="AU572" s="43"/>
      <c r="AV572" s="43"/>
      <c r="AW572" s="43"/>
      <c r="AX572" s="43"/>
      <c r="AY572" s="43"/>
      <c r="AZ572" s="43"/>
      <c r="BA572" s="43"/>
      <c r="BB572" s="43"/>
      <c r="BC572" s="43"/>
      <c r="BD572" s="43"/>
      <c r="BE572" s="43"/>
      <c r="BF572" s="43"/>
      <c r="BG572" s="43"/>
      <c r="BH572" s="43"/>
      <c r="BI572" s="43"/>
      <c r="BJ572" s="43"/>
      <c r="BK572" s="43"/>
      <c r="BL572" s="43"/>
      <c r="BM572" s="43"/>
      <c r="BN572" s="43"/>
      <c r="BO572" s="43"/>
      <c r="BP572" s="43"/>
      <c r="BQ572" s="43"/>
      <c r="BR572" s="43"/>
      <c r="BS572" s="43"/>
      <c r="BT572" s="43"/>
      <c r="BU572" s="43"/>
      <c r="BV572" s="43"/>
      <c r="BW572" s="43"/>
      <c r="BX572" s="43"/>
      <c r="BY572" s="43"/>
      <c r="BZ572" s="43"/>
      <c r="CA572" s="43"/>
      <c r="CB572" s="43"/>
      <c r="CC572" s="43"/>
      <c r="CD572" s="43"/>
      <c r="CE572" s="43"/>
      <c r="CF572" s="43"/>
      <c r="CG572" s="43"/>
      <c r="CH572" s="43"/>
    </row>
    <row r="573" spans="1:86" s="2" customFormat="1" ht="24" hidden="1">
      <c r="A573" s="21" t="s">
        <v>88</v>
      </c>
      <c r="B573" s="20" t="s">
        <v>45</v>
      </c>
      <c r="C573" s="20" t="s">
        <v>9</v>
      </c>
      <c r="D573" s="20" t="s">
        <v>5</v>
      </c>
      <c r="E573" s="20" t="s">
        <v>525</v>
      </c>
      <c r="F573" s="20" t="s">
        <v>87</v>
      </c>
      <c r="G573" s="108">
        <f t="shared" si="112"/>
        <v>0</v>
      </c>
      <c r="H573" s="108">
        <f t="shared" si="112"/>
        <v>0</v>
      </c>
      <c r="I573" s="108">
        <f t="shared" si="112"/>
        <v>0</v>
      </c>
      <c r="J573" s="88" t="e">
        <f t="shared" si="104"/>
        <v>#DIV/0!</v>
      </c>
      <c r="K573" s="121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  <c r="AA573" s="43"/>
      <c r="AB573" s="43"/>
      <c r="AC573" s="43"/>
      <c r="AD573" s="43"/>
      <c r="AE573" s="43"/>
      <c r="AF573" s="43"/>
      <c r="AG573" s="43"/>
      <c r="AH573" s="43"/>
      <c r="AI573" s="43"/>
      <c r="AJ573" s="43"/>
      <c r="AK573" s="43"/>
      <c r="AL573" s="43"/>
      <c r="AM573" s="43"/>
      <c r="AN573" s="43"/>
      <c r="AO573" s="43"/>
      <c r="AP573" s="43"/>
      <c r="AQ573" s="43"/>
      <c r="AR573" s="43"/>
      <c r="AS573" s="43"/>
      <c r="AT573" s="43"/>
      <c r="AU573" s="43"/>
      <c r="AV573" s="43"/>
      <c r="AW573" s="43"/>
      <c r="AX573" s="43"/>
      <c r="AY573" s="43"/>
      <c r="AZ573" s="43"/>
      <c r="BA573" s="43"/>
      <c r="BB573" s="43"/>
      <c r="BC573" s="43"/>
      <c r="BD573" s="43"/>
      <c r="BE573" s="43"/>
      <c r="BF573" s="43"/>
      <c r="BG573" s="43"/>
      <c r="BH573" s="43"/>
      <c r="BI573" s="43"/>
      <c r="BJ573" s="43"/>
      <c r="BK573" s="43"/>
      <c r="BL573" s="43"/>
      <c r="BM573" s="43"/>
      <c r="BN573" s="43"/>
      <c r="BO573" s="43"/>
      <c r="BP573" s="43"/>
      <c r="BQ573" s="43"/>
      <c r="BR573" s="43"/>
      <c r="BS573" s="43"/>
      <c r="BT573" s="43"/>
      <c r="BU573" s="43"/>
      <c r="BV573" s="43"/>
      <c r="BW573" s="43"/>
      <c r="BX573" s="43"/>
      <c r="BY573" s="43"/>
      <c r="BZ573" s="43"/>
      <c r="CA573" s="43"/>
      <c r="CB573" s="43"/>
      <c r="CC573" s="43"/>
      <c r="CD573" s="43"/>
      <c r="CE573" s="43"/>
      <c r="CF573" s="43"/>
      <c r="CG573" s="43"/>
      <c r="CH573" s="43"/>
    </row>
    <row r="574" spans="1:86" s="2" customFormat="1" ht="12" hidden="1">
      <c r="A574" s="21" t="s">
        <v>189</v>
      </c>
      <c r="B574" s="20" t="s">
        <v>45</v>
      </c>
      <c r="C574" s="20" t="s">
        <v>9</v>
      </c>
      <c r="D574" s="20" t="s">
        <v>5</v>
      </c>
      <c r="E574" s="20" t="s">
        <v>525</v>
      </c>
      <c r="F574" s="20" t="s">
        <v>190</v>
      </c>
      <c r="G574" s="108"/>
      <c r="H574" s="108"/>
      <c r="I574" s="108"/>
      <c r="J574" s="88" t="e">
        <f t="shared" si="104"/>
        <v>#DIV/0!</v>
      </c>
      <c r="K574" s="121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  <c r="AA574" s="43"/>
      <c r="AB574" s="43"/>
      <c r="AC574" s="43"/>
      <c r="AD574" s="43"/>
      <c r="AE574" s="43"/>
      <c r="AF574" s="43"/>
      <c r="AG574" s="43"/>
      <c r="AH574" s="43"/>
      <c r="AI574" s="43"/>
      <c r="AJ574" s="43"/>
      <c r="AK574" s="43"/>
      <c r="AL574" s="43"/>
      <c r="AM574" s="43"/>
      <c r="AN574" s="43"/>
      <c r="AO574" s="43"/>
      <c r="AP574" s="43"/>
      <c r="AQ574" s="43"/>
      <c r="AR574" s="43"/>
      <c r="AS574" s="43"/>
      <c r="AT574" s="43"/>
      <c r="AU574" s="43"/>
      <c r="AV574" s="43"/>
      <c r="AW574" s="43"/>
      <c r="AX574" s="43"/>
      <c r="AY574" s="43"/>
      <c r="AZ574" s="43"/>
      <c r="BA574" s="43"/>
      <c r="BB574" s="43"/>
      <c r="BC574" s="43"/>
      <c r="BD574" s="43"/>
      <c r="BE574" s="43"/>
      <c r="BF574" s="43"/>
      <c r="BG574" s="43"/>
      <c r="BH574" s="43"/>
      <c r="BI574" s="43"/>
      <c r="BJ574" s="43"/>
      <c r="BK574" s="43"/>
      <c r="BL574" s="43"/>
      <c r="BM574" s="43"/>
      <c r="BN574" s="43"/>
      <c r="BO574" s="43"/>
      <c r="BP574" s="43"/>
      <c r="BQ574" s="43"/>
      <c r="BR574" s="43"/>
      <c r="BS574" s="43"/>
      <c r="BT574" s="43"/>
      <c r="BU574" s="43"/>
      <c r="BV574" s="43"/>
      <c r="BW574" s="43"/>
      <c r="BX574" s="43"/>
      <c r="BY574" s="43"/>
      <c r="BZ574" s="43"/>
      <c r="CA574" s="43"/>
      <c r="CB574" s="43"/>
      <c r="CC574" s="43"/>
      <c r="CD574" s="43"/>
      <c r="CE574" s="43"/>
      <c r="CF574" s="43"/>
      <c r="CG574" s="43"/>
      <c r="CH574" s="43"/>
    </row>
    <row r="575" spans="1:86" s="2" customFormat="1" ht="12">
      <c r="A575" s="21" t="s">
        <v>68</v>
      </c>
      <c r="B575" s="20" t="s">
        <v>45</v>
      </c>
      <c r="C575" s="20" t="s">
        <v>9</v>
      </c>
      <c r="D575" s="20" t="s">
        <v>5</v>
      </c>
      <c r="E575" s="20" t="s">
        <v>157</v>
      </c>
      <c r="F575" s="20"/>
      <c r="G575" s="108">
        <f t="shared" ref="G575:I576" si="113">G576</f>
        <v>51626284</v>
      </c>
      <c r="H575" s="108">
        <f t="shared" si="113"/>
        <v>55387146.950000003</v>
      </c>
      <c r="I575" s="108">
        <f t="shared" si="113"/>
        <v>55264002.189999998</v>
      </c>
      <c r="J575" s="88">
        <f t="shared" si="104"/>
        <v>99.777665457093917</v>
      </c>
      <c r="K575" s="121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  <c r="AA575" s="43"/>
      <c r="AB575" s="43"/>
      <c r="AC575" s="43"/>
      <c r="AD575" s="43"/>
      <c r="AE575" s="43"/>
      <c r="AF575" s="43"/>
      <c r="AG575" s="43"/>
      <c r="AH575" s="43"/>
      <c r="AI575" s="43"/>
      <c r="AJ575" s="43"/>
      <c r="AK575" s="43"/>
      <c r="AL575" s="43"/>
      <c r="AM575" s="43"/>
      <c r="AN575" s="43"/>
      <c r="AO575" s="43"/>
      <c r="AP575" s="43"/>
      <c r="AQ575" s="43"/>
      <c r="AR575" s="43"/>
      <c r="AS575" s="43"/>
      <c r="AT575" s="43"/>
      <c r="AU575" s="43"/>
      <c r="AV575" s="43"/>
      <c r="AW575" s="43"/>
      <c r="AX575" s="43"/>
      <c r="AY575" s="43"/>
      <c r="AZ575" s="43"/>
      <c r="BA575" s="43"/>
      <c r="BB575" s="43"/>
      <c r="BC575" s="43"/>
      <c r="BD575" s="43"/>
      <c r="BE575" s="43"/>
      <c r="BF575" s="43"/>
      <c r="BG575" s="43"/>
      <c r="BH575" s="43"/>
      <c r="BI575" s="43"/>
      <c r="BJ575" s="43"/>
      <c r="BK575" s="43"/>
      <c r="BL575" s="43"/>
      <c r="BM575" s="43"/>
      <c r="BN575" s="43"/>
      <c r="BO575" s="43"/>
      <c r="BP575" s="43"/>
      <c r="BQ575" s="43"/>
      <c r="BR575" s="43"/>
      <c r="BS575" s="43"/>
      <c r="BT575" s="43"/>
      <c r="BU575" s="43"/>
      <c r="BV575" s="43"/>
      <c r="BW575" s="43"/>
      <c r="BX575" s="43"/>
      <c r="BY575" s="43"/>
      <c r="BZ575" s="43"/>
      <c r="CA575" s="43"/>
      <c r="CB575" s="43"/>
      <c r="CC575" s="43"/>
      <c r="CD575" s="43"/>
      <c r="CE575" s="43"/>
      <c r="CF575" s="43"/>
      <c r="CG575" s="43"/>
      <c r="CH575" s="43"/>
    </row>
    <row r="576" spans="1:86" s="2" customFormat="1" ht="24">
      <c r="A576" s="21" t="s">
        <v>88</v>
      </c>
      <c r="B576" s="20" t="s">
        <v>45</v>
      </c>
      <c r="C576" s="20" t="s">
        <v>9</v>
      </c>
      <c r="D576" s="20" t="s">
        <v>5</v>
      </c>
      <c r="E576" s="20" t="s">
        <v>157</v>
      </c>
      <c r="F576" s="20" t="s">
        <v>87</v>
      </c>
      <c r="G576" s="108">
        <f t="shared" si="113"/>
        <v>51626284</v>
      </c>
      <c r="H576" s="108">
        <f t="shared" si="113"/>
        <v>55387146.950000003</v>
      </c>
      <c r="I576" s="108">
        <f t="shared" si="113"/>
        <v>55264002.189999998</v>
      </c>
      <c r="J576" s="88">
        <f t="shared" si="104"/>
        <v>99.777665457093917</v>
      </c>
      <c r="K576" s="121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  <c r="AA576" s="43"/>
      <c r="AB576" s="43"/>
      <c r="AC576" s="43"/>
      <c r="AD576" s="43"/>
      <c r="AE576" s="43"/>
      <c r="AF576" s="43"/>
      <c r="AG576" s="43"/>
      <c r="AH576" s="43"/>
      <c r="AI576" s="43"/>
      <c r="AJ576" s="43"/>
      <c r="AK576" s="43"/>
      <c r="AL576" s="43"/>
      <c r="AM576" s="43"/>
      <c r="AN576" s="43"/>
      <c r="AO576" s="43"/>
      <c r="AP576" s="43"/>
      <c r="AQ576" s="43"/>
      <c r="AR576" s="43"/>
      <c r="AS576" s="43"/>
      <c r="AT576" s="43"/>
      <c r="AU576" s="43"/>
      <c r="AV576" s="43"/>
      <c r="AW576" s="43"/>
      <c r="AX576" s="43"/>
      <c r="AY576" s="43"/>
      <c r="AZ576" s="43"/>
      <c r="BA576" s="43"/>
      <c r="BB576" s="43"/>
      <c r="BC576" s="43"/>
      <c r="BD576" s="43"/>
      <c r="BE576" s="43"/>
      <c r="BF576" s="43"/>
      <c r="BG576" s="43"/>
      <c r="BH576" s="43"/>
      <c r="BI576" s="43"/>
      <c r="BJ576" s="43"/>
      <c r="BK576" s="43"/>
      <c r="BL576" s="43"/>
      <c r="BM576" s="43"/>
      <c r="BN576" s="43"/>
      <c r="BO576" s="43"/>
      <c r="BP576" s="43"/>
      <c r="BQ576" s="43"/>
      <c r="BR576" s="43"/>
      <c r="BS576" s="43"/>
      <c r="BT576" s="43"/>
      <c r="BU576" s="43"/>
      <c r="BV576" s="43"/>
      <c r="BW576" s="43"/>
      <c r="BX576" s="43"/>
      <c r="BY576" s="43"/>
      <c r="BZ576" s="43"/>
      <c r="CA576" s="43"/>
      <c r="CB576" s="43"/>
      <c r="CC576" s="43"/>
      <c r="CD576" s="43"/>
      <c r="CE576" s="43"/>
      <c r="CF576" s="43"/>
      <c r="CG576" s="43"/>
      <c r="CH576" s="43"/>
    </row>
    <row r="577" spans="1:86" s="2" customFormat="1" ht="12">
      <c r="A577" s="21" t="s">
        <v>189</v>
      </c>
      <c r="B577" s="20" t="s">
        <v>45</v>
      </c>
      <c r="C577" s="20" t="s">
        <v>9</v>
      </c>
      <c r="D577" s="20" t="s">
        <v>5</v>
      </c>
      <c r="E577" s="20" t="s">
        <v>157</v>
      </c>
      <c r="F577" s="20" t="s">
        <v>190</v>
      </c>
      <c r="G577" s="108">
        <v>51626284</v>
      </c>
      <c r="H577" s="108">
        <v>55387146.950000003</v>
      </c>
      <c r="I577" s="108">
        <v>55264002.189999998</v>
      </c>
      <c r="J577" s="88">
        <f t="shared" si="104"/>
        <v>99.777665457093917</v>
      </c>
      <c r="K577" s="121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  <c r="AA577" s="43"/>
      <c r="AB577" s="43"/>
      <c r="AC577" s="43"/>
      <c r="AD577" s="43"/>
      <c r="AE577" s="43"/>
      <c r="AF577" s="43"/>
      <c r="AG577" s="43"/>
      <c r="AH577" s="43"/>
      <c r="AI577" s="43"/>
      <c r="AJ577" s="43"/>
      <c r="AK577" s="43"/>
      <c r="AL577" s="43"/>
      <c r="AM577" s="43"/>
      <c r="AN577" s="43"/>
      <c r="AO577" s="43"/>
      <c r="AP577" s="43"/>
      <c r="AQ577" s="43"/>
      <c r="AR577" s="43"/>
      <c r="AS577" s="43"/>
      <c r="AT577" s="43"/>
      <c r="AU577" s="43"/>
      <c r="AV577" s="43"/>
      <c r="AW577" s="43"/>
      <c r="AX577" s="43"/>
      <c r="AY577" s="43"/>
      <c r="AZ577" s="43"/>
      <c r="BA577" s="43"/>
      <c r="BB577" s="43"/>
      <c r="BC577" s="43"/>
      <c r="BD577" s="43"/>
      <c r="BE577" s="43"/>
      <c r="BF577" s="43"/>
      <c r="BG577" s="43"/>
      <c r="BH577" s="43"/>
      <c r="BI577" s="43"/>
      <c r="BJ577" s="43"/>
      <c r="BK577" s="43"/>
      <c r="BL577" s="43"/>
      <c r="BM577" s="43"/>
      <c r="BN577" s="43"/>
      <c r="BO577" s="43"/>
      <c r="BP577" s="43"/>
      <c r="BQ577" s="43"/>
      <c r="BR577" s="43"/>
      <c r="BS577" s="43"/>
      <c r="BT577" s="43"/>
      <c r="BU577" s="43"/>
      <c r="BV577" s="43"/>
      <c r="BW577" s="43"/>
      <c r="BX577" s="43"/>
      <c r="BY577" s="43"/>
      <c r="BZ577" s="43"/>
      <c r="CA577" s="43"/>
      <c r="CB577" s="43"/>
      <c r="CC577" s="43"/>
      <c r="CD577" s="43"/>
      <c r="CE577" s="43"/>
      <c r="CF577" s="43"/>
      <c r="CG577" s="43"/>
      <c r="CH577" s="43"/>
    </row>
    <row r="578" spans="1:86" s="2" customFormat="1" ht="24">
      <c r="A578" s="21" t="s">
        <v>526</v>
      </c>
      <c r="B578" s="20" t="s">
        <v>45</v>
      </c>
      <c r="C578" s="20" t="s">
        <v>9</v>
      </c>
      <c r="D578" s="20" t="s">
        <v>5</v>
      </c>
      <c r="E578" s="20" t="s">
        <v>360</v>
      </c>
      <c r="F578" s="20"/>
      <c r="G578" s="108">
        <f>G579+G582+G585</f>
        <v>351992</v>
      </c>
      <c r="H578" s="108">
        <f>H579+H582+H585</f>
        <v>1007474</v>
      </c>
      <c r="I578" s="108">
        <f>I579+I582+I585</f>
        <v>1007474</v>
      </c>
      <c r="J578" s="88">
        <f t="shared" si="104"/>
        <v>100</v>
      </c>
      <c r="K578" s="121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  <c r="AA578" s="43"/>
      <c r="AB578" s="43"/>
      <c r="AC578" s="43"/>
      <c r="AD578" s="43"/>
      <c r="AE578" s="43"/>
      <c r="AF578" s="43"/>
      <c r="AG578" s="43"/>
      <c r="AH578" s="43"/>
      <c r="AI578" s="43"/>
      <c r="AJ578" s="43"/>
      <c r="AK578" s="43"/>
      <c r="AL578" s="43"/>
      <c r="AM578" s="43"/>
      <c r="AN578" s="43"/>
      <c r="AO578" s="43"/>
      <c r="AP578" s="43"/>
      <c r="AQ578" s="43"/>
      <c r="AR578" s="43"/>
      <c r="AS578" s="43"/>
      <c r="AT578" s="43"/>
      <c r="AU578" s="43"/>
      <c r="AV578" s="43"/>
      <c r="AW578" s="43"/>
      <c r="AX578" s="43"/>
      <c r="AY578" s="43"/>
      <c r="AZ578" s="43"/>
      <c r="BA578" s="43"/>
      <c r="BB578" s="43"/>
      <c r="BC578" s="43"/>
      <c r="BD578" s="43"/>
      <c r="BE578" s="43"/>
      <c r="BF578" s="43"/>
      <c r="BG578" s="43"/>
      <c r="BH578" s="43"/>
      <c r="BI578" s="43"/>
      <c r="BJ578" s="43"/>
      <c r="BK578" s="43"/>
      <c r="BL578" s="43"/>
      <c r="BM578" s="43"/>
      <c r="BN578" s="43"/>
      <c r="BO578" s="43"/>
      <c r="BP578" s="43"/>
      <c r="BQ578" s="43"/>
      <c r="BR578" s="43"/>
      <c r="BS578" s="43"/>
      <c r="BT578" s="43"/>
      <c r="BU578" s="43"/>
      <c r="BV578" s="43"/>
      <c r="BW578" s="43"/>
      <c r="BX578" s="43"/>
      <c r="BY578" s="43"/>
      <c r="BZ578" s="43"/>
      <c r="CA578" s="43"/>
      <c r="CB578" s="43"/>
      <c r="CC578" s="43"/>
      <c r="CD578" s="43"/>
      <c r="CE578" s="43"/>
      <c r="CF578" s="43"/>
      <c r="CG578" s="43"/>
      <c r="CH578" s="43"/>
    </row>
    <row r="579" spans="1:86" s="2" customFormat="1" ht="24">
      <c r="A579" s="21" t="s">
        <v>276</v>
      </c>
      <c r="B579" s="20" t="s">
        <v>45</v>
      </c>
      <c r="C579" s="20" t="s">
        <v>9</v>
      </c>
      <c r="D579" s="20" t="s">
        <v>5</v>
      </c>
      <c r="E579" s="20" t="s">
        <v>362</v>
      </c>
      <c r="F579" s="20"/>
      <c r="G579" s="108">
        <f t="shared" ref="G579:I580" si="114">G580</f>
        <v>351992</v>
      </c>
      <c r="H579" s="108">
        <f t="shared" si="114"/>
        <v>0</v>
      </c>
      <c r="I579" s="108">
        <f t="shared" si="114"/>
        <v>0</v>
      </c>
      <c r="J579" s="88">
        <v>0</v>
      </c>
      <c r="K579" s="121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  <c r="AA579" s="43"/>
      <c r="AB579" s="43"/>
      <c r="AC579" s="43"/>
      <c r="AD579" s="43"/>
      <c r="AE579" s="43"/>
      <c r="AF579" s="43"/>
      <c r="AG579" s="43"/>
      <c r="AH579" s="43"/>
      <c r="AI579" s="43"/>
      <c r="AJ579" s="43"/>
      <c r="AK579" s="43"/>
      <c r="AL579" s="43"/>
      <c r="AM579" s="43"/>
      <c r="AN579" s="43"/>
      <c r="AO579" s="43"/>
      <c r="AP579" s="43"/>
      <c r="AQ579" s="43"/>
      <c r="AR579" s="43"/>
      <c r="AS579" s="43"/>
      <c r="AT579" s="43"/>
      <c r="AU579" s="43"/>
      <c r="AV579" s="43"/>
      <c r="AW579" s="43"/>
      <c r="AX579" s="43"/>
      <c r="AY579" s="43"/>
      <c r="AZ579" s="43"/>
      <c r="BA579" s="43"/>
      <c r="BB579" s="43"/>
      <c r="BC579" s="43"/>
      <c r="BD579" s="43"/>
      <c r="BE579" s="43"/>
      <c r="BF579" s="43"/>
      <c r="BG579" s="43"/>
      <c r="BH579" s="43"/>
      <c r="BI579" s="43"/>
      <c r="BJ579" s="43"/>
      <c r="BK579" s="43"/>
      <c r="BL579" s="43"/>
      <c r="BM579" s="43"/>
      <c r="BN579" s="43"/>
      <c r="BO579" s="43"/>
      <c r="BP579" s="43"/>
      <c r="BQ579" s="43"/>
      <c r="BR579" s="43"/>
      <c r="BS579" s="43"/>
      <c r="BT579" s="43"/>
      <c r="BU579" s="43"/>
      <c r="BV579" s="43"/>
      <c r="BW579" s="43"/>
      <c r="BX579" s="43"/>
      <c r="BY579" s="43"/>
      <c r="BZ579" s="43"/>
      <c r="CA579" s="43"/>
      <c r="CB579" s="43"/>
      <c r="CC579" s="43"/>
      <c r="CD579" s="43"/>
      <c r="CE579" s="43"/>
      <c r="CF579" s="43"/>
      <c r="CG579" s="43"/>
      <c r="CH579" s="43"/>
    </row>
    <row r="580" spans="1:86" s="2" customFormat="1" ht="24">
      <c r="A580" s="21" t="s">
        <v>106</v>
      </c>
      <c r="B580" s="20" t="s">
        <v>45</v>
      </c>
      <c r="C580" s="20" t="s">
        <v>9</v>
      </c>
      <c r="D580" s="20" t="s">
        <v>5</v>
      </c>
      <c r="E580" s="20" t="s">
        <v>362</v>
      </c>
      <c r="F580" s="20" t="s">
        <v>87</v>
      </c>
      <c r="G580" s="108">
        <f t="shared" si="114"/>
        <v>351992</v>
      </c>
      <c r="H580" s="108">
        <f t="shared" si="114"/>
        <v>0</v>
      </c>
      <c r="I580" s="108">
        <f t="shared" si="114"/>
        <v>0</v>
      </c>
      <c r="J580" s="88">
        <v>0</v>
      </c>
      <c r="K580" s="121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  <c r="AA580" s="43"/>
      <c r="AB580" s="43"/>
      <c r="AC580" s="43"/>
      <c r="AD580" s="43"/>
      <c r="AE580" s="43"/>
      <c r="AF580" s="43"/>
      <c r="AG580" s="43"/>
      <c r="AH580" s="43"/>
      <c r="AI580" s="43"/>
      <c r="AJ580" s="43"/>
      <c r="AK580" s="43"/>
      <c r="AL580" s="43"/>
      <c r="AM580" s="43"/>
      <c r="AN580" s="43"/>
      <c r="AO580" s="43"/>
      <c r="AP580" s="43"/>
      <c r="AQ580" s="43"/>
      <c r="AR580" s="43"/>
      <c r="AS580" s="43"/>
      <c r="AT580" s="43"/>
      <c r="AU580" s="43"/>
      <c r="AV580" s="43"/>
      <c r="AW580" s="43"/>
      <c r="AX580" s="43"/>
      <c r="AY580" s="43"/>
      <c r="AZ580" s="43"/>
      <c r="BA580" s="43"/>
      <c r="BB580" s="43"/>
      <c r="BC580" s="43"/>
      <c r="BD580" s="43"/>
      <c r="BE580" s="43"/>
      <c r="BF580" s="43"/>
      <c r="BG580" s="43"/>
      <c r="BH580" s="43"/>
      <c r="BI580" s="43"/>
      <c r="BJ580" s="43"/>
      <c r="BK580" s="43"/>
      <c r="BL580" s="43"/>
      <c r="BM580" s="43"/>
      <c r="BN580" s="43"/>
      <c r="BO580" s="43"/>
      <c r="BP580" s="43"/>
      <c r="BQ580" s="43"/>
      <c r="BR580" s="43"/>
      <c r="BS580" s="43"/>
      <c r="BT580" s="43"/>
      <c r="BU580" s="43"/>
      <c r="BV580" s="43"/>
      <c r="BW580" s="43"/>
      <c r="BX580" s="43"/>
      <c r="BY580" s="43"/>
      <c r="BZ580" s="43"/>
      <c r="CA580" s="43"/>
      <c r="CB580" s="43"/>
      <c r="CC580" s="43"/>
      <c r="CD580" s="43"/>
      <c r="CE580" s="43"/>
      <c r="CF580" s="43"/>
      <c r="CG580" s="43"/>
      <c r="CH580" s="43"/>
    </row>
    <row r="581" spans="1:86" s="2" customFormat="1" ht="11.25" customHeight="1">
      <c r="A581" s="21" t="s">
        <v>189</v>
      </c>
      <c r="B581" s="20" t="s">
        <v>45</v>
      </c>
      <c r="C581" s="20" t="s">
        <v>9</v>
      </c>
      <c r="D581" s="20" t="s">
        <v>5</v>
      </c>
      <c r="E581" s="20" t="s">
        <v>362</v>
      </c>
      <c r="F581" s="20" t="s">
        <v>190</v>
      </c>
      <c r="G581" s="108">
        <v>351992</v>
      </c>
      <c r="H581" s="108">
        <v>0</v>
      </c>
      <c r="I581" s="108">
        <v>0</v>
      </c>
      <c r="J581" s="88">
        <v>0</v>
      </c>
      <c r="K581" s="121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  <c r="AA581" s="43"/>
      <c r="AB581" s="43"/>
      <c r="AC581" s="43"/>
      <c r="AD581" s="43"/>
      <c r="AE581" s="43"/>
      <c r="AF581" s="43"/>
      <c r="AG581" s="43"/>
      <c r="AH581" s="43"/>
      <c r="AI581" s="43"/>
      <c r="AJ581" s="43"/>
      <c r="AK581" s="43"/>
      <c r="AL581" s="43"/>
      <c r="AM581" s="43"/>
      <c r="AN581" s="43"/>
      <c r="AO581" s="43"/>
      <c r="AP581" s="43"/>
      <c r="AQ581" s="43"/>
      <c r="AR581" s="43"/>
      <c r="AS581" s="43"/>
      <c r="AT581" s="43"/>
      <c r="AU581" s="43"/>
      <c r="AV581" s="43"/>
      <c r="AW581" s="43"/>
      <c r="AX581" s="43"/>
      <c r="AY581" s="43"/>
      <c r="AZ581" s="43"/>
      <c r="BA581" s="43"/>
      <c r="BB581" s="43"/>
      <c r="BC581" s="43"/>
      <c r="BD581" s="43"/>
      <c r="BE581" s="43"/>
      <c r="BF581" s="43"/>
      <c r="BG581" s="43"/>
      <c r="BH581" s="43"/>
      <c r="BI581" s="43"/>
      <c r="BJ581" s="43"/>
      <c r="BK581" s="43"/>
      <c r="BL581" s="43"/>
      <c r="BM581" s="43"/>
      <c r="BN581" s="43"/>
      <c r="BO581" s="43"/>
      <c r="BP581" s="43"/>
      <c r="BQ581" s="43"/>
      <c r="BR581" s="43"/>
      <c r="BS581" s="43"/>
      <c r="BT581" s="43"/>
      <c r="BU581" s="43"/>
      <c r="BV581" s="43"/>
      <c r="BW581" s="43"/>
      <c r="BX581" s="43"/>
      <c r="BY581" s="43"/>
      <c r="BZ581" s="43"/>
      <c r="CA581" s="43"/>
      <c r="CB581" s="43"/>
      <c r="CC581" s="43"/>
      <c r="CD581" s="43"/>
      <c r="CE581" s="43"/>
      <c r="CF581" s="43"/>
      <c r="CG581" s="43"/>
      <c r="CH581" s="43"/>
    </row>
    <row r="582" spans="1:86" s="2" customFormat="1" ht="0.75" hidden="1" customHeight="1">
      <c r="A582" s="105" t="s">
        <v>527</v>
      </c>
      <c r="B582" s="20" t="s">
        <v>45</v>
      </c>
      <c r="C582" s="20" t="s">
        <v>9</v>
      </c>
      <c r="D582" s="20" t="s">
        <v>5</v>
      </c>
      <c r="E582" s="20" t="s">
        <v>363</v>
      </c>
      <c r="F582" s="20"/>
      <c r="G582" s="108">
        <f t="shared" ref="G582:I583" si="115">G583</f>
        <v>0</v>
      </c>
      <c r="H582" s="108">
        <f t="shared" si="115"/>
        <v>0</v>
      </c>
      <c r="I582" s="108">
        <f t="shared" si="115"/>
        <v>0</v>
      </c>
      <c r="J582" s="88" t="e">
        <f t="shared" si="104"/>
        <v>#DIV/0!</v>
      </c>
      <c r="K582" s="121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  <c r="AA582" s="43"/>
      <c r="AB582" s="43"/>
      <c r="AC582" s="43"/>
      <c r="AD582" s="43"/>
      <c r="AE582" s="43"/>
      <c r="AF582" s="43"/>
      <c r="AG582" s="43"/>
      <c r="AH582" s="43"/>
      <c r="AI582" s="43"/>
      <c r="AJ582" s="43"/>
      <c r="AK582" s="43"/>
      <c r="AL582" s="43"/>
      <c r="AM582" s="43"/>
      <c r="AN582" s="43"/>
      <c r="AO582" s="43"/>
      <c r="AP582" s="43"/>
      <c r="AQ582" s="43"/>
      <c r="AR582" s="43"/>
      <c r="AS582" s="43"/>
      <c r="AT582" s="43"/>
      <c r="AU582" s="43"/>
      <c r="AV582" s="43"/>
      <c r="AW582" s="43"/>
      <c r="AX582" s="43"/>
      <c r="AY582" s="43"/>
      <c r="AZ582" s="43"/>
      <c r="BA582" s="43"/>
      <c r="BB582" s="43"/>
      <c r="BC582" s="43"/>
      <c r="BD582" s="43"/>
      <c r="BE582" s="43"/>
      <c r="BF582" s="43"/>
      <c r="BG582" s="43"/>
      <c r="BH582" s="43"/>
      <c r="BI582" s="43"/>
      <c r="BJ582" s="43"/>
      <c r="BK582" s="43"/>
      <c r="BL582" s="43"/>
      <c r="BM582" s="43"/>
      <c r="BN582" s="43"/>
      <c r="BO582" s="43"/>
      <c r="BP582" s="43"/>
      <c r="BQ582" s="43"/>
      <c r="BR582" s="43"/>
      <c r="BS582" s="43"/>
      <c r="BT582" s="43"/>
      <c r="BU582" s="43"/>
      <c r="BV582" s="43"/>
      <c r="BW582" s="43"/>
      <c r="BX582" s="43"/>
      <c r="BY582" s="43"/>
      <c r="BZ582" s="43"/>
      <c r="CA582" s="43"/>
      <c r="CB582" s="43"/>
      <c r="CC582" s="43"/>
      <c r="CD582" s="43"/>
      <c r="CE582" s="43"/>
      <c r="CF582" s="43"/>
      <c r="CG582" s="43"/>
      <c r="CH582" s="43"/>
    </row>
    <row r="583" spans="1:86" s="2" customFormat="1" ht="24" hidden="1">
      <c r="A583" s="21" t="s">
        <v>106</v>
      </c>
      <c r="B583" s="20" t="s">
        <v>45</v>
      </c>
      <c r="C583" s="20" t="s">
        <v>9</v>
      </c>
      <c r="D583" s="20" t="s">
        <v>5</v>
      </c>
      <c r="E583" s="20" t="s">
        <v>363</v>
      </c>
      <c r="F583" s="20" t="s">
        <v>87</v>
      </c>
      <c r="G583" s="108">
        <f t="shared" si="115"/>
        <v>0</v>
      </c>
      <c r="H583" s="108">
        <f t="shared" si="115"/>
        <v>0</v>
      </c>
      <c r="I583" s="108">
        <f t="shared" si="115"/>
        <v>0</v>
      </c>
      <c r="J583" s="88" t="e">
        <f t="shared" si="104"/>
        <v>#DIV/0!</v>
      </c>
      <c r="K583" s="121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  <c r="AA583" s="43"/>
      <c r="AB583" s="43"/>
      <c r="AC583" s="43"/>
      <c r="AD583" s="43"/>
      <c r="AE583" s="43"/>
      <c r="AF583" s="43"/>
      <c r="AG583" s="43"/>
      <c r="AH583" s="43"/>
      <c r="AI583" s="43"/>
      <c r="AJ583" s="43"/>
      <c r="AK583" s="43"/>
      <c r="AL583" s="43"/>
      <c r="AM583" s="43"/>
      <c r="AN583" s="43"/>
      <c r="AO583" s="43"/>
      <c r="AP583" s="43"/>
      <c r="AQ583" s="43"/>
      <c r="AR583" s="43"/>
      <c r="AS583" s="43"/>
      <c r="AT583" s="43"/>
      <c r="AU583" s="43"/>
      <c r="AV583" s="43"/>
      <c r="AW583" s="43"/>
      <c r="AX583" s="43"/>
      <c r="AY583" s="43"/>
      <c r="AZ583" s="43"/>
      <c r="BA583" s="43"/>
      <c r="BB583" s="43"/>
      <c r="BC583" s="43"/>
      <c r="BD583" s="43"/>
      <c r="BE583" s="43"/>
      <c r="BF583" s="43"/>
      <c r="BG583" s="43"/>
      <c r="BH583" s="43"/>
      <c r="BI583" s="43"/>
      <c r="BJ583" s="43"/>
      <c r="BK583" s="43"/>
      <c r="BL583" s="43"/>
      <c r="BM583" s="43"/>
      <c r="BN583" s="43"/>
      <c r="BO583" s="43"/>
      <c r="BP583" s="43"/>
      <c r="BQ583" s="43"/>
      <c r="BR583" s="43"/>
      <c r="BS583" s="43"/>
      <c r="BT583" s="43"/>
      <c r="BU583" s="43"/>
      <c r="BV583" s="43"/>
      <c r="BW583" s="43"/>
      <c r="BX583" s="43"/>
      <c r="BY583" s="43"/>
      <c r="BZ583" s="43"/>
      <c r="CA583" s="43"/>
      <c r="CB583" s="43"/>
      <c r="CC583" s="43"/>
      <c r="CD583" s="43"/>
      <c r="CE583" s="43"/>
      <c r="CF583" s="43"/>
      <c r="CG583" s="43"/>
      <c r="CH583" s="43"/>
    </row>
    <row r="584" spans="1:86" s="2" customFormat="1" ht="12" hidden="1">
      <c r="A584" s="21" t="s">
        <v>189</v>
      </c>
      <c r="B584" s="20" t="s">
        <v>45</v>
      </c>
      <c r="C584" s="20" t="s">
        <v>9</v>
      </c>
      <c r="D584" s="20" t="s">
        <v>5</v>
      </c>
      <c r="E584" s="20" t="s">
        <v>363</v>
      </c>
      <c r="F584" s="20" t="s">
        <v>190</v>
      </c>
      <c r="G584" s="108"/>
      <c r="H584" s="108"/>
      <c r="I584" s="108"/>
      <c r="J584" s="88" t="e">
        <f t="shared" si="104"/>
        <v>#DIV/0!</v>
      </c>
      <c r="K584" s="121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  <c r="AA584" s="43"/>
      <c r="AB584" s="43"/>
      <c r="AC584" s="43"/>
      <c r="AD584" s="43"/>
      <c r="AE584" s="43"/>
      <c r="AF584" s="43"/>
      <c r="AG584" s="43"/>
      <c r="AH584" s="43"/>
      <c r="AI584" s="43"/>
      <c r="AJ584" s="43"/>
      <c r="AK584" s="43"/>
      <c r="AL584" s="43"/>
      <c r="AM584" s="43"/>
      <c r="AN584" s="43"/>
      <c r="AO584" s="43"/>
      <c r="AP584" s="43"/>
      <c r="AQ584" s="43"/>
      <c r="AR584" s="43"/>
      <c r="AS584" s="43"/>
      <c r="AT584" s="43"/>
      <c r="AU584" s="43"/>
      <c r="AV584" s="43"/>
      <c r="AW584" s="43"/>
      <c r="AX584" s="43"/>
      <c r="AY584" s="43"/>
      <c r="AZ584" s="43"/>
      <c r="BA584" s="43"/>
      <c r="BB584" s="43"/>
      <c r="BC584" s="43"/>
      <c r="BD584" s="43"/>
      <c r="BE584" s="43"/>
      <c r="BF584" s="43"/>
      <c r="BG584" s="43"/>
      <c r="BH584" s="43"/>
      <c r="BI584" s="43"/>
      <c r="BJ584" s="43"/>
      <c r="BK584" s="43"/>
      <c r="BL584" s="43"/>
      <c r="BM584" s="43"/>
      <c r="BN584" s="43"/>
      <c r="BO584" s="43"/>
      <c r="BP584" s="43"/>
      <c r="BQ584" s="43"/>
      <c r="BR584" s="43"/>
      <c r="BS584" s="43"/>
      <c r="BT584" s="43"/>
      <c r="BU584" s="43"/>
      <c r="BV584" s="43"/>
      <c r="BW584" s="43"/>
      <c r="BX584" s="43"/>
      <c r="BY584" s="43"/>
      <c r="BZ584" s="43"/>
      <c r="CA584" s="43"/>
      <c r="CB584" s="43"/>
      <c r="CC584" s="43"/>
      <c r="CD584" s="43"/>
      <c r="CE584" s="43"/>
      <c r="CF584" s="43"/>
      <c r="CG584" s="43"/>
      <c r="CH584" s="43"/>
    </row>
    <row r="585" spans="1:86" s="2" customFormat="1" ht="36">
      <c r="A585" s="73" t="s">
        <v>528</v>
      </c>
      <c r="B585" s="20" t="s">
        <v>45</v>
      </c>
      <c r="C585" s="20" t="s">
        <v>9</v>
      </c>
      <c r="D585" s="20" t="s">
        <v>5</v>
      </c>
      <c r="E585" s="20" t="s">
        <v>529</v>
      </c>
      <c r="F585" s="20"/>
      <c r="G585" s="108">
        <f t="shared" ref="G585:I586" si="116">G586</f>
        <v>0</v>
      </c>
      <c r="H585" s="108">
        <f t="shared" si="116"/>
        <v>1007474</v>
      </c>
      <c r="I585" s="108">
        <f t="shared" si="116"/>
        <v>1007474</v>
      </c>
      <c r="J585" s="88">
        <f t="shared" si="104"/>
        <v>100</v>
      </c>
      <c r="K585" s="121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  <c r="AA585" s="43"/>
      <c r="AB585" s="43"/>
      <c r="AC585" s="43"/>
      <c r="AD585" s="43"/>
      <c r="AE585" s="43"/>
      <c r="AF585" s="43"/>
      <c r="AG585" s="43"/>
      <c r="AH585" s="43"/>
      <c r="AI585" s="43"/>
      <c r="AJ585" s="43"/>
      <c r="AK585" s="43"/>
      <c r="AL585" s="43"/>
      <c r="AM585" s="43"/>
      <c r="AN585" s="43"/>
      <c r="AO585" s="43"/>
      <c r="AP585" s="43"/>
      <c r="AQ585" s="43"/>
      <c r="AR585" s="43"/>
      <c r="AS585" s="43"/>
      <c r="AT585" s="43"/>
      <c r="AU585" s="43"/>
      <c r="AV585" s="43"/>
      <c r="AW585" s="43"/>
      <c r="AX585" s="43"/>
      <c r="AY585" s="43"/>
      <c r="AZ585" s="43"/>
      <c r="BA585" s="43"/>
      <c r="BB585" s="43"/>
      <c r="BC585" s="43"/>
      <c r="BD585" s="43"/>
      <c r="BE585" s="43"/>
      <c r="BF585" s="43"/>
      <c r="BG585" s="43"/>
      <c r="BH585" s="43"/>
      <c r="BI585" s="43"/>
      <c r="BJ585" s="43"/>
      <c r="BK585" s="43"/>
      <c r="BL585" s="43"/>
      <c r="BM585" s="43"/>
      <c r="BN585" s="43"/>
      <c r="BO585" s="43"/>
      <c r="BP585" s="43"/>
      <c r="BQ585" s="43"/>
      <c r="BR585" s="43"/>
      <c r="BS585" s="43"/>
      <c r="BT585" s="43"/>
      <c r="BU585" s="43"/>
      <c r="BV585" s="43"/>
      <c r="BW585" s="43"/>
      <c r="BX585" s="43"/>
      <c r="BY585" s="43"/>
      <c r="BZ585" s="43"/>
      <c r="CA585" s="43"/>
      <c r="CB585" s="43"/>
      <c r="CC585" s="43"/>
      <c r="CD585" s="43"/>
      <c r="CE585" s="43"/>
      <c r="CF585" s="43"/>
      <c r="CG585" s="43"/>
      <c r="CH585" s="43"/>
    </row>
    <row r="586" spans="1:86" s="2" customFormat="1" ht="24">
      <c r="A586" s="21" t="s">
        <v>88</v>
      </c>
      <c r="B586" s="20" t="s">
        <v>45</v>
      </c>
      <c r="C586" s="20" t="s">
        <v>9</v>
      </c>
      <c r="D586" s="20" t="s">
        <v>5</v>
      </c>
      <c r="E586" s="20" t="s">
        <v>529</v>
      </c>
      <c r="F586" s="20" t="s">
        <v>87</v>
      </c>
      <c r="G586" s="108">
        <f t="shared" si="116"/>
        <v>0</v>
      </c>
      <c r="H586" s="108">
        <f t="shared" si="116"/>
        <v>1007474</v>
      </c>
      <c r="I586" s="108">
        <f t="shared" si="116"/>
        <v>1007474</v>
      </c>
      <c r="J586" s="88">
        <f t="shared" ref="J586:J649" si="117">I586/H586*100</f>
        <v>100</v>
      </c>
      <c r="K586" s="121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  <c r="AA586" s="43"/>
      <c r="AB586" s="43"/>
      <c r="AC586" s="43"/>
      <c r="AD586" s="43"/>
      <c r="AE586" s="43"/>
      <c r="AF586" s="43"/>
      <c r="AG586" s="43"/>
      <c r="AH586" s="43"/>
      <c r="AI586" s="43"/>
      <c r="AJ586" s="43"/>
      <c r="AK586" s="43"/>
      <c r="AL586" s="43"/>
      <c r="AM586" s="43"/>
      <c r="AN586" s="43"/>
      <c r="AO586" s="43"/>
      <c r="AP586" s="43"/>
      <c r="AQ586" s="43"/>
      <c r="AR586" s="43"/>
      <c r="AS586" s="43"/>
      <c r="AT586" s="43"/>
      <c r="AU586" s="43"/>
      <c r="AV586" s="43"/>
      <c r="AW586" s="43"/>
      <c r="AX586" s="43"/>
      <c r="AY586" s="43"/>
      <c r="AZ586" s="43"/>
      <c r="BA586" s="43"/>
      <c r="BB586" s="43"/>
      <c r="BC586" s="43"/>
      <c r="BD586" s="43"/>
      <c r="BE586" s="43"/>
      <c r="BF586" s="43"/>
      <c r="BG586" s="43"/>
      <c r="BH586" s="43"/>
      <c r="BI586" s="43"/>
      <c r="BJ586" s="43"/>
      <c r="BK586" s="43"/>
      <c r="BL586" s="43"/>
      <c r="BM586" s="43"/>
      <c r="BN586" s="43"/>
      <c r="BO586" s="43"/>
      <c r="BP586" s="43"/>
      <c r="BQ586" s="43"/>
      <c r="BR586" s="43"/>
      <c r="BS586" s="43"/>
      <c r="BT586" s="43"/>
      <c r="BU586" s="43"/>
      <c r="BV586" s="43"/>
      <c r="BW586" s="43"/>
      <c r="BX586" s="43"/>
      <c r="BY586" s="43"/>
      <c r="BZ586" s="43"/>
      <c r="CA586" s="43"/>
      <c r="CB586" s="43"/>
      <c r="CC586" s="43"/>
      <c r="CD586" s="43"/>
      <c r="CE586" s="43"/>
      <c r="CF586" s="43"/>
      <c r="CG586" s="43"/>
      <c r="CH586" s="43"/>
    </row>
    <row r="587" spans="1:86" s="2" customFormat="1" ht="12">
      <c r="A587" s="21" t="s">
        <v>189</v>
      </c>
      <c r="B587" s="20" t="s">
        <v>45</v>
      </c>
      <c r="C587" s="20" t="s">
        <v>9</v>
      </c>
      <c r="D587" s="20" t="s">
        <v>5</v>
      </c>
      <c r="E587" s="20" t="s">
        <v>529</v>
      </c>
      <c r="F587" s="20" t="s">
        <v>190</v>
      </c>
      <c r="G587" s="108"/>
      <c r="H587" s="108">
        <v>1007474</v>
      </c>
      <c r="I587" s="108">
        <v>1007474</v>
      </c>
      <c r="J587" s="88">
        <f t="shared" si="117"/>
        <v>100</v>
      </c>
      <c r="K587" s="121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  <c r="AA587" s="43"/>
      <c r="AB587" s="43"/>
      <c r="AC587" s="43"/>
      <c r="AD587" s="43"/>
      <c r="AE587" s="43"/>
      <c r="AF587" s="43"/>
      <c r="AG587" s="43"/>
      <c r="AH587" s="43"/>
      <c r="AI587" s="43"/>
      <c r="AJ587" s="43"/>
      <c r="AK587" s="43"/>
      <c r="AL587" s="43"/>
      <c r="AM587" s="43"/>
      <c r="AN587" s="43"/>
      <c r="AO587" s="43"/>
      <c r="AP587" s="43"/>
      <c r="AQ587" s="43"/>
      <c r="AR587" s="43"/>
      <c r="AS587" s="43"/>
      <c r="AT587" s="43"/>
      <c r="AU587" s="43"/>
      <c r="AV587" s="43"/>
      <c r="AW587" s="43"/>
      <c r="AX587" s="43"/>
      <c r="AY587" s="43"/>
      <c r="AZ587" s="43"/>
      <c r="BA587" s="43"/>
      <c r="BB587" s="43"/>
      <c r="BC587" s="43"/>
      <c r="BD587" s="43"/>
      <c r="BE587" s="43"/>
      <c r="BF587" s="43"/>
      <c r="BG587" s="43"/>
      <c r="BH587" s="43"/>
      <c r="BI587" s="43"/>
      <c r="BJ587" s="43"/>
      <c r="BK587" s="43"/>
      <c r="BL587" s="43"/>
      <c r="BM587" s="43"/>
      <c r="BN587" s="43"/>
      <c r="BO587" s="43"/>
      <c r="BP587" s="43"/>
      <c r="BQ587" s="43"/>
      <c r="BR587" s="43"/>
      <c r="BS587" s="43"/>
      <c r="BT587" s="43"/>
      <c r="BU587" s="43"/>
      <c r="BV587" s="43"/>
      <c r="BW587" s="43"/>
      <c r="BX587" s="43"/>
      <c r="BY587" s="43"/>
      <c r="BZ587" s="43"/>
      <c r="CA587" s="43"/>
      <c r="CB587" s="43"/>
      <c r="CC587" s="43"/>
      <c r="CD587" s="43"/>
      <c r="CE587" s="43"/>
      <c r="CF587" s="43"/>
      <c r="CG587" s="43"/>
      <c r="CH587" s="43"/>
    </row>
    <row r="588" spans="1:86" s="2" customFormat="1" ht="12">
      <c r="A588" s="21" t="s">
        <v>112</v>
      </c>
      <c r="B588" s="20" t="s">
        <v>45</v>
      </c>
      <c r="C588" s="20" t="s">
        <v>9</v>
      </c>
      <c r="D588" s="20" t="s">
        <v>5</v>
      </c>
      <c r="E588" s="20" t="s">
        <v>298</v>
      </c>
      <c r="F588" s="20"/>
      <c r="G588" s="108">
        <f>G592+G595+G589+G598</f>
        <v>6227510</v>
      </c>
      <c r="H588" s="108">
        <f>H592+H595+H589+H598</f>
        <v>8806906.0399999991</v>
      </c>
      <c r="I588" s="108">
        <f>I592+I595+I589+I598</f>
        <v>8241869.96</v>
      </c>
      <c r="J588" s="88">
        <f t="shared" si="117"/>
        <v>93.584170451760613</v>
      </c>
      <c r="K588" s="121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  <c r="AA588" s="43"/>
      <c r="AB588" s="43"/>
      <c r="AC588" s="43"/>
      <c r="AD588" s="43"/>
      <c r="AE588" s="43"/>
      <c r="AF588" s="43"/>
      <c r="AG588" s="43"/>
      <c r="AH588" s="43"/>
      <c r="AI588" s="43"/>
      <c r="AJ588" s="43"/>
      <c r="AK588" s="43"/>
      <c r="AL588" s="43"/>
      <c r="AM588" s="43"/>
      <c r="AN588" s="43"/>
      <c r="AO588" s="43"/>
      <c r="AP588" s="43"/>
      <c r="AQ588" s="43"/>
      <c r="AR588" s="43"/>
      <c r="AS588" s="43"/>
      <c r="AT588" s="43"/>
      <c r="AU588" s="43"/>
      <c r="AV588" s="43"/>
      <c r="AW588" s="43"/>
      <c r="AX588" s="43"/>
      <c r="AY588" s="43"/>
      <c r="AZ588" s="43"/>
      <c r="BA588" s="43"/>
      <c r="BB588" s="43"/>
      <c r="BC588" s="43"/>
      <c r="BD588" s="43"/>
      <c r="BE588" s="43"/>
      <c r="BF588" s="43"/>
      <c r="BG588" s="43"/>
      <c r="BH588" s="43"/>
      <c r="BI588" s="43"/>
      <c r="BJ588" s="43"/>
      <c r="BK588" s="43"/>
      <c r="BL588" s="43"/>
      <c r="BM588" s="43"/>
      <c r="BN588" s="43"/>
      <c r="BO588" s="43"/>
      <c r="BP588" s="43"/>
      <c r="BQ588" s="43"/>
      <c r="BR588" s="43"/>
      <c r="BS588" s="43"/>
      <c r="BT588" s="43"/>
      <c r="BU588" s="43"/>
      <c r="BV588" s="43"/>
      <c r="BW588" s="43"/>
      <c r="BX588" s="43"/>
      <c r="BY588" s="43"/>
      <c r="BZ588" s="43"/>
      <c r="CA588" s="43"/>
      <c r="CB588" s="43"/>
      <c r="CC588" s="43"/>
      <c r="CD588" s="43"/>
      <c r="CE588" s="43"/>
      <c r="CF588" s="43"/>
      <c r="CG588" s="43"/>
      <c r="CH588" s="43"/>
    </row>
    <row r="589" spans="1:86" s="2" customFormat="1" ht="48">
      <c r="A589" s="21" t="s">
        <v>114</v>
      </c>
      <c r="B589" s="20" t="s">
        <v>45</v>
      </c>
      <c r="C589" s="20" t="s">
        <v>9</v>
      </c>
      <c r="D589" s="20" t="s">
        <v>5</v>
      </c>
      <c r="E589" s="20" t="s">
        <v>356</v>
      </c>
      <c r="F589" s="20"/>
      <c r="G589" s="108">
        <f t="shared" ref="G589:I590" si="118">G590</f>
        <v>5506510</v>
      </c>
      <c r="H589" s="108">
        <f t="shared" si="118"/>
        <v>8279187</v>
      </c>
      <c r="I589" s="108">
        <f t="shared" si="118"/>
        <v>7825012.3499999996</v>
      </c>
      <c r="J589" s="88">
        <f t="shared" si="117"/>
        <v>94.514260277005462</v>
      </c>
      <c r="K589" s="121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  <c r="AA589" s="43"/>
      <c r="AB589" s="43"/>
      <c r="AC589" s="43"/>
      <c r="AD589" s="43"/>
      <c r="AE589" s="43"/>
      <c r="AF589" s="43"/>
      <c r="AG589" s="43"/>
      <c r="AH589" s="43"/>
      <c r="AI589" s="43"/>
      <c r="AJ589" s="43"/>
      <c r="AK589" s="43"/>
      <c r="AL589" s="43"/>
      <c r="AM589" s="43"/>
      <c r="AN589" s="43"/>
      <c r="AO589" s="43"/>
      <c r="AP589" s="43"/>
      <c r="AQ589" s="43"/>
      <c r="AR589" s="43"/>
      <c r="AS589" s="43"/>
      <c r="AT589" s="43"/>
      <c r="AU589" s="43"/>
      <c r="AV589" s="43"/>
      <c r="AW589" s="43"/>
      <c r="AX589" s="43"/>
      <c r="AY589" s="43"/>
      <c r="AZ589" s="43"/>
      <c r="BA589" s="43"/>
      <c r="BB589" s="43"/>
      <c r="BC589" s="43"/>
      <c r="BD589" s="43"/>
      <c r="BE589" s="43"/>
      <c r="BF589" s="43"/>
      <c r="BG589" s="43"/>
      <c r="BH589" s="43"/>
      <c r="BI589" s="43"/>
      <c r="BJ589" s="43"/>
      <c r="BK589" s="43"/>
      <c r="BL589" s="43"/>
      <c r="BM589" s="43"/>
      <c r="BN589" s="43"/>
      <c r="BO589" s="43"/>
      <c r="BP589" s="43"/>
      <c r="BQ589" s="43"/>
      <c r="BR589" s="43"/>
      <c r="BS589" s="43"/>
      <c r="BT589" s="43"/>
      <c r="BU589" s="43"/>
      <c r="BV589" s="43"/>
      <c r="BW589" s="43"/>
      <c r="BX589" s="43"/>
      <c r="BY589" s="43"/>
      <c r="BZ589" s="43"/>
      <c r="CA589" s="43"/>
      <c r="CB589" s="43"/>
      <c r="CC589" s="43"/>
      <c r="CD589" s="43"/>
      <c r="CE589" s="43"/>
      <c r="CF589" s="43"/>
      <c r="CG589" s="43"/>
      <c r="CH589" s="43"/>
    </row>
    <row r="590" spans="1:86" s="2" customFormat="1" ht="24">
      <c r="A590" s="21" t="s">
        <v>88</v>
      </c>
      <c r="B590" s="20" t="s">
        <v>45</v>
      </c>
      <c r="C590" s="20" t="s">
        <v>9</v>
      </c>
      <c r="D590" s="20" t="s">
        <v>5</v>
      </c>
      <c r="E590" s="20" t="s">
        <v>356</v>
      </c>
      <c r="F590" s="20" t="s">
        <v>87</v>
      </c>
      <c r="G590" s="108">
        <f t="shared" si="118"/>
        <v>5506510</v>
      </c>
      <c r="H590" s="108">
        <f t="shared" si="118"/>
        <v>8279187</v>
      </c>
      <c r="I590" s="108">
        <f t="shared" si="118"/>
        <v>7825012.3499999996</v>
      </c>
      <c r="J590" s="88">
        <f t="shared" si="117"/>
        <v>94.514260277005462</v>
      </c>
      <c r="K590" s="121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  <c r="AA590" s="43"/>
      <c r="AB590" s="43"/>
      <c r="AC590" s="43"/>
      <c r="AD590" s="43"/>
      <c r="AE590" s="43"/>
      <c r="AF590" s="43"/>
      <c r="AG590" s="43"/>
      <c r="AH590" s="43"/>
      <c r="AI590" s="43"/>
      <c r="AJ590" s="43"/>
      <c r="AK590" s="43"/>
      <c r="AL590" s="43"/>
      <c r="AM590" s="43"/>
      <c r="AN590" s="43"/>
      <c r="AO590" s="43"/>
      <c r="AP590" s="43"/>
      <c r="AQ590" s="43"/>
      <c r="AR590" s="43"/>
      <c r="AS590" s="43"/>
      <c r="AT590" s="43"/>
      <c r="AU590" s="43"/>
      <c r="AV590" s="43"/>
      <c r="AW590" s="43"/>
      <c r="AX590" s="43"/>
      <c r="AY590" s="43"/>
      <c r="AZ590" s="43"/>
      <c r="BA590" s="43"/>
      <c r="BB590" s="43"/>
      <c r="BC590" s="43"/>
      <c r="BD590" s="43"/>
      <c r="BE590" s="43"/>
      <c r="BF590" s="43"/>
      <c r="BG590" s="43"/>
      <c r="BH590" s="43"/>
      <c r="BI590" s="43"/>
      <c r="BJ590" s="43"/>
      <c r="BK590" s="43"/>
      <c r="BL590" s="43"/>
      <c r="BM590" s="43"/>
      <c r="BN590" s="43"/>
      <c r="BO590" s="43"/>
      <c r="BP590" s="43"/>
      <c r="BQ590" s="43"/>
      <c r="BR590" s="43"/>
      <c r="BS590" s="43"/>
      <c r="BT590" s="43"/>
      <c r="BU590" s="43"/>
      <c r="BV590" s="43"/>
      <c r="BW590" s="43"/>
      <c r="BX590" s="43"/>
      <c r="BY590" s="43"/>
      <c r="BZ590" s="43"/>
      <c r="CA590" s="43"/>
      <c r="CB590" s="43"/>
      <c r="CC590" s="43"/>
      <c r="CD590" s="43"/>
      <c r="CE590" s="43"/>
      <c r="CF590" s="43"/>
      <c r="CG590" s="43"/>
      <c r="CH590" s="43"/>
    </row>
    <row r="591" spans="1:86" s="2" customFormat="1" ht="12">
      <c r="A591" s="21" t="s">
        <v>189</v>
      </c>
      <c r="B591" s="20" t="s">
        <v>45</v>
      </c>
      <c r="C591" s="20" t="s">
        <v>9</v>
      </c>
      <c r="D591" s="20" t="s">
        <v>5</v>
      </c>
      <c r="E591" s="20" t="s">
        <v>356</v>
      </c>
      <c r="F591" s="20" t="s">
        <v>190</v>
      </c>
      <c r="G591" s="108">
        <v>5506510</v>
      </c>
      <c r="H591" s="108">
        <v>8279187</v>
      </c>
      <c r="I591" s="108">
        <v>7825012.3499999996</v>
      </c>
      <c r="J591" s="88">
        <f t="shared" si="117"/>
        <v>94.514260277005462</v>
      </c>
      <c r="K591" s="121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  <c r="AA591" s="43"/>
      <c r="AB591" s="43"/>
      <c r="AC591" s="43"/>
      <c r="AD591" s="43"/>
      <c r="AE591" s="43"/>
      <c r="AF591" s="43"/>
      <c r="AG591" s="43"/>
      <c r="AH591" s="43"/>
      <c r="AI591" s="43"/>
      <c r="AJ591" s="43"/>
      <c r="AK591" s="43"/>
      <c r="AL591" s="43"/>
      <c r="AM591" s="43"/>
      <c r="AN591" s="43"/>
      <c r="AO591" s="43"/>
      <c r="AP591" s="43"/>
      <c r="AQ591" s="43"/>
      <c r="AR591" s="43"/>
      <c r="AS591" s="43"/>
      <c r="AT591" s="43"/>
      <c r="AU591" s="43"/>
      <c r="AV591" s="43"/>
      <c r="AW591" s="43"/>
      <c r="AX591" s="43"/>
      <c r="AY591" s="43"/>
      <c r="AZ591" s="43"/>
      <c r="BA591" s="43"/>
      <c r="BB591" s="43"/>
      <c r="BC591" s="43"/>
      <c r="BD591" s="43"/>
      <c r="BE591" s="43"/>
      <c r="BF591" s="43"/>
      <c r="BG591" s="43"/>
      <c r="BH591" s="43"/>
      <c r="BI591" s="43"/>
      <c r="BJ591" s="43"/>
      <c r="BK591" s="43"/>
      <c r="BL591" s="43"/>
      <c r="BM591" s="43"/>
      <c r="BN591" s="43"/>
      <c r="BO591" s="43"/>
      <c r="BP591" s="43"/>
      <c r="BQ591" s="43"/>
      <c r="BR591" s="43"/>
      <c r="BS591" s="43"/>
      <c r="BT591" s="43"/>
      <c r="BU591" s="43"/>
      <c r="BV591" s="43"/>
      <c r="BW591" s="43"/>
      <c r="BX591" s="43"/>
      <c r="BY591" s="43"/>
      <c r="BZ591" s="43"/>
      <c r="CA591" s="43"/>
      <c r="CB591" s="43"/>
      <c r="CC591" s="43"/>
      <c r="CD591" s="43"/>
      <c r="CE591" s="43"/>
      <c r="CF591" s="43"/>
      <c r="CG591" s="43"/>
      <c r="CH591" s="43"/>
    </row>
    <row r="592" spans="1:86" s="2" customFormat="1" ht="36">
      <c r="A592" s="21" t="s">
        <v>90</v>
      </c>
      <c r="B592" s="20" t="s">
        <v>45</v>
      </c>
      <c r="C592" s="20" t="s">
        <v>9</v>
      </c>
      <c r="D592" s="20" t="s">
        <v>5</v>
      </c>
      <c r="E592" s="20" t="s">
        <v>357</v>
      </c>
      <c r="F592" s="20"/>
      <c r="G592" s="108">
        <f t="shared" ref="G592:I593" si="119">G593</f>
        <v>706000</v>
      </c>
      <c r="H592" s="108">
        <f t="shared" si="119"/>
        <v>512719.04</v>
      </c>
      <c r="I592" s="108">
        <f t="shared" si="119"/>
        <v>408707.38</v>
      </c>
      <c r="J592" s="88">
        <f t="shared" si="117"/>
        <v>79.713712211662752</v>
      </c>
      <c r="K592" s="121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  <c r="AA592" s="43"/>
      <c r="AB592" s="43"/>
      <c r="AC592" s="43"/>
      <c r="AD592" s="43"/>
      <c r="AE592" s="43"/>
      <c r="AF592" s="43"/>
      <c r="AG592" s="43"/>
      <c r="AH592" s="43"/>
      <c r="AI592" s="43"/>
      <c r="AJ592" s="43"/>
      <c r="AK592" s="43"/>
      <c r="AL592" s="43"/>
      <c r="AM592" s="43"/>
      <c r="AN592" s="43"/>
      <c r="AO592" s="43"/>
      <c r="AP592" s="43"/>
      <c r="AQ592" s="43"/>
      <c r="AR592" s="43"/>
      <c r="AS592" s="43"/>
      <c r="AT592" s="43"/>
      <c r="AU592" s="43"/>
      <c r="AV592" s="43"/>
      <c r="AW592" s="43"/>
      <c r="AX592" s="43"/>
      <c r="AY592" s="43"/>
      <c r="AZ592" s="43"/>
      <c r="BA592" s="43"/>
      <c r="BB592" s="43"/>
      <c r="BC592" s="43"/>
      <c r="BD592" s="43"/>
      <c r="BE592" s="43"/>
      <c r="BF592" s="43"/>
      <c r="BG592" s="43"/>
      <c r="BH592" s="43"/>
      <c r="BI592" s="43"/>
      <c r="BJ592" s="43"/>
      <c r="BK592" s="43"/>
      <c r="BL592" s="43"/>
      <c r="BM592" s="43"/>
      <c r="BN592" s="43"/>
      <c r="BO592" s="43"/>
      <c r="BP592" s="43"/>
      <c r="BQ592" s="43"/>
      <c r="BR592" s="43"/>
      <c r="BS592" s="43"/>
      <c r="BT592" s="43"/>
      <c r="BU592" s="43"/>
      <c r="BV592" s="43"/>
      <c r="BW592" s="43"/>
      <c r="BX592" s="43"/>
      <c r="BY592" s="43"/>
      <c r="BZ592" s="43"/>
      <c r="CA592" s="43"/>
      <c r="CB592" s="43"/>
      <c r="CC592" s="43"/>
      <c r="CD592" s="43"/>
      <c r="CE592" s="43"/>
      <c r="CF592" s="43"/>
      <c r="CG592" s="43"/>
      <c r="CH592" s="43"/>
    </row>
    <row r="593" spans="1:86" s="2" customFormat="1" ht="24">
      <c r="A593" s="21" t="s">
        <v>88</v>
      </c>
      <c r="B593" s="20" t="s">
        <v>45</v>
      </c>
      <c r="C593" s="20" t="s">
        <v>9</v>
      </c>
      <c r="D593" s="20" t="s">
        <v>5</v>
      </c>
      <c r="E593" s="20" t="s">
        <v>357</v>
      </c>
      <c r="F593" s="20" t="s">
        <v>87</v>
      </c>
      <c r="G593" s="108">
        <f t="shared" si="119"/>
        <v>706000</v>
      </c>
      <c r="H593" s="108">
        <f t="shared" si="119"/>
        <v>512719.04</v>
      </c>
      <c r="I593" s="108">
        <f t="shared" si="119"/>
        <v>408707.38</v>
      </c>
      <c r="J593" s="88">
        <f t="shared" si="117"/>
        <v>79.713712211662752</v>
      </c>
      <c r="K593" s="121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  <c r="AA593" s="43"/>
      <c r="AB593" s="43"/>
      <c r="AC593" s="43"/>
      <c r="AD593" s="43"/>
      <c r="AE593" s="43"/>
      <c r="AF593" s="43"/>
      <c r="AG593" s="43"/>
      <c r="AH593" s="43"/>
      <c r="AI593" s="43"/>
      <c r="AJ593" s="43"/>
      <c r="AK593" s="43"/>
      <c r="AL593" s="43"/>
      <c r="AM593" s="43"/>
      <c r="AN593" s="43"/>
      <c r="AO593" s="43"/>
      <c r="AP593" s="43"/>
      <c r="AQ593" s="43"/>
      <c r="AR593" s="43"/>
      <c r="AS593" s="43"/>
      <c r="AT593" s="43"/>
      <c r="AU593" s="43"/>
      <c r="AV593" s="43"/>
      <c r="AW593" s="43"/>
      <c r="AX593" s="43"/>
      <c r="AY593" s="43"/>
      <c r="AZ593" s="43"/>
      <c r="BA593" s="43"/>
      <c r="BB593" s="43"/>
      <c r="BC593" s="43"/>
      <c r="BD593" s="43"/>
      <c r="BE593" s="43"/>
      <c r="BF593" s="43"/>
      <c r="BG593" s="43"/>
      <c r="BH593" s="43"/>
      <c r="BI593" s="43"/>
      <c r="BJ593" s="43"/>
      <c r="BK593" s="43"/>
      <c r="BL593" s="43"/>
      <c r="BM593" s="43"/>
      <c r="BN593" s="43"/>
      <c r="BO593" s="43"/>
      <c r="BP593" s="43"/>
      <c r="BQ593" s="43"/>
      <c r="BR593" s="43"/>
      <c r="BS593" s="43"/>
      <c r="BT593" s="43"/>
      <c r="BU593" s="43"/>
      <c r="BV593" s="43"/>
      <c r="BW593" s="43"/>
      <c r="BX593" s="43"/>
      <c r="BY593" s="43"/>
      <c r="BZ593" s="43"/>
      <c r="CA593" s="43"/>
      <c r="CB593" s="43"/>
      <c r="CC593" s="43"/>
      <c r="CD593" s="43"/>
      <c r="CE593" s="43"/>
      <c r="CF593" s="43"/>
      <c r="CG593" s="43"/>
      <c r="CH593" s="43"/>
    </row>
    <row r="594" spans="1:86" s="2" customFormat="1" ht="12">
      <c r="A594" s="21" t="s">
        <v>189</v>
      </c>
      <c r="B594" s="20" t="s">
        <v>45</v>
      </c>
      <c r="C594" s="20" t="s">
        <v>9</v>
      </c>
      <c r="D594" s="20" t="s">
        <v>5</v>
      </c>
      <c r="E594" s="20" t="s">
        <v>357</v>
      </c>
      <c r="F594" s="20" t="s">
        <v>190</v>
      </c>
      <c r="G594" s="108">
        <v>706000</v>
      </c>
      <c r="H594" s="108">
        <v>512719.04</v>
      </c>
      <c r="I594" s="108">
        <v>408707.38</v>
      </c>
      <c r="J594" s="88">
        <f t="shared" si="117"/>
        <v>79.713712211662752</v>
      </c>
      <c r="K594" s="121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  <c r="AA594" s="43"/>
      <c r="AB594" s="43"/>
      <c r="AC594" s="43"/>
      <c r="AD594" s="43"/>
      <c r="AE594" s="43"/>
      <c r="AF594" s="43"/>
      <c r="AG594" s="43"/>
      <c r="AH594" s="43"/>
      <c r="AI594" s="43"/>
      <c r="AJ594" s="43"/>
      <c r="AK594" s="43"/>
      <c r="AL594" s="43"/>
      <c r="AM594" s="43"/>
      <c r="AN594" s="43"/>
      <c r="AO594" s="43"/>
      <c r="AP594" s="43"/>
      <c r="AQ594" s="43"/>
      <c r="AR594" s="43"/>
      <c r="AS594" s="43"/>
      <c r="AT594" s="43"/>
      <c r="AU594" s="43"/>
      <c r="AV594" s="43"/>
      <c r="AW594" s="43"/>
      <c r="AX594" s="43"/>
      <c r="AY594" s="43"/>
      <c r="AZ594" s="43"/>
      <c r="BA594" s="43"/>
      <c r="BB594" s="43"/>
      <c r="BC594" s="43"/>
      <c r="BD594" s="43"/>
      <c r="BE594" s="43"/>
      <c r="BF594" s="43"/>
      <c r="BG594" s="43"/>
      <c r="BH594" s="43"/>
      <c r="BI594" s="43"/>
      <c r="BJ594" s="43"/>
      <c r="BK594" s="43"/>
      <c r="BL594" s="43"/>
      <c r="BM594" s="43"/>
      <c r="BN594" s="43"/>
      <c r="BO594" s="43"/>
      <c r="BP594" s="43"/>
      <c r="BQ594" s="43"/>
      <c r="BR594" s="43"/>
      <c r="BS594" s="43"/>
      <c r="BT594" s="43"/>
      <c r="BU594" s="43"/>
      <c r="BV594" s="43"/>
      <c r="BW594" s="43"/>
      <c r="BX594" s="43"/>
      <c r="BY594" s="43"/>
      <c r="BZ594" s="43"/>
      <c r="CA594" s="43"/>
      <c r="CB594" s="43"/>
      <c r="CC594" s="43"/>
      <c r="CD594" s="43"/>
      <c r="CE594" s="43"/>
      <c r="CF594" s="43"/>
      <c r="CG594" s="43"/>
      <c r="CH594" s="43"/>
    </row>
    <row r="595" spans="1:86" s="2" customFormat="1" ht="36">
      <c r="A595" s="21" t="s">
        <v>497</v>
      </c>
      <c r="B595" s="20" t="s">
        <v>45</v>
      </c>
      <c r="C595" s="20" t="s">
        <v>9</v>
      </c>
      <c r="D595" s="20" t="s">
        <v>5</v>
      </c>
      <c r="E595" s="20" t="s">
        <v>358</v>
      </c>
      <c r="F595" s="20"/>
      <c r="G595" s="108">
        <f t="shared" ref="G595:I596" si="120">G596</f>
        <v>15000</v>
      </c>
      <c r="H595" s="108">
        <f t="shared" si="120"/>
        <v>15000</v>
      </c>
      <c r="I595" s="108">
        <f t="shared" si="120"/>
        <v>8150.23</v>
      </c>
      <c r="J595" s="88">
        <f t="shared" si="117"/>
        <v>54.334866666666656</v>
      </c>
      <c r="K595" s="121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  <c r="AA595" s="43"/>
      <c r="AB595" s="43"/>
      <c r="AC595" s="43"/>
      <c r="AD595" s="43"/>
      <c r="AE595" s="43"/>
      <c r="AF595" s="43"/>
      <c r="AG595" s="43"/>
      <c r="AH595" s="43"/>
      <c r="AI595" s="43"/>
      <c r="AJ595" s="43"/>
      <c r="AK595" s="43"/>
      <c r="AL595" s="43"/>
      <c r="AM595" s="43"/>
      <c r="AN595" s="43"/>
      <c r="AO595" s="43"/>
      <c r="AP595" s="43"/>
      <c r="AQ595" s="43"/>
      <c r="AR595" s="43"/>
      <c r="AS595" s="43"/>
      <c r="AT595" s="43"/>
      <c r="AU595" s="43"/>
      <c r="AV595" s="43"/>
      <c r="AW595" s="43"/>
      <c r="AX595" s="43"/>
      <c r="AY595" s="43"/>
      <c r="AZ595" s="43"/>
      <c r="BA595" s="43"/>
      <c r="BB595" s="43"/>
      <c r="BC595" s="43"/>
      <c r="BD595" s="43"/>
      <c r="BE595" s="43"/>
      <c r="BF595" s="43"/>
      <c r="BG595" s="43"/>
      <c r="BH595" s="43"/>
      <c r="BI595" s="43"/>
      <c r="BJ595" s="43"/>
      <c r="BK595" s="43"/>
      <c r="BL595" s="43"/>
      <c r="BM595" s="43"/>
      <c r="BN595" s="43"/>
      <c r="BO595" s="43"/>
      <c r="BP595" s="43"/>
      <c r="BQ595" s="43"/>
      <c r="BR595" s="43"/>
      <c r="BS595" s="43"/>
      <c r="BT595" s="43"/>
      <c r="BU595" s="43"/>
      <c r="BV595" s="43"/>
      <c r="BW595" s="43"/>
      <c r="BX595" s="43"/>
      <c r="BY595" s="43"/>
      <c r="BZ595" s="43"/>
      <c r="CA595" s="43"/>
      <c r="CB595" s="43"/>
      <c r="CC595" s="43"/>
      <c r="CD595" s="43"/>
      <c r="CE595" s="43"/>
      <c r="CF595" s="43"/>
      <c r="CG595" s="43"/>
      <c r="CH595" s="43"/>
    </row>
    <row r="596" spans="1:86" s="2" customFormat="1" ht="24">
      <c r="A596" s="21" t="s">
        <v>88</v>
      </c>
      <c r="B596" s="20" t="s">
        <v>45</v>
      </c>
      <c r="C596" s="20" t="s">
        <v>9</v>
      </c>
      <c r="D596" s="20" t="s">
        <v>5</v>
      </c>
      <c r="E596" s="20" t="s">
        <v>358</v>
      </c>
      <c r="F596" s="20" t="s">
        <v>87</v>
      </c>
      <c r="G596" s="108">
        <f t="shared" si="120"/>
        <v>15000</v>
      </c>
      <c r="H596" s="108">
        <f t="shared" si="120"/>
        <v>15000</v>
      </c>
      <c r="I596" s="108">
        <f t="shared" si="120"/>
        <v>8150.23</v>
      </c>
      <c r="J596" s="88">
        <f t="shared" si="117"/>
        <v>54.334866666666656</v>
      </c>
      <c r="K596" s="121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  <c r="AA596" s="43"/>
      <c r="AB596" s="43"/>
      <c r="AC596" s="43"/>
      <c r="AD596" s="43"/>
      <c r="AE596" s="43"/>
      <c r="AF596" s="43"/>
      <c r="AG596" s="43"/>
      <c r="AH596" s="43"/>
      <c r="AI596" s="43"/>
      <c r="AJ596" s="43"/>
      <c r="AK596" s="43"/>
      <c r="AL596" s="43"/>
      <c r="AM596" s="43"/>
      <c r="AN596" s="43"/>
      <c r="AO596" s="43"/>
      <c r="AP596" s="43"/>
      <c r="AQ596" s="43"/>
      <c r="AR596" s="43"/>
      <c r="AS596" s="43"/>
      <c r="AT596" s="43"/>
      <c r="AU596" s="43"/>
      <c r="AV596" s="43"/>
      <c r="AW596" s="43"/>
      <c r="AX596" s="43"/>
      <c r="AY596" s="43"/>
      <c r="AZ596" s="43"/>
      <c r="BA596" s="43"/>
      <c r="BB596" s="43"/>
      <c r="BC596" s="43"/>
      <c r="BD596" s="43"/>
      <c r="BE596" s="43"/>
      <c r="BF596" s="43"/>
      <c r="BG596" s="43"/>
      <c r="BH596" s="43"/>
      <c r="BI596" s="43"/>
      <c r="BJ596" s="43"/>
      <c r="BK596" s="43"/>
      <c r="BL596" s="43"/>
      <c r="BM596" s="43"/>
      <c r="BN596" s="43"/>
      <c r="BO596" s="43"/>
      <c r="BP596" s="43"/>
      <c r="BQ596" s="43"/>
      <c r="BR596" s="43"/>
      <c r="BS596" s="43"/>
      <c r="BT596" s="43"/>
      <c r="BU596" s="43"/>
      <c r="BV596" s="43"/>
      <c r="BW596" s="43"/>
      <c r="BX596" s="43"/>
      <c r="BY596" s="43"/>
      <c r="BZ596" s="43"/>
      <c r="CA596" s="43"/>
      <c r="CB596" s="43"/>
      <c r="CC596" s="43"/>
      <c r="CD596" s="43"/>
      <c r="CE596" s="43"/>
      <c r="CF596" s="43"/>
      <c r="CG596" s="43"/>
      <c r="CH596" s="43"/>
    </row>
    <row r="597" spans="1:86" s="2" customFormat="1" ht="12">
      <c r="A597" s="21" t="s">
        <v>189</v>
      </c>
      <c r="B597" s="20" t="s">
        <v>45</v>
      </c>
      <c r="C597" s="20" t="s">
        <v>9</v>
      </c>
      <c r="D597" s="20" t="s">
        <v>5</v>
      </c>
      <c r="E597" s="20" t="s">
        <v>358</v>
      </c>
      <c r="F597" s="20" t="s">
        <v>190</v>
      </c>
      <c r="G597" s="108">
        <v>15000</v>
      </c>
      <c r="H597" s="108">
        <v>15000</v>
      </c>
      <c r="I597" s="108">
        <v>8150.23</v>
      </c>
      <c r="J597" s="88">
        <f t="shared" si="117"/>
        <v>54.334866666666656</v>
      </c>
      <c r="K597" s="121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  <c r="AA597" s="43"/>
      <c r="AB597" s="43"/>
      <c r="AC597" s="43"/>
      <c r="AD597" s="43"/>
      <c r="AE597" s="43"/>
      <c r="AF597" s="43"/>
      <c r="AG597" s="43"/>
      <c r="AH597" s="43"/>
      <c r="AI597" s="43"/>
      <c r="AJ597" s="43"/>
      <c r="AK597" s="43"/>
      <c r="AL597" s="43"/>
      <c r="AM597" s="43"/>
      <c r="AN597" s="43"/>
      <c r="AO597" s="43"/>
      <c r="AP597" s="43"/>
      <c r="AQ597" s="43"/>
      <c r="AR597" s="43"/>
      <c r="AS597" s="43"/>
      <c r="AT597" s="43"/>
      <c r="AU597" s="43"/>
      <c r="AV597" s="43"/>
      <c r="AW597" s="43"/>
      <c r="AX597" s="43"/>
      <c r="AY597" s="43"/>
      <c r="AZ597" s="43"/>
      <c r="BA597" s="43"/>
      <c r="BB597" s="43"/>
      <c r="BC597" s="43"/>
      <c r="BD597" s="43"/>
      <c r="BE597" s="43"/>
      <c r="BF597" s="43"/>
      <c r="BG597" s="43"/>
      <c r="BH597" s="43"/>
      <c r="BI597" s="43"/>
      <c r="BJ597" s="43"/>
      <c r="BK597" s="43"/>
      <c r="BL597" s="43"/>
      <c r="BM597" s="43"/>
      <c r="BN597" s="43"/>
      <c r="BO597" s="43"/>
      <c r="BP597" s="43"/>
      <c r="BQ597" s="43"/>
      <c r="BR597" s="43"/>
      <c r="BS597" s="43"/>
      <c r="BT597" s="43"/>
      <c r="BU597" s="43"/>
      <c r="BV597" s="43"/>
      <c r="BW597" s="43"/>
      <c r="BX597" s="43"/>
      <c r="BY597" s="43"/>
      <c r="BZ597" s="43"/>
      <c r="CA597" s="43"/>
      <c r="CB597" s="43"/>
      <c r="CC597" s="43"/>
      <c r="CD597" s="43"/>
      <c r="CE597" s="43"/>
      <c r="CF597" s="43"/>
      <c r="CG597" s="43"/>
      <c r="CH597" s="43"/>
    </row>
    <row r="598" spans="1:86" s="2" customFormat="1" ht="60" hidden="1">
      <c r="A598" s="21" t="s">
        <v>180</v>
      </c>
      <c r="B598" s="20" t="s">
        <v>45</v>
      </c>
      <c r="C598" s="20" t="s">
        <v>9</v>
      </c>
      <c r="D598" s="20" t="s">
        <v>5</v>
      </c>
      <c r="E598" s="20" t="s">
        <v>359</v>
      </c>
      <c r="F598" s="20"/>
      <c r="G598" s="108">
        <f t="shared" ref="G598:I599" si="121">G599</f>
        <v>0</v>
      </c>
      <c r="H598" s="108">
        <f t="shared" si="121"/>
        <v>0</v>
      </c>
      <c r="I598" s="108">
        <f t="shared" si="121"/>
        <v>0</v>
      </c>
      <c r="J598" s="88" t="e">
        <f t="shared" si="117"/>
        <v>#DIV/0!</v>
      </c>
      <c r="K598" s="121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  <c r="AA598" s="43"/>
      <c r="AB598" s="43"/>
      <c r="AC598" s="43"/>
      <c r="AD598" s="43"/>
      <c r="AE598" s="43"/>
      <c r="AF598" s="43"/>
      <c r="AG598" s="43"/>
      <c r="AH598" s="43"/>
      <c r="AI598" s="43"/>
      <c r="AJ598" s="43"/>
      <c r="AK598" s="43"/>
      <c r="AL598" s="43"/>
      <c r="AM598" s="43"/>
      <c r="AN598" s="43"/>
      <c r="AO598" s="43"/>
      <c r="AP598" s="43"/>
      <c r="AQ598" s="43"/>
      <c r="AR598" s="43"/>
      <c r="AS598" s="43"/>
      <c r="AT598" s="43"/>
      <c r="AU598" s="43"/>
      <c r="AV598" s="43"/>
      <c r="AW598" s="43"/>
      <c r="AX598" s="43"/>
      <c r="AY598" s="43"/>
      <c r="AZ598" s="43"/>
      <c r="BA598" s="43"/>
      <c r="BB598" s="43"/>
      <c r="BC598" s="43"/>
      <c r="BD598" s="43"/>
      <c r="BE598" s="43"/>
      <c r="BF598" s="43"/>
      <c r="BG598" s="43"/>
      <c r="BH598" s="43"/>
      <c r="BI598" s="43"/>
      <c r="BJ598" s="43"/>
      <c r="BK598" s="43"/>
      <c r="BL598" s="43"/>
      <c r="BM598" s="43"/>
      <c r="BN598" s="43"/>
      <c r="BO598" s="43"/>
      <c r="BP598" s="43"/>
      <c r="BQ598" s="43"/>
      <c r="BR598" s="43"/>
      <c r="BS598" s="43"/>
      <c r="BT598" s="43"/>
      <c r="BU598" s="43"/>
      <c r="BV598" s="43"/>
      <c r="BW598" s="43"/>
      <c r="BX598" s="43"/>
      <c r="BY598" s="43"/>
      <c r="BZ598" s="43"/>
      <c r="CA598" s="43"/>
      <c r="CB598" s="43"/>
      <c r="CC598" s="43"/>
      <c r="CD598" s="43"/>
      <c r="CE598" s="43"/>
      <c r="CF598" s="43"/>
      <c r="CG598" s="43"/>
      <c r="CH598" s="43"/>
    </row>
    <row r="599" spans="1:86" s="2" customFormat="1" ht="24" hidden="1">
      <c r="A599" s="21" t="s">
        <v>88</v>
      </c>
      <c r="B599" s="20" t="s">
        <v>45</v>
      </c>
      <c r="C599" s="20" t="s">
        <v>9</v>
      </c>
      <c r="D599" s="20" t="s">
        <v>5</v>
      </c>
      <c r="E599" s="20" t="s">
        <v>359</v>
      </c>
      <c r="F599" s="20" t="s">
        <v>87</v>
      </c>
      <c r="G599" s="108">
        <f t="shared" si="121"/>
        <v>0</v>
      </c>
      <c r="H599" s="108">
        <f t="shared" si="121"/>
        <v>0</v>
      </c>
      <c r="I599" s="108">
        <f t="shared" si="121"/>
        <v>0</v>
      </c>
      <c r="J599" s="88" t="e">
        <f t="shared" si="117"/>
        <v>#DIV/0!</v>
      </c>
      <c r="K599" s="121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  <c r="AA599" s="43"/>
      <c r="AB599" s="43"/>
      <c r="AC599" s="43"/>
      <c r="AD599" s="43"/>
      <c r="AE599" s="43"/>
      <c r="AF599" s="43"/>
      <c r="AG599" s="43"/>
      <c r="AH599" s="43"/>
      <c r="AI599" s="43"/>
      <c r="AJ599" s="43"/>
      <c r="AK599" s="43"/>
      <c r="AL599" s="43"/>
      <c r="AM599" s="43"/>
      <c r="AN599" s="43"/>
      <c r="AO599" s="43"/>
      <c r="AP599" s="43"/>
      <c r="AQ599" s="43"/>
      <c r="AR599" s="43"/>
      <c r="AS599" s="43"/>
      <c r="AT599" s="43"/>
      <c r="AU599" s="43"/>
      <c r="AV599" s="43"/>
      <c r="AW599" s="43"/>
      <c r="AX599" s="43"/>
      <c r="AY599" s="43"/>
      <c r="AZ599" s="43"/>
      <c r="BA599" s="43"/>
      <c r="BB599" s="43"/>
      <c r="BC599" s="43"/>
      <c r="BD599" s="43"/>
      <c r="BE599" s="43"/>
      <c r="BF599" s="43"/>
      <c r="BG599" s="43"/>
      <c r="BH599" s="43"/>
      <c r="BI599" s="43"/>
      <c r="BJ599" s="43"/>
      <c r="BK599" s="43"/>
      <c r="BL599" s="43"/>
      <c r="BM599" s="43"/>
      <c r="BN599" s="43"/>
      <c r="BO599" s="43"/>
      <c r="BP599" s="43"/>
      <c r="BQ599" s="43"/>
      <c r="BR599" s="43"/>
      <c r="BS599" s="43"/>
      <c r="BT599" s="43"/>
      <c r="BU599" s="43"/>
      <c r="BV599" s="43"/>
      <c r="BW599" s="43"/>
      <c r="BX599" s="43"/>
      <c r="BY599" s="43"/>
      <c r="BZ599" s="43"/>
      <c r="CA599" s="43"/>
      <c r="CB599" s="43"/>
      <c r="CC599" s="43"/>
      <c r="CD599" s="43"/>
      <c r="CE599" s="43"/>
      <c r="CF599" s="43"/>
      <c r="CG599" s="43"/>
      <c r="CH599" s="43"/>
    </row>
    <row r="600" spans="1:86" s="2" customFormat="1" ht="12" hidden="1">
      <c r="A600" s="21" t="s">
        <v>189</v>
      </c>
      <c r="B600" s="20" t="s">
        <v>45</v>
      </c>
      <c r="C600" s="20" t="s">
        <v>9</v>
      </c>
      <c r="D600" s="20" t="s">
        <v>5</v>
      </c>
      <c r="E600" s="20" t="s">
        <v>359</v>
      </c>
      <c r="F600" s="20" t="s">
        <v>190</v>
      </c>
      <c r="G600" s="108"/>
      <c r="H600" s="108"/>
      <c r="I600" s="108"/>
      <c r="J600" s="88" t="e">
        <f t="shared" si="117"/>
        <v>#DIV/0!</v>
      </c>
      <c r="K600" s="121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  <c r="AA600" s="43"/>
      <c r="AB600" s="43"/>
      <c r="AC600" s="43"/>
      <c r="AD600" s="43"/>
      <c r="AE600" s="43"/>
      <c r="AF600" s="43"/>
      <c r="AG600" s="43"/>
      <c r="AH600" s="43"/>
      <c r="AI600" s="43"/>
      <c r="AJ600" s="43"/>
      <c r="AK600" s="43"/>
      <c r="AL600" s="43"/>
      <c r="AM600" s="43"/>
      <c r="AN600" s="43"/>
      <c r="AO600" s="43"/>
      <c r="AP600" s="43"/>
      <c r="AQ600" s="43"/>
      <c r="AR600" s="43"/>
      <c r="AS600" s="43"/>
      <c r="AT600" s="43"/>
      <c r="AU600" s="43"/>
      <c r="AV600" s="43"/>
      <c r="AW600" s="43"/>
      <c r="AX600" s="43"/>
      <c r="AY600" s="43"/>
      <c r="AZ600" s="43"/>
      <c r="BA600" s="43"/>
      <c r="BB600" s="43"/>
      <c r="BC600" s="43"/>
      <c r="BD600" s="43"/>
      <c r="BE600" s="43"/>
      <c r="BF600" s="43"/>
      <c r="BG600" s="43"/>
      <c r="BH600" s="43"/>
      <c r="BI600" s="43"/>
      <c r="BJ600" s="43"/>
      <c r="BK600" s="43"/>
      <c r="BL600" s="43"/>
      <c r="BM600" s="43"/>
      <c r="BN600" s="43"/>
      <c r="BO600" s="43"/>
      <c r="BP600" s="43"/>
      <c r="BQ600" s="43"/>
      <c r="BR600" s="43"/>
      <c r="BS600" s="43"/>
      <c r="BT600" s="43"/>
      <c r="BU600" s="43"/>
      <c r="BV600" s="43"/>
      <c r="BW600" s="43"/>
      <c r="BX600" s="43"/>
      <c r="BY600" s="43"/>
      <c r="BZ600" s="43"/>
      <c r="CA600" s="43"/>
      <c r="CB600" s="43"/>
      <c r="CC600" s="43"/>
      <c r="CD600" s="43"/>
      <c r="CE600" s="43"/>
      <c r="CF600" s="43"/>
      <c r="CG600" s="43"/>
      <c r="CH600" s="43"/>
    </row>
    <row r="601" spans="1:86" s="2" customFormat="1" ht="12">
      <c r="A601" s="22" t="s">
        <v>18</v>
      </c>
      <c r="B601" s="18" t="s">
        <v>45</v>
      </c>
      <c r="C601" s="18" t="s">
        <v>9</v>
      </c>
      <c r="D601" s="18" t="s">
        <v>6</v>
      </c>
      <c r="E601" s="18"/>
      <c r="F601" s="18"/>
      <c r="G601" s="107">
        <f>G602</f>
        <v>296815669</v>
      </c>
      <c r="H601" s="107">
        <f>H602</f>
        <v>361021710.89000005</v>
      </c>
      <c r="I601" s="107">
        <f>I602</f>
        <v>359732135.35000002</v>
      </c>
      <c r="J601" s="90">
        <f t="shared" si="117"/>
        <v>99.642798341179841</v>
      </c>
      <c r="K601" s="121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  <c r="AA601" s="43"/>
      <c r="AB601" s="43"/>
      <c r="AC601" s="43"/>
      <c r="AD601" s="43"/>
      <c r="AE601" s="43"/>
      <c r="AF601" s="43"/>
      <c r="AG601" s="43"/>
      <c r="AH601" s="43"/>
      <c r="AI601" s="43"/>
      <c r="AJ601" s="43"/>
      <c r="AK601" s="43"/>
      <c r="AL601" s="43"/>
      <c r="AM601" s="43"/>
      <c r="AN601" s="43"/>
      <c r="AO601" s="43"/>
      <c r="AP601" s="43"/>
      <c r="AQ601" s="43"/>
      <c r="AR601" s="43"/>
      <c r="AS601" s="43"/>
      <c r="AT601" s="43"/>
      <c r="AU601" s="43"/>
      <c r="AV601" s="43"/>
      <c r="AW601" s="43"/>
      <c r="AX601" s="43"/>
      <c r="AY601" s="43"/>
      <c r="AZ601" s="43"/>
      <c r="BA601" s="43"/>
      <c r="BB601" s="43"/>
      <c r="BC601" s="43"/>
      <c r="BD601" s="43"/>
      <c r="BE601" s="43"/>
      <c r="BF601" s="43"/>
      <c r="BG601" s="43"/>
      <c r="BH601" s="43"/>
      <c r="BI601" s="43"/>
      <c r="BJ601" s="43"/>
      <c r="BK601" s="43"/>
      <c r="BL601" s="43"/>
      <c r="BM601" s="43"/>
      <c r="BN601" s="43"/>
      <c r="BO601" s="43"/>
      <c r="BP601" s="43"/>
      <c r="BQ601" s="43"/>
      <c r="BR601" s="43"/>
      <c r="BS601" s="43"/>
      <c r="BT601" s="43"/>
      <c r="BU601" s="43"/>
      <c r="BV601" s="43"/>
      <c r="BW601" s="43"/>
      <c r="BX601" s="43"/>
      <c r="BY601" s="43"/>
      <c r="BZ601" s="43"/>
      <c r="CA601" s="43"/>
      <c r="CB601" s="43"/>
      <c r="CC601" s="43"/>
      <c r="CD601" s="43"/>
      <c r="CE601" s="43"/>
      <c r="CF601" s="43"/>
      <c r="CG601" s="43"/>
      <c r="CH601" s="43"/>
    </row>
    <row r="602" spans="1:86" s="2" customFormat="1" ht="24">
      <c r="A602" s="21" t="s">
        <v>530</v>
      </c>
      <c r="B602" s="20" t="s">
        <v>45</v>
      </c>
      <c r="C602" s="20" t="s">
        <v>9</v>
      </c>
      <c r="D602" s="20" t="s">
        <v>6</v>
      </c>
      <c r="E602" s="20" t="s">
        <v>154</v>
      </c>
      <c r="F602" s="20"/>
      <c r="G602" s="108">
        <f>G603+G688+G634+G641</f>
        <v>296815669</v>
      </c>
      <c r="H602" s="108">
        <f>H603+H688+H634+H641</f>
        <v>361021710.89000005</v>
      </c>
      <c r="I602" s="108">
        <f>I603+I688+I634+I641</f>
        <v>359732135.35000002</v>
      </c>
      <c r="J602" s="88">
        <f t="shared" si="117"/>
        <v>99.642798341179841</v>
      </c>
      <c r="K602" s="121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  <c r="AA602" s="43"/>
      <c r="AB602" s="43"/>
      <c r="AC602" s="43"/>
      <c r="AD602" s="43"/>
      <c r="AE602" s="43"/>
      <c r="AF602" s="43"/>
      <c r="AG602" s="43"/>
      <c r="AH602" s="43"/>
      <c r="AI602" s="43"/>
      <c r="AJ602" s="43"/>
      <c r="AK602" s="43"/>
      <c r="AL602" s="43"/>
      <c r="AM602" s="43"/>
      <c r="AN602" s="43"/>
      <c r="AO602" s="43"/>
      <c r="AP602" s="43"/>
      <c r="AQ602" s="43"/>
      <c r="AR602" s="43"/>
      <c r="AS602" s="43"/>
      <c r="AT602" s="43"/>
      <c r="AU602" s="43"/>
      <c r="AV602" s="43"/>
      <c r="AW602" s="43"/>
      <c r="AX602" s="43"/>
      <c r="AY602" s="43"/>
      <c r="AZ602" s="43"/>
      <c r="BA602" s="43"/>
      <c r="BB602" s="43"/>
      <c r="BC602" s="43"/>
      <c r="BD602" s="43"/>
      <c r="BE602" s="43"/>
      <c r="BF602" s="43"/>
      <c r="BG602" s="43"/>
      <c r="BH602" s="43"/>
      <c r="BI602" s="43"/>
      <c r="BJ602" s="43"/>
      <c r="BK602" s="43"/>
      <c r="BL602" s="43"/>
      <c r="BM602" s="43"/>
      <c r="BN602" s="43"/>
      <c r="BO602" s="43"/>
      <c r="BP602" s="43"/>
      <c r="BQ602" s="43"/>
      <c r="BR602" s="43"/>
      <c r="BS602" s="43"/>
      <c r="BT602" s="43"/>
      <c r="BU602" s="43"/>
      <c r="BV602" s="43"/>
      <c r="BW602" s="43"/>
      <c r="BX602" s="43"/>
      <c r="BY602" s="43"/>
      <c r="BZ602" s="43"/>
      <c r="CA602" s="43"/>
      <c r="CB602" s="43"/>
      <c r="CC602" s="43"/>
      <c r="CD602" s="43"/>
      <c r="CE602" s="43"/>
      <c r="CF602" s="43"/>
      <c r="CG602" s="43"/>
      <c r="CH602" s="43"/>
    </row>
    <row r="603" spans="1:86" s="2" customFormat="1" ht="12">
      <c r="A603" s="21" t="s">
        <v>522</v>
      </c>
      <c r="B603" s="20" t="s">
        <v>45</v>
      </c>
      <c r="C603" s="20" t="s">
        <v>9</v>
      </c>
      <c r="D603" s="20" t="s">
        <v>6</v>
      </c>
      <c r="E603" s="20" t="s">
        <v>155</v>
      </c>
      <c r="F603" s="20"/>
      <c r="G603" s="108">
        <f>G616+G619+G625+G604+G622+G628+G607+G613+G610+G631</f>
        <v>280945656</v>
      </c>
      <c r="H603" s="108">
        <f>H616+H619+H625+H604+H622+H628+H607+H613+H610+H631</f>
        <v>309106038.14000005</v>
      </c>
      <c r="I603" s="108">
        <f>I616+I619+I625+I604+I622+I628+I607+I613+I610+I631</f>
        <v>308408726.26000005</v>
      </c>
      <c r="J603" s="88">
        <f t="shared" si="117"/>
        <v>99.774410139576702</v>
      </c>
      <c r="K603" s="121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  <c r="AA603" s="43"/>
      <c r="AB603" s="43"/>
      <c r="AC603" s="43"/>
      <c r="AD603" s="43"/>
      <c r="AE603" s="43"/>
      <c r="AF603" s="43"/>
      <c r="AG603" s="43"/>
      <c r="AH603" s="43"/>
      <c r="AI603" s="43"/>
      <c r="AJ603" s="43"/>
      <c r="AK603" s="43"/>
      <c r="AL603" s="43"/>
      <c r="AM603" s="43"/>
      <c r="AN603" s="43"/>
      <c r="AO603" s="43"/>
      <c r="AP603" s="43"/>
      <c r="AQ603" s="43"/>
      <c r="AR603" s="43"/>
      <c r="AS603" s="43"/>
      <c r="AT603" s="43"/>
      <c r="AU603" s="43"/>
      <c r="AV603" s="43"/>
      <c r="AW603" s="43"/>
      <c r="AX603" s="43"/>
      <c r="AY603" s="43"/>
      <c r="AZ603" s="43"/>
      <c r="BA603" s="43"/>
      <c r="BB603" s="43"/>
      <c r="BC603" s="43"/>
      <c r="BD603" s="43"/>
      <c r="BE603" s="43"/>
      <c r="BF603" s="43"/>
      <c r="BG603" s="43"/>
      <c r="BH603" s="43"/>
      <c r="BI603" s="43"/>
      <c r="BJ603" s="43"/>
      <c r="BK603" s="43"/>
      <c r="BL603" s="43"/>
      <c r="BM603" s="43"/>
      <c r="BN603" s="43"/>
      <c r="BO603" s="43"/>
      <c r="BP603" s="43"/>
      <c r="BQ603" s="43"/>
      <c r="BR603" s="43"/>
      <c r="BS603" s="43"/>
      <c r="BT603" s="43"/>
      <c r="BU603" s="43"/>
      <c r="BV603" s="43"/>
      <c r="BW603" s="43"/>
      <c r="BX603" s="43"/>
      <c r="BY603" s="43"/>
      <c r="BZ603" s="43"/>
      <c r="CA603" s="43"/>
      <c r="CB603" s="43"/>
      <c r="CC603" s="43"/>
      <c r="CD603" s="43"/>
      <c r="CE603" s="43"/>
      <c r="CF603" s="43"/>
      <c r="CG603" s="43"/>
      <c r="CH603" s="43"/>
    </row>
    <row r="604" spans="1:86" s="2" customFormat="1" ht="36" hidden="1">
      <c r="A604" s="73" t="s">
        <v>330</v>
      </c>
      <c r="B604" s="20" t="s">
        <v>45</v>
      </c>
      <c r="C604" s="20" t="s">
        <v>9</v>
      </c>
      <c r="D604" s="20" t="s">
        <v>6</v>
      </c>
      <c r="E604" s="20" t="s">
        <v>259</v>
      </c>
      <c r="F604" s="20"/>
      <c r="G604" s="108">
        <f t="shared" ref="G604:I605" si="122">G605</f>
        <v>0</v>
      </c>
      <c r="H604" s="108">
        <f t="shared" si="122"/>
        <v>0</v>
      </c>
      <c r="I604" s="108">
        <f t="shared" si="122"/>
        <v>0</v>
      </c>
      <c r="J604" s="88" t="e">
        <f t="shared" si="117"/>
        <v>#DIV/0!</v>
      </c>
      <c r="K604" s="121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  <c r="AA604" s="43"/>
      <c r="AB604" s="43"/>
      <c r="AC604" s="43"/>
      <c r="AD604" s="43"/>
      <c r="AE604" s="43"/>
      <c r="AF604" s="43"/>
      <c r="AG604" s="43"/>
      <c r="AH604" s="43"/>
      <c r="AI604" s="43"/>
      <c r="AJ604" s="43"/>
      <c r="AK604" s="43"/>
      <c r="AL604" s="43"/>
      <c r="AM604" s="43"/>
      <c r="AN604" s="43"/>
      <c r="AO604" s="43"/>
      <c r="AP604" s="43"/>
      <c r="AQ604" s="43"/>
      <c r="AR604" s="43"/>
      <c r="AS604" s="43"/>
      <c r="AT604" s="43"/>
      <c r="AU604" s="43"/>
      <c r="AV604" s="43"/>
      <c r="AW604" s="43"/>
      <c r="AX604" s="43"/>
      <c r="AY604" s="43"/>
      <c r="AZ604" s="43"/>
      <c r="BA604" s="43"/>
      <c r="BB604" s="43"/>
      <c r="BC604" s="43"/>
      <c r="BD604" s="43"/>
      <c r="BE604" s="43"/>
      <c r="BF604" s="43"/>
      <c r="BG604" s="43"/>
      <c r="BH604" s="43"/>
      <c r="BI604" s="43"/>
      <c r="BJ604" s="43"/>
      <c r="BK604" s="43"/>
      <c r="BL604" s="43"/>
      <c r="BM604" s="43"/>
      <c r="BN604" s="43"/>
      <c r="BO604" s="43"/>
      <c r="BP604" s="43"/>
      <c r="BQ604" s="43"/>
      <c r="BR604" s="43"/>
      <c r="BS604" s="43"/>
      <c r="BT604" s="43"/>
      <c r="BU604" s="43"/>
      <c r="BV604" s="43"/>
      <c r="BW604" s="43"/>
      <c r="BX604" s="43"/>
      <c r="BY604" s="43"/>
      <c r="BZ604" s="43"/>
      <c r="CA604" s="43"/>
      <c r="CB604" s="43"/>
      <c r="CC604" s="43"/>
      <c r="CD604" s="43"/>
      <c r="CE604" s="43"/>
      <c r="CF604" s="43"/>
      <c r="CG604" s="43"/>
      <c r="CH604" s="43"/>
    </row>
    <row r="605" spans="1:86" s="2" customFormat="1" ht="24" hidden="1">
      <c r="A605" s="21" t="s">
        <v>106</v>
      </c>
      <c r="B605" s="20" t="s">
        <v>45</v>
      </c>
      <c r="C605" s="20" t="s">
        <v>9</v>
      </c>
      <c r="D605" s="20" t="s">
        <v>6</v>
      </c>
      <c r="E605" s="20" t="s">
        <v>259</v>
      </c>
      <c r="F605" s="20" t="s">
        <v>87</v>
      </c>
      <c r="G605" s="108">
        <f t="shared" si="122"/>
        <v>0</v>
      </c>
      <c r="H605" s="108">
        <f t="shared" si="122"/>
        <v>0</v>
      </c>
      <c r="I605" s="108">
        <f t="shared" si="122"/>
        <v>0</v>
      </c>
      <c r="J605" s="88" t="e">
        <f t="shared" si="117"/>
        <v>#DIV/0!</v>
      </c>
      <c r="K605" s="121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  <c r="AA605" s="43"/>
      <c r="AB605" s="43"/>
      <c r="AC605" s="43"/>
      <c r="AD605" s="43"/>
      <c r="AE605" s="43"/>
      <c r="AF605" s="43"/>
      <c r="AG605" s="43"/>
      <c r="AH605" s="43"/>
      <c r="AI605" s="43"/>
      <c r="AJ605" s="43"/>
      <c r="AK605" s="43"/>
      <c r="AL605" s="43"/>
      <c r="AM605" s="43"/>
      <c r="AN605" s="43"/>
      <c r="AO605" s="43"/>
      <c r="AP605" s="43"/>
      <c r="AQ605" s="43"/>
      <c r="AR605" s="43"/>
      <c r="AS605" s="43"/>
      <c r="AT605" s="43"/>
      <c r="AU605" s="43"/>
      <c r="AV605" s="43"/>
      <c r="AW605" s="43"/>
      <c r="AX605" s="43"/>
      <c r="AY605" s="43"/>
      <c r="AZ605" s="43"/>
      <c r="BA605" s="43"/>
      <c r="BB605" s="43"/>
      <c r="BC605" s="43"/>
      <c r="BD605" s="43"/>
      <c r="BE605" s="43"/>
      <c r="BF605" s="43"/>
      <c r="BG605" s="43"/>
      <c r="BH605" s="43"/>
      <c r="BI605" s="43"/>
      <c r="BJ605" s="43"/>
      <c r="BK605" s="43"/>
      <c r="BL605" s="43"/>
      <c r="BM605" s="43"/>
      <c r="BN605" s="43"/>
      <c r="BO605" s="43"/>
      <c r="BP605" s="43"/>
      <c r="BQ605" s="43"/>
      <c r="BR605" s="43"/>
      <c r="BS605" s="43"/>
      <c r="BT605" s="43"/>
      <c r="BU605" s="43"/>
      <c r="BV605" s="43"/>
      <c r="BW605" s="43"/>
      <c r="BX605" s="43"/>
      <c r="BY605" s="43"/>
      <c r="BZ605" s="43"/>
      <c r="CA605" s="43"/>
      <c r="CB605" s="43"/>
      <c r="CC605" s="43"/>
      <c r="CD605" s="43"/>
      <c r="CE605" s="43"/>
      <c r="CF605" s="43"/>
      <c r="CG605" s="43"/>
      <c r="CH605" s="43"/>
    </row>
    <row r="606" spans="1:86" s="2" customFormat="1" ht="12" hidden="1">
      <c r="A606" s="21" t="s">
        <v>189</v>
      </c>
      <c r="B606" s="20" t="s">
        <v>45</v>
      </c>
      <c r="C606" s="20" t="s">
        <v>9</v>
      </c>
      <c r="D606" s="20" t="s">
        <v>6</v>
      </c>
      <c r="E606" s="20" t="s">
        <v>259</v>
      </c>
      <c r="F606" s="20" t="s">
        <v>190</v>
      </c>
      <c r="G606" s="108"/>
      <c r="H606" s="108"/>
      <c r="I606" s="108"/>
      <c r="J606" s="88" t="e">
        <f t="shared" si="117"/>
        <v>#DIV/0!</v>
      </c>
      <c r="K606" s="121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  <c r="AA606" s="43"/>
      <c r="AB606" s="43"/>
      <c r="AC606" s="43"/>
      <c r="AD606" s="43"/>
      <c r="AE606" s="43"/>
      <c r="AF606" s="43"/>
      <c r="AG606" s="43"/>
      <c r="AH606" s="43"/>
      <c r="AI606" s="43"/>
      <c r="AJ606" s="43"/>
      <c r="AK606" s="43"/>
      <c r="AL606" s="43"/>
      <c r="AM606" s="43"/>
      <c r="AN606" s="43"/>
      <c r="AO606" s="43"/>
      <c r="AP606" s="43"/>
      <c r="AQ606" s="43"/>
      <c r="AR606" s="43"/>
      <c r="AS606" s="43"/>
      <c r="AT606" s="43"/>
      <c r="AU606" s="43"/>
      <c r="AV606" s="43"/>
      <c r="AW606" s="43"/>
      <c r="AX606" s="43"/>
      <c r="AY606" s="43"/>
      <c r="AZ606" s="43"/>
      <c r="BA606" s="43"/>
      <c r="BB606" s="43"/>
      <c r="BC606" s="43"/>
      <c r="BD606" s="43"/>
      <c r="BE606" s="43"/>
      <c r="BF606" s="43"/>
      <c r="BG606" s="43"/>
      <c r="BH606" s="43"/>
      <c r="BI606" s="43"/>
      <c r="BJ606" s="43"/>
      <c r="BK606" s="43"/>
      <c r="BL606" s="43"/>
      <c r="BM606" s="43"/>
      <c r="BN606" s="43"/>
      <c r="BO606" s="43"/>
      <c r="BP606" s="43"/>
      <c r="BQ606" s="43"/>
      <c r="BR606" s="43"/>
      <c r="BS606" s="43"/>
      <c r="BT606" s="43"/>
      <c r="BU606" s="43"/>
      <c r="BV606" s="43"/>
      <c r="BW606" s="43"/>
      <c r="BX606" s="43"/>
      <c r="BY606" s="43"/>
      <c r="BZ606" s="43"/>
      <c r="CA606" s="43"/>
      <c r="CB606" s="43"/>
      <c r="CC606" s="43"/>
      <c r="CD606" s="43"/>
      <c r="CE606" s="43"/>
      <c r="CF606" s="43"/>
      <c r="CG606" s="43"/>
      <c r="CH606" s="43"/>
    </row>
    <row r="607" spans="1:86" s="2" customFormat="1" ht="36">
      <c r="A607" s="21" t="s">
        <v>334</v>
      </c>
      <c r="B607" s="20" t="s">
        <v>45</v>
      </c>
      <c r="C607" s="20" t="s">
        <v>9</v>
      </c>
      <c r="D607" s="20" t="s">
        <v>6</v>
      </c>
      <c r="E607" s="20" t="s">
        <v>333</v>
      </c>
      <c r="F607" s="20"/>
      <c r="G607" s="108">
        <f t="shared" ref="G607:I608" si="123">G608</f>
        <v>12994860</v>
      </c>
      <c r="H607" s="108">
        <f t="shared" si="123"/>
        <v>13516460</v>
      </c>
      <c r="I607" s="108">
        <f t="shared" si="123"/>
        <v>13516460</v>
      </c>
      <c r="J607" s="88">
        <f t="shared" si="117"/>
        <v>100</v>
      </c>
      <c r="K607" s="121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  <c r="AA607" s="43"/>
      <c r="AB607" s="43"/>
      <c r="AC607" s="43"/>
      <c r="AD607" s="43"/>
      <c r="AE607" s="43"/>
      <c r="AF607" s="43"/>
      <c r="AG607" s="43"/>
      <c r="AH607" s="43"/>
      <c r="AI607" s="43"/>
      <c r="AJ607" s="43"/>
      <c r="AK607" s="43"/>
      <c r="AL607" s="43"/>
      <c r="AM607" s="43"/>
      <c r="AN607" s="43"/>
      <c r="AO607" s="43"/>
      <c r="AP607" s="43"/>
      <c r="AQ607" s="43"/>
      <c r="AR607" s="43"/>
      <c r="AS607" s="43"/>
      <c r="AT607" s="43"/>
      <c r="AU607" s="43"/>
      <c r="AV607" s="43"/>
      <c r="AW607" s="43"/>
      <c r="AX607" s="43"/>
      <c r="AY607" s="43"/>
      <c r="AZ607" s="43"/>
      <c r="BA607" s="43"/>
      <c r="BB607" s="43"/>
      <c r="BC607" s="43"/>
      <c r="BD607" s="43"/>
      <c r="BE607" s="43"/>
      <c r="BF607" s="43"/>
      <c r="BG607" s="43"/>
      <c r="BH607" s="43"/>
      <c r="BI607" s="43"/>
      <c r="BJ607" s="43"/>
      <c r="BK607" s="43"/>
      <c r="BL607" s="43"/>
      <c r="BM607" s="43"/>
      <c r="BN607" s="43"/>
      <c r="BO607" s="43"/>
      <c r="BP607" s="43"/>
      <c r="BQ607" s="43"/>
      <c r="BR607" s="43"/>
      <c r="BS607" s="43"/>
      <c r="BT607" s="43"/>
      <c r="BU607" s="43"/>
      <c r="BV607" s="43"/>
      <c r="BW607" s="43"/>
      <c r="BX607" s="43"/>
      <c r="BY607" s="43"/>
      <c r="BZ607" s="43"/>
      <c r="CA607" s="43"/>
      <c r="CB607" s="43"/>
      <c r="CC607" s="43"/>
      <c r="CD607" s="43"/>
      <c r="CE607" s="43"/>
      <c r="CF607" s="43"/>
      <c r="CG607" s="43"/>
      <c r="CH607" s="43"/>
    </row>
    <row r="608" spans="1:86" s="2" customFormat="1" ht="24">
      <c r="A608" s="21" t="s">
        <v>88</v>
      </c>
      <c r="B608" s="20" t="s">
        <v>45</v>
      </c>
      <c r="C608" s="20" t="s">
        <v>9</v>
      </c>
      <c r="D608" s="20" t="s">
        <v>6</v>
      </c>
      <c r="E608" s="20" t="s">
        <v>333</v>
      </c>
      <c r="F608" s="20" t="s">
        <v>87</v>
      </c>
      <c r="G608" s="108">
        <f t="shared" si="123"/>
        <v>12994860</v>
      </c>
      <c r="H608" s="108">
        <f t="shared" si="123"/>
        <v>13516460</v>
      </c>
      <c r="I608" s="108">
        <f t="shared" si="123"/>
        <v>13516460</v>
      </c>
      <c r="J608" s="88">
        <f t="shared" si="117"/>
        <v>100</v>
      </c>
      <c r="K608" s="121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  <c r="AA608" s="43"/>
      <c r="AB608" s="43"/>
      <c r="AC608" s="43"/>
      <c r="AD608" s="43"/>
      <c r="AE608" s="43"/>
      <c r="AF608" s="43"/>
      <c r="AG608" s="43"/>
      <c r="AH608" s="43"/>
      <c r="AI608" s="43"/>
      <c r="AJ608" s="43"/>
      <c r="AK608" s="43"/>
      <c r="AL608" s="43"/>
      <c r="AM608" s="43"/>
      <c r="AN608" s="43"/>
      <c r="AO608" s="43"/>
      <c r="AP608" s="43"/>
      <c r="AQ608" s="43"/>
      <c r="AR608" s="43"/>
      <c r="AS608" s="43"/>
      <c r="AT608" s="43"/>
      <c r="AU608" s="43"/>
      <c r="AV608" s="43"/>
      <c r="AW608" s="43"/>
      <c r="AX608" s="43"/>
      <c r="AY608" s="43"/>
      <c r="AZ608" s="43"/>
      <c r="BA608" s="43"/>
      <c r="BB608" s="43"/>
      <c r="BC608" s="43"/>
      <c r="BD608" s="43"/>
      <c r="BE608" s="43"/>
      <c r="BF608" s="43"/>
      <c r="BG608" s="43"/>
      <c r="BH608" s="43"/>
      <c r="BI608" s="43"/>
      <c r="BJ608" s="43"/>
      <c r="BK608" s="43"/>
      <c r="BL608" s="43"/>
      <c r="BM608" s="43"/>
      <c r="BN608" s="43"/>
      <c r="BO608" s="43"/>
      <c r="BP608" s="43"/>
      <c r="BQ608" s="43"/>
      <c r="BR608" s="43"/>
      <c r="BS608" s="43"/>
      <c r="BT608" s="43"/>
      <c r="BU608" s="43"/>
      <c r="BV608" s="43"/>
      <c r="BW608" s="43"/>
      <c r="BX608" s="43"/>
      <c r="BY608" s="43"/>
      <c r="BZ608" s="43"/>
      <c r="CA608" s="43"/>
      <c r="CB608" s="43"/>
      <c r="CC608" s="43"/>
      <c r="CD608" s="43"/>
      <c r="CE608" s="43"/>
      <c r="CF608" s="43"/>
      <c r="CG608" s="43"/>
      <c r="CH608" s="43"/>
    </row>
    <row r="609" spans="1:86" s="2" customFormat="1" ht="12.75" customHeight="1">
      <c r="A609" s="21" t="s">
        <v>189</v>
      </c>
      <c r="B609" s="20" t="s">
        <v>45</v>
      </c>
      <c r="C609" s="20" t="s">
        <v>9</v>
      </c>
      <c r="D609" s="20" t="s">
        <v>6</v>
      </c>
      <c r="E609" s="20" t="s">
        <v>333</v>
      </c>
      <c r="F609" s="20" t="s">
        <v>190</v>
      </c>
      <c r="G609" s="108">
        <v>12994860</v>
      </c>
      <c r="H609" s="108">
        <v>13516460</v>
      </c>
      <c r="I609" s="108">
        <v>13516460</v>
      </c>
      <c r="J609" s="88">
        <f t="shared" si="117"/>
        <v>100</v>
      </c>
      <c r="K609" s="121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  <c r="AA609" s="43"/>
      <c r="AB609" s="43"/>
      <c r="AC609" s="43"/>
      <c r="AD609" s="43"/>
      <c r="AE609" s="43"/>
      <c r="AF609" s="43"/>
      <c r="AG609" s="43"/>
      <c r="AH609" s="43"/>
      <c r="AI609" s="43"/>
      <c r="AJ609" s="43"/>
      <c r="AK609" s="43"/>
      <c r="AL609" s="43"/>
      <c r="AM609" s="43"/>
      <c r="AN609" s="43"/>
      <c r="AO609" s="43"/>
      <c r="AP609" s="43"/>
      <c r="AQ609" s="43"/>
      <c r="AR609" s="43"/>
      <c r="AS609" s="43"/>
      <c r="AT609" s="43"/>
      <c r="AU609" s="43"/>
      <c r="AV609" s="43"/>
      <c r="AW609" s="43"/>
      <c r="AX609" s="43"/>
      <c r="AY609" s="43"/>
      <c r="AZ609" s="43"/>
      <c r="BA609" s="43"/>
      <c r="BB609" s="43"/>
      <c r="BC609" s="43"/>
      <c r="BD609" s="43"/>
      <c r="BE609" s="43"/>
      <c r="BF609" s="43"/>
      <c r="BG609" s="43"/>
      <c r="BH609" s="43"/>
      <c r="BI609" s="43"/>
      <c r="BJ609" s="43"/>
      <c r="BK609" s="43"/>
      <c r="BL609" s="43"/>
      <c r="BM609" s="43"/>
      <c r="BN609" s="43"/>
      <c r="BO609" s="43"/>
      <c r="BP609" s="43"/>
      <c r="BQ609" s="43"/>
      <c r="BR609" s="43"/>
      <c r="BS609" s="43"/>
      <c r="BT609" s="43"/>
      <c r="BU609" s="43"/>
      <c r="BV609" s="43"/>
      <c r="BW609" s="43"/>
      <c r="BX609" s="43"/>
      <c r="BY609" s="43"/>
      <c r="BZ609" s="43"/>
      <c r="CA609" s="43"/>
      <c r="CB609" s="43"/>
      <c r="CC609" s="43"/>
      <c r="CD609" s="43"/>
      <c r="CE609" s="43"/>
      <c r="CF609" s="43"/>
      <c r="CG609" s="43"/>
      <c r="CH609" s="43"/>
    </row>
    <row r="610" spans="1:86" s="2" customFormat="1" ht="12" hidden="1">
      <c r="A610" s="21" t="s">
        <v>329</v>
      </c>
      <c r="B610" s="20" t="s">
        <v>45</v>
      </c>
      <c r="C610" s="20" t="s">
        <v>9</v>
      </c>
      <c r="D610" s="20" t="s">
        <v>6</v>
      </c>
      <c r="E610" s="20" t="s">
        <v>461</v>
      </c>
      <c r="F610" s="20"/>
      <c r="G610" s="108">
        <f t="shared" ref="G610:I611" si="124">G611</f>
        <v>0</v>
      </c>
      <c r="H610" s="108">
        <f t="shared" si="124"/>
        <v>0</v>
      </c>
      <c r="I610" s="108">
        <f t="shared" si="124"/>
        <v>0</v>
      </c>
      <c r="J610" s="88" t="e">
        <f t="shared" si="117"/>
        <v>#DIV/0!</v>
      </c>
      <c r="K610" s="121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  <c r="AA610" s="43"/>
      <c r="AB610" s="43"/>
      <c r="AC610" s="43"/>
      <c r="AD610" s="43"/>
      <c r="AE610" s="43"/>
      <c r="AF610" s="43"/>
      <c r="AG610" s="43"/>
      <c r="AH610" s="43"/>
      <c r="AI610" s="43"/>
      <c r="AJ610" s="43"/>
      <c r="AK610" s="43"/>
      <c r="AL610" s="43"/>
      <c r="AM610" s="43"/>
      <c r="AN610" s="43"/>
      <c r="AO610" s="43"/>
      <c r="AP610" s="43"/>
      <c r="AQ610" s="43"/>
      <c r="AR610" s="43"/>
      <c r="AS610" s="43"/>
      <c r="AT610" s="43"/>
      <c r="AU610" s="43"/>
      <c r="AV610" s="43"/>
      <c r="AW610" s="43"/>
      <c r="AX610" s="43"/>
      <c r="AY610" s="43"/>
      <c r="AZ610" s="43"/>
      <c r="BA610" s="43"/>
      <c r="BB610" s="43"/>
      <c r="BC610" s="43"/>
      <c r="BD610" s="43"/>
      <c r="BE610" s="43"/>
      <c r="BF610" s="43"/>
      <c r="BG610" s="43"/>
      <c r="BH610" s="43"/>
      <c r="BI610" s="43"/>
      <c r="BJ610" s="43"/>
      <c r="BK610" s="43"/>
      <c r="BL610" s="43"/>
      <c r="BM610" s="43"/>
      <c r="BN610" s="43"/>
      <c r="BO610" s="43"/>
      <c r="BP610" s="43"/>
      <c r="BQ610" s="43"/>
      <c r="BR610" s="43"/>
      <c r="BS610" s="43"/>
      <c r="BT610" s="43"/>
      <c r="BU610" s="43"/>
      <c r="BV610" s="43"/>
      <c r="BW610" s="43"/>
      <c r="BX610" s="43"/>
      <c r="BY610" s="43"/>
      <c r="BZ610" s="43"/>
      <c r="CA610" s="43"/>
      <c r="CB610" s="43"/>
      <c r="CC610" s="43"/>
      <c r="CD610" s="43"/>
      <c r="CE610" s="43"/>
      <c r="CF610" s="43"/>
      <c r="CG610" s="43"/>
      <c r="CH610" s="43"/>
    </row>
    <row r="611" spans="1:86" s="2" customFormat="1" ht="24" hidden="1">
      <c r="A611" s="21" t="s">
        <v>88</v>
      </c>
      <c r="B611" s="20" t="s">
        <v>45</v>
      </c>
      <c r="C611" s="20" t="s">
        <v>9</v>
      </c>
      <c r="D611" s="20" t="s">
        <v>6</v>
      </c>
      <c r="E611" s="20" t="s">
        <v>461</v>
      </c>
      <c r="F611" s="20" t="s">
        <v>87</v>
      </c>
      <c r="G611" s="108">
        <f t="shared" si="124"/>
        <v>0</v>
      </c>
      <c r="H611" s="108">
        <f t="shared" si="124"/>
        <v>0</v>
      </c>
      <c r="I611" s="108">
        <f t="shared" si="124"/>
        <v>0</v>
      </c>
      <c r="J611" s="88" t="e">
        <f t="shared" si="117"/>
        <v>#DIV/0!</v>
      </c>
      <c r="K611" s="121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  <c r="AA611" s="43"/>
      <c r="AB611" s="43"/>
      <c r="AC611" s="43"/>
      <c r="AD611" s="43"/>
      <c r="AE611" s="43"/>
      <c r="AF611" s="43"/>
      <c r="AG611" s="43"/>
      <c r="AH611" s="43"/>
      <c r="AI611" s="43"/>
      <c r="AJ611" s="43"/>
      <c r="AK611" s="43"/>
      <c r="AL611" s="43"/>
      <c r="AM611" s="43"/>
      <c r="AN611" s="43"/>
      <c r="AO611" s="43"/>
      <c r="AP611" s="43"/>
      <c r="AQ611" s="43"/>
      <c r="AR611" s="43"/>
      <c r="AS611" s="43"/>
      <c r="AT611" s="43"/>
      <c r="AU611" s="43"/>
      <c r="AV611" s="43"/>
      <c r="AW611" s="43"/>
      <c r="AX611" s="43"/>
      <c r="AY611" s="43"/>
      <c r="AZ611" s="43"/>
      <c r="BA611" s="43"/>
      <c r="BB611" s="43"/>
      <c r="BC611" s="43"/>
      <c r="BD611" s="43"/>
      <c r="BE611" s="43"/>
      <c r="BF611" s="43"/>
      <c r="BG611" s="43"/>
      <c r="BH611" s="43"/>
      <c r="BI611" s="43"/>
      <c r="BJ611" s="43"/>
      <c r="BK611" s="43"/>
      <c r="BL611" s="43"/>
      <c r="BM611" s="43"/>
      <c r="BN611" s="43"/>
      <c r="BO611" s="43"/>
      <c r="BP611" s="43"/>
      <c r="BQ611" s="43"/>
      <c r="BR611" s="43"/>
      <c r="BS611" s="43"/>
      <c r="BT611" s="43"/>
      <c r="BU611" s="43"/>
      <c r="BV611" s="43"/>
      <c r="BW611" s="43"/>
      <c r="BX611" s="43"/>
      <c r="BY611" s="43"/>
      <c r="BZ611" s="43"/>
      <c r="CA611" s="43"/>
      <c r="CB611" s="43"/>
      <c r="CC611" s="43"/>
      <c r="CD611" s="43"/>
      <c r="CE611" s="43"/>
      <c r="CF611" s="43"/>
      <c r="CG611" s="43"/>
      <c r="CH611" s="43"/>
    </row>
    <row r="612" spans="1:86" s="2" customFormat="1" ht="12" hidden="1">
      <c r="A612" s="21" t="s">
        <v>189</v>
      </c>
      <c r="B612" s="20" t="s">
        <v>45</v>
      </c>
      <c r="C612" s="20" t="s">
        <v>9</v>
      </c>
      <c r="D612" s="20" t="s">
        <v>6</v>
      </c>
      <c r="E612" s="20" t="s">
        <v>461</v>
      </c>
      <c r="F612" s="20" t="s">
        <v>190</v>
      </c>
      <c r="G612" s="108"/>
      <c r="H612" s="108"/>
      <c r="I612" s="108"/>
      <c r="J612" s="88" t="e">
        <f t="shared" si="117"/>
        <v>#DIV/0!</v>
      </c>
      <c r="K612" s="121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  <c r="AA612" s="43"/>
      <c r="AB612" s="43"/>
      <c r="AC612" s="43"/>
      <c r="AD612" s="43"/>
      <c r="AE612" s="43"/>
      <c r="AF612" s="43"/>
      <c r="AG612" s="43"/>
      <c r="AH612" s="43"/>
      <c r="AI612" s="43"/>
      <c r="AJ612" s="43"/>
      <c r="AK612" s="43"/>
      <c r="AL612" s="43"/>
      <c r="AM612" s="43"/>
      <c r="AN612" s="43"/>
      <c r="AO612" s="43"/>
      <c r="AP612" s="43"/>
      <c r="AQ612" s="43"/>
      <c r="AR612" s="43"/>
      <c r="AS612" s="43"/>
      <c r="AT612" s="43"/>
      <c r="AU612" s="43"/>
      <c r="AV612" s="43"/>
      <c r="AW612" s="43"/>
      <c r="AX612" s="43"/>
      <c r="AY612" s="43"/>
      <c r="AZ612" s="43"/>
      <c r="BA612" s="43"/>
      <c r="BB612" s="43"/>
      <c r="BC612" s="43"/>
      <c r="BD612" s="43"/>
      <c r="BE612" s="43"/>
      <c r="BF612" s="43"/>
      <c r="BG612" s="43"/>
      <c r="BH612" s="43"/>
      <c r="BI612" s="43"/>
      <c r="BJ612" s="43"/>
      <c r="BK612" s="43"/>
      <c r="BL612" s="43"/>
      <c r="BM612" s="43"/>
      <c r="BN612" s="43"/>
      <c r="BO612" s="43"/>
      <c r="BP612" s="43"/>
      <c r="BQ612" s="43"/>
      <c r="BR612" s="43"/>
      <c r="BS612" s="43"/>
      <c r="BT612" s="43"/>
      <c r="BU612" s="43"/>
      <c r="BV612" s="43"/>
      <c r="BW612" s="43"/>
      <c r="BX612" s="43"/>
      <c r="BY612" s="43"/>
      <c r="BZ612" s="43"/>
      <c r="CA612" s="43"/>
      <c r="CB612" s="43"/>
      <c r="CC612" s="43"/>
      <c r="CD612" s="43"/>
      <c r="CE612" s="43"/>
      <c r="CF612" s="43"/>
      <c r="CG612" s="43"/>
      <c r="CH612" s="43"/>
    </row>
    <row r="613" spans="1:86" s="2" customFormat="1" ht="24" hidden="1">
      <c r="A613" s="21" t="s">
        <v>451</v>
      </c>
      <c r="B613" s="20" t="s">
        <v>45</v>
      </c>
      <c r="C613" s="20" t="s">
        <v>9</v>
      </c>
      <c r="D613" s="20" t="s">
        <v>6</v>
      </c>
      <c r="E613" s="20" t="s">
        <v>450</v>
      </c>
      <c r="F613" s="20"/>
      <c r="G613" s="108">
        <f t="shared" ref="G613:I614" si="125">G614</f>
        <v>0</v>
      </c>
      <c r="H613" s="108">
        <f t="shared" si="125"/>
        <v>0</v>
      </c>
      <c r="I613" s="108">
        <f t="shared" si="125"/>
        <v>0</v>
      </c>
      <c r="J613" s="88" t="e">
        <f t="shared" si="117"/>
        <v>#DIV/0!</v>
      </c>
      <c r="K613" s="121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  <c r="AA613" s="43"/>
      <c r="AB613" s="43"/>
      <c r="AC613" s="43"/>
      <c r="AD613" s="43"/>
      <c r="AE613" s="43"/>
      <c r="AF613" s="43"/>
      <c r="AG613" s="43"/>
      <c r="AH613" s="43"/>
      <c r="AI613" s="43"/>
      <c r="AJ613" s="43"/>
      <c r="AK613" s="43"/>
      <c r="AL613" s="43"/>
      <c r="AM613" s="43"/>
      <c r="AN613" s="43"/>
      <c r="AO613" s="43"/>
      <c r="AP613" s="43"/>
      <c r="AQ613" s="43"/>
      <c r="AR613" s="43"/>
      <c r="AS613" s="43"/>
      <c r="AT613" s="43"/>
      <c r="AU613" s="43"/>
      <c r="AV613" s="43"/>
      <c r="AW613" s="43"/>
      <c r="AX613" s="43"/>
      <c r="AY613" s="43"/>
      <c r="AZ613" s="43"/>
      <c r="BA613" s="43"/>
      <c r="BB613" s="43"/>
      <c r="BC613" s="43"/>
      <c r="BD613" s="43"/>
      <c r="BE613" s="43"/>
      <c r="BF613" s="43"/>
      <c r="BG613" s="43"/>
      <c r="BH613" s="43"/>
      <c r="BI613" s="43"/>
      <c r="BJ613" s="43"/>
      <c r="BK613" s="43"/>
      <c r="BL613" s="43"/>
      <c r="BM613" s="43"/>
      <c r="BN613" s="43"/>
      <c r="BO613" s="43"/>
      <c r="BP613" s="43"/>
      <c r="BQ613" s="43"/>
      <c r="BR613" s="43"/>
      <c r="BS613" s="43"/>
      <c r="BT613" s="43"/>
      <c r="BU613" s="43"/>
      <c r="BV613" s="43"/>
      <c r="BW613" s="43"/>
      <c r="BX613" s="43"/>
      <c r="BY613" s="43"/>
      <c r="BZ613" s="43"/>
      <c r="CA613" s="43"/>
      <c r="CB613" s="43"/>
      <c r="CC613" s="43"/>
      <c r="CD613" s="43"/>
      <c r="CE613" s="43"/>
      <c r="CF613" s="43"/>
      <c r="CG613" s="43"/>
      <c r="CH613" s="43"/>
    </row>
    <row r="614" spans="1:86" s="2" customFormat="1" ht="24" hidden="1">
      <c r="A614" s="21" t="s">
        <v>88</v>
      </c>
      <c r="B614" s="20" t="s">
        <v>45</v>
      </c>
      <c r="C614" s="20" t="s">
        <v>9</v>
      </c>
      <c r="D614" s="20" t="s">
        <v>6</v>
      </c>
      <c r="E614" s="20" t="s">
        <v>450</v>
      </c>
      <c r="F614" s="20" t="s">
        <v>87</v>
      </c>
      <c r="G614" s="108">
        <f t="shared" si="125"/>
        <v>0</v>
      </c>
      <c r="H614" s="108">
        <f t="shared" si="125"/>
        <v>0</v>
      </c>
      <c r="I614" s="108">
        <f t="shared" si="125"/>
        <v>0</v>
      </c>
      <c r="J614" s="88" t="e">
        <f t="shared" si="117"/>
        <v>#DIV/0!</v>
      </c>
      <c r="K614" s="121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  <c r="AA614" s="43"/>
      <c r="AB614" s="43"/>
      <c r="AC614" s="43"/>
      <c r="AD614" s="43"/>
      <c r="AE614" s="43"/>
      <c r="AF614" s="43"/>
      <c r="AG614" s="43"/>
      <c r="AH614" s="43"/>
      <c r="AI614" s="43"/>
      <c r="AJ614" s="43"/>
      <c r="AK614" s="43"/>
      <c r="AL614" s="43"/>
      <c r="AM614" s="43"/>
      <c r="AN614" s="43"/>
      <c r="AO614" s="43"/>
      <c r="AP614" s="43"/>
      <c r="AQ614" s="43"/>
      <c r="AR614" s="43"/>
      <c r="AS614" s="43"/>
      <c r="AT614" s="43"/>
      <c r="AU614" s="43"/>
      <c r="AV614" s="43"/>
      <c r="AW614" s="43"/>
      <c r="AX614" s="43"/>
      <c r="AY614" s="43"/>
      <c r="AZ614" s="43"/>
      <c r="BA614" s="43"/>
      <c r="BB614" s="43"/>
      <c r="BC614" s="43"/>
      <c r="BD614" s="43"/>
      <c r="BE614" s="43"/>
      <c r="BF614" s="43"/>
      <c r="BG614" s="43"/>
      <c r="BH614" s="43"/>
      <c r="BI614" s="43"/>
      <c r="BJ614" s="43"/>
      <c r="BK614" s="43"/>
      <c r="BL614" s="43"/>
      <c r="BM614" s="43"/>
      <c r="BN614" s="43"/>
      <c r="BO614" s="43"/>
      <c r="BP614" s="43"/>
      <c r="BQ614" s="43"/>
      <c r="BR614" s="43"/>
      <c r="BS614" s="43"/>
      <c r="BT614" s="43"/>
      <c r="BU614" s="43"/>
      <c r="BV614" s="43"/>
      <c r="BW614" s="43"/>
      <c r="BX614" s="43"/>
      <c r="BY614" s="43"/>
      <c r="BZ614" s="43"/>
      <c r="CA614" s="43"/>
      <c r="CB614" s="43"/>
      <c r="CC614" s="43"/>
      <c r="CD614" s="43"/>
      <c r="CE614" s="43"/>
      <c r="CF614" s="43"/>
      <c r="CG614" s="43"/>
      <c r="CH614" s="43"/>
    </row>
    <row r="615" spans="1:86" s="2" customFormat="1" ht="12" hidden="1">
      <c r="A615" s="21" t="s">
        <v>189</v>
      </c>
      <c r="B615" s="20" t="s">
        <v>45</v>
      </c>
      <c r="C615" s="20" t="s">
        <v>9</v>
      </c>
      <c r="D615" s="20" t="s">
        <v>6</v>
      </c>
      <c r="E615" s="20" t="s">
        <v>450</v>
      </c>
      <c r="F615" s="20" t="s">
        <v>190</v>
      </c>
      <c r="G615" s="108"/>
      <c r="H615" s="108"/>
      <c r="I615" s="108"/>
      <c r="J615" s="88" t="e">
        <f t="shared" si="117"/>
        <v>#DIV/0!</v>
      </c>
      <c r="K615" s="121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  <c r="AA615" s="43"/>
      <c r="AB615" s="43"/>
      <c r="AC615" s="43"/>
      <c r="AD615" s="43"/>
      <c r="AE615" s="43"/>
      <c r="AF615" s="43"/>
      <c r="AG615" s="43"/>
      <c r="AH615" s="43"/>
      <c r="AI615" s="43"/>
      <c r="AJ615" s="43"/>
      <c r="AK615" s="43"/>
      <c r="AL615" s="43"/>
      <c r="AM615" s="43"/>
      <c r="AN615" s="43"/>
      <c r="AO615" s="43"/>
      <c r="AP615" s="43"/>
      <c r="AQ615" s="43"/>
      <c r="AR615" s="43"/>
      <c r="AS615" s="43"/>
      <c r="AT615" s="43"/>
      <c r="AU615" s="43"/>
      <c r="AV615" s="43"/>
      <c r="AW615" s="43"/>
      <c r="AX615" s="43"/>
      <c r="AY615" s="43"/>
      <c r="AZ615" s="43"/>
      <c r="BA615" s="43"/>
      <c r="BB615" s="43"/>
      <c r="BC615" s="43"/>
      <c r="BD615" s="43"/>
      <c r="BE615" s="43"/>
      <c r="BF615" s="43"/>
      <c r="BG615" s="43"/>
      <c r="BH615" s="43"/>
      <c r="BI615" s="43"/>
      <c r="BJ615" s="43"/>
      <c r="BK615" s="43"/>
      <c r="BL615" s="43"/>
      <c r="BM615" s="43"/>
      <c r="BN615" s="43"/>
      <c r="BO615" s="43"/>
      <c r="BP615" s="43"/>
      <c r="BQ615" s="43"/>
      <c r="BR615" s="43"/>
      <c r="BS615" s="43"/>
      <c r="BT615" s="43"/>
      <c r="BU615" s="43"/>
      <c r="BV615" s="43"/>
      <c r="BW615" s="43"/>
      <c r="BX615" s="43"/>
      <c r="BY615" s="43"/>
      <c r="BZ615" s="43"/>
      <c r="CA615" s="43"/>
      <c r="CB615" s="43"/>
      <c r="CC615" s="43"/>
      <c r="CD615" s="43"/>
      <c r="CE615" s="43"/>
      <c r="CF615" s="43"/>
      <c r="CG615" s="43"/>
      <c r="CH615" s="43"/>
    </row>
    <row r="616" spans="1:86" s="2" customFormat="1" ht="12">
      <c r="A616" s="21" t="s">
        <v>115</v>
      </c>
      <c r="B616" s="20" t="s">
        <v>45</v>
      </c>
      <c r="C616" s="20" t="s">
        <v>9</v>
      </c>
      <c r="D616" s="20" t="s">
        <v>6</v>
      </c>
      <c r="E616" s="20" t="s">
        <v>156</v>
      </c>
      <c r="F616" s="20"/>
      <c r="G616" s="108">
        <f t="shared" ref="G616:I617" si="126">G617</f>
        <v>156791166</v>
      </c>
      <c r="H616" s="108">
        <f t="shared" si="126"/>
        <v>178168710</v>
      </c>
      <c r="I616" s="108">
        <f t="shared" si="126"/>
        <v>178168710</v>
      </c>
      <c r="J616" s="88">
        <f t="shared" si="117"/>
        <v>100</v>
      </c>
      <c r="K616" s="121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  <c r="AA616" s="43"/>
      <c r="AB616" s="43"/>
      <c r="AC616" s="43"/>
      <c r="AD616" s="43"/>
      <c r="AE616" s="43"/>
      <c r="AF616" s="43"/>
      <c r="AG616" s="43"/>
      <c r="AH616" s="43"/>
      <c r="AI616" s="43"/>
      <c r="AJ616" s="43"/>
      <c r="AK616" s="43"/>
      <c r="AL616" s="43"/>
      <c r="AM616" s="43"/>
      <c r="AN616" s="43"/>
      <c r="AO616" s="43"/>
      <c r="AP616" s="43"/>
      <c r="AQ616" s="43"/>
      <c r="AR616" s="43"/>
      <c r="AS616" s="43"/>
      <c r="AT616" s="43"/>
      <c r="AU616" s="43"/>
      <c r="AV616" s="43"/>
      <c r="AW616" s="43"/>
      <c r="AX616" s="43"/>
      <c r="AY616" s="43"/>
      <c r="AZ616" s="43"/>
      <c r="BA616" s="43"/>
      <c r="BB616" s="43"/>
      <c r="BC616" s="43"/>
      <c r="BD616" s="43"/>
      <c r="BE616" s="43"/>
      <c r="BF616" s="43"/>
      <c r="BG616" s="43"/>
      <c r="BH616" s="43"/>
      <c r="BI616" s="43"/>
      <c r="BJ616" s="43"/>
      <c r="BK616" s="43"/>
      <c r="BL616" s="43"/>
      <c r="BM616" s="43"/>
      <c r="BN616" s="43"/>
      <c r="BO616" s="43"/>
      <c r="BP616" s="43"/>
      <c r="BQ616" s="43"/>
      <c r="BR616" s="43"/>
      <c r="BS616" s="43"/>
      <c r="BT616" s="43"/>
      <c r="BU616" s="43"/>
      <c r="BV616" s="43"/>
      <c r="BW616" s="43"/>
      <c r="BX616" s="43"/>
      <c r="BY616" s="43"/>
      <c r="BZ616" s="43"/>
      <c r="CA616" s="43"/>
      <c r="CB616" s="43"/>
      <c r="CC616" s="43"/>
      <c r="CD616" s="43"/>
      <c r="CE616" s="43"/>
      <c r="CF616" s="43"/>
      <c r="CG616" s="43"/>
      <c r="CH616" s="43"/>
    </row>
    <row r="617" spans="1:86" s="2" customFormat="1" ht="24">
      <c r="A617" s="21" t="s">
        <v>88</v>
      </c>
      <c r="B617" s="20" t="s">
        <v>45</v>
      </c>
      <c r="C617" s="20" t="s">
        <v>9</v>
      </c>
      <c r="D617" s="20" t="s">
        <v>6</v>
      </c>
      <c r="E617" s="20" t="s">
        <v>156</v>
      </c>
      <c r="F617" s="20" t="s">
        <v>87</v>
      </c>
      <c r="G617" s="108">
        <f t="shared" si="126"/>
        <v>156791166</v>
      </c>
      <c r="H617" s="108">
        <f t="shared" si="126"/>
        <v>178168710</v>
      </c>
      <c r="I617" s="108">
        <f t="shared" si="126"/>
        <v>178168710</v>
      </c>
      <c r="J617" s="88">
        <f t="shared" si="117"/>
        <v>100</v>
      </c>
      <c r="K617" s="121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  <c r="AA617" s="43"/>
      <c r="AB617" s="43"/>
      <c r="AC617" s="43"/>
      <c r="AD617" s="43"/>
      <c r="AE617" s="43"/>
      <c r="AF617" s="43"/>
      <c r="AG617" s="43"/>
      <c r="AH617" s="43"/>
      <c r="AI617" s="43"/>
      <c r="AJ617" s="43"/>
      <c r="AK617" s="43"/>
      <c r="AL617" s="43"/>
      <c r="AM617" s="43"/>
      <c r="AN617" s="43"/>
      <c r="AO617" s="43"/>
      <c r="AP617" s="43"/>
      <c r="AQ617" s="43"/>
      <c r="AR617" s="43"/>
      <c r="AS617" s="43"/>
      <c r="AT617" s="43"/>
      <c r="AU617" s="43"/>
      <c r="AV617" s="43"/>
      <c r="AW617" s="43"/>
      <c r="AX617" s="43"/>
      <c r="AY617" s="43"/>
      <c r="AZ617" s="43"/>
      <c r="BA617" s="43"/>
      <c r="BB617" s="43"/>
      <c r="BC617" s="43"/>
      <c r="BD617" s="43"/>
      <c r="BE617" s="43"/>
      <c r="BF617" s="43"/>
      <c r="BG617" s="43"/>
      <c r="BH617" s="43"/>
      <c r="BI617" s="43"/>
      <c r="BJ617" s="43"/>
      <c r="BK617" s="43"/>
      <c r="BL617" s="43"/>
      <c r="BM617" s="43"/>
      <c r="BN617" s="43"/>
      <c r="BO617" s="43"/>
      <c r="BP617" s="43"/>
      <c r="BQ617" s="43"/>
      <c r="BR617" s="43"/>
      <c r="BS617" s="43"/>
      <c r="BT617" s="43"/>
      <c r="BU617" s="43"/>
      <c r="BV617" s="43"/>
      <c r="BW617" s="43"/>
      <c r="BX617" s="43"/>
      <c r="BY617" s="43"/>
      <c r="BZ617" s="43"/>
      <c r="CA617" s="43"/>
      <c r="CB617" s="43"/>
      <c r="CC617" s="43"/>
      <c r="CD617" s="43"/>
      <c r="CE617" s="43"/>
      <c r="CF617" s="43"/>
      <c r="CG617" s="43"/>
      <c r="CH617" s="43"/>
    </row>
    <row r="618" spans="1:86" s="2" customFormat="1" ht="12">
      <c r="A618" s="21" t="s">
        <v>189</v>
      </c>
      <c r="B618" s="20" t="s">
        <v>45</v>
      </c>
      <c r="C618" s="20" t="s">
        <v>9</v>
      </c>
      <c r="D618" s="20" t="s">
        <v>6</v>
      </c>
      <c r="E618" s="20" t="s">
        <v>156</v>
      </c>
      <c r="F618" s="20" t="s">
        <v>190</v>
      </c>
      <c r="G618" s="108">
        <v>156791166</v>
      </c>
      <c r="H618" s="108">
        <v>178168710</v>
      </c>
      <c r="I618" s="108">
        <v>178168710</v>
      </c>
      <c r="J618" s="88">
        <f t="shared" si="117"/>
        <v>100</v>
      </c>
      <c r="K618" s="121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  <c r="AA618" s="43"/>
      <c r="AB618" s="43"/>
      <c r="AC618" s="43"/>
      <c r="AD618" s="43"/>
      <c r="AE618" s="43"/>
      <c r="AF618" s="43"/>
      <c r="AG618" s="43"/>
      <c r="AH618" s="43"/>
      <c r="AI618" s="43"/>
      <c r="AJ618" s="43"/>
      <c r="AK618" s="43"/>
      <c r="AL618" s="43"/>
      <c r="AM618" s="43"/>
      <c r="AN618" s="43"/>
      <c r="AO618" s="43"/>
      <c r="AP618" s="43"/>
      <c r="AQ618" s="43"/>
      <c r="AR618" s="43"/>
      <c r="AS618" s="43"/>
      <c r="AT618" s="43"/>
      <c r="AU618" s="43"/>
      <c r="AV618" s="43"/>
      <c r="AW618" s="43"/>
      <c r="AX618" s="43"/>
      <c r="AY618" s="43"/>
      <c r="AZ618" s="43"/>
      <c r="BA618" s="43"/>
      <c r="BB618" s="43"/>
      <c r="BC618" s="43"/>
      <c r="BD618" s="43"/>
      <c r="BE618" s="43"/>
      <c r="BF618" s="43"/>
      <c r="BG618" s="43"/>
      <c r="BH618" s="43"/>
      <c r="BI618" s="43"/>
      <c r="BJ618" s="43"/>
      <c r="BK618" s="43"/>
      <c r="BL618" s="43"/>
      <c r="BM618" s="43"/>
      <c r="BN618" s="43"/>
      <c r="BO618" s="43"/>
      <c r="BP618" s="43"/>
      <c r="BQ618" s="43"/>
      <c r="BR618" s="43"/>
      <c r="BS618" s="43"/>
      <c r="BT618" s="43"/>
      <c r="BU618" s="43"/>
      <c r="BV618" s="43"/>
      <c r="BW618" s="43"/>
      <c r="BX618" s="43"/>
      <c r="BY618" s="43"/>
      <c r="BZ618" s="43"/>
      <c r="CA618" s="43"/>
      <c r="CB618" s="43"/>
      <c r="CC618" s="43"/>
      <c r="CD618" s="43"/>
      <c r="CE618" s="43"/>
      <c r="CF618" s="43"/>
      <c r="CG618" s="43"/>
      <c r="CH618" s="43"/>
    </row>
    <row r="619" spans="1:86" s="2" customFormat="1" ht="12">
      <c r="A619" s="21" t="s">
        <v>86</v>
      </c>
      <c r="B619" s="20" t="s">
        <v>45</v>
      </c>
      <c r="C619" s="20" t="s">
        <v>9</v>
      </c>
      <c r="D619" s="20" t="s">
        <v>6</v>
      </c>
      <c r="E619" s="20" t="s">
        <v>157</v>
      </c>
      <c r="F619" s="20"/>
      <c r="G619" s="108">
        <f t="shared" ref="G619:I620" si="127">G620</f>
        <v>110865630</v>
      </c>
      <c r="H619" s="108">
        <f t="shared" si="127"/>
        <v>117143971.46000001</v>
      </c>
      <c r="I619" s="108">
        <f t="shared" si="127"/>
        <v>116534394.84</v>
      </c>
      <c r="J619" s="88">
        <f t="shared" si="117"/>
        <v>99.47963466459035</v>
      </c>
      <c r="K619" s="121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  <c r="AA619" s="43"/>
      <c r="AB619" s="43"/>
      <c r="AC619" s="43"/>
      <c r="AD619" s="43"/>
      <c r="AE619" s="43"/>
      <c r="AF619" s="43"/>
      <c r="AG619" s="43"/>
      <c r="AH619" s="43"/>
      <c r="AI619" s="43"/>
      <c r="AJ619" s="43"/>
      <c r="AK619" s="43"/>
      <c r="AL619" s="43"/>
      <c r="AM619" s="43"/>
      <c r="AN619" s="43"/>
      <c r="AO619" s="43"/>
      <c r="AP619" s="43"/>
      <c r="AQ619" s="43"/>
      <c r="AR619" s="43"/>
      <c r="AS619" s="43"/>
      <c r="AT619" s="43"/>
      <c r="AU619" s="43"/>
      <c r="AV619" s="43"/>
      <c r="AW619" s="43"/>
      <c r="AX619" s="43"/>
      <c r="AY619" s="43"/>
      <c r="AZ619" s="43"/>
      <c r="BA619" s="43"/>
      <c r="BB619" s="43"/>
      <c r="BC619" s="43"/>
      <c r="BD619" s="43"/>
      <c r="BE619" s="43"/>
      <c r="BF619" s="43"/>
      <c r="BG619" s="43"/>
      <c r="BH619" s="43"/>
      <c r="BI619" s="43"/>
      <c r="BJ619" s="43"/>
      <c r="BK619" s="43"/>
      <c r="BL619" s="43"/>
      <c r="BM619" s="43"/>
      <c r="BN619" s="43"/>
      <c r="BO619" s="43"/>
      <c r="BP619" s="43"/>
      <c r="BQ619" s="43"/>
      <c r="BR619" s="43"/>
      <c r="BS619" s="43"/>
      <c r="BT619" s="43"/>
      <c r="BU619" s="43"/>
      <c r="BV619" s="43"/>
      <c r="BW619" s="43"/>
      <c r="BX619" s="43"/>
      <c r="BY619" s="43"/>
      <c r="BZ619" s="43"/>
      <c r="CA619" s="43"/>
      <c r="CB619" s="43"/>
      <c r="CC619" s="43"/>
      <c r="CD619" s="43"/>
      <c r="CE619" s="43"/>
      <c r="CF619" s="43"/>
      <c r="CG619" s="43"/>
      <c r="CH619" s="43"/>
    </row>
    <row r="620" spans="1:86" s="2" customFormat="1" ht="24">
      <c r="A620" s="21" t="s">
        <v>88</v>
      </c>
      <c r="B620" s="20" t="s">
        <v>45</v>
      </c>
      <c r="C620" s="20" t="s">
        <v>9</v>
      </c>
      <c r="D620" s="20" t="s">
        <v>6</v>
      </c>
      <c r="E620" s="20" t="s">
        <v>157</v>
      </c>
      <c r="F620" s="20" t="s">
        <v>87</v>
      </c>
      <c r="G620" s="108">
        <f t="shared" si="127"/>
        <v>110865630</v>
      </c>
      <c r="H620" s="108">
        <f t="shared" si="127"/>
        <v>117143971.46000001</v>
      </c>
      <c r="I620" s="108">
        <f t="shared" si="127"/>
        <v>116534394.84</v>
      </c>
      <c r="J620" s="88">
        <f t="shared" si="117"/>
        <v>99.47963466459035</v>
      </c>
      <c r="K620" s="121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  <c r="AA620" s="43"/>
      <c r="AB620" s="43"/>
      <c r="AC620" s="43"/>
      <c r="AD620" s="43"/>
      <c r="AE620" s="43"/>
      <c r="AF620" s="43"/>
      <c r="AG620" s="43"/>
      <c r="AH620" s="43"/>
      <c r="AI620" s="43"/>
      <c r="AJ620" s="43"/>
      <c r="AK620" s="43"/>
      <c r="AL620" s="43"/>
      <c r="AM620" s="43"/>
      <c r="AN620" s="43"/>
      <c r="AO620" s="43"/>
      <c r="AP620" s="43"/>
      <c r="AQ620" s="43"/>
      <c r="AR620" s="43"/>
      <c r="AS620" s="43"/>
      <c r="AT620" s="43"/>
      <c r="AU620" s="43"/>
      <c r="AV620" s="43"/>
      <c r="AW620" s="43"/>
      <c r="AX620" s="43"/>
      <c r="AY620" s="43"/>
      <c r="AZ620" s="43"/>
      <c r="BA620" s="43"/>
      <c r="BB620" s="43"/>
      <c r="BC620" s="43"/>
      <c r="BD620" s="43"/>
      <c r="BE620" s="43"/>
      <c r="BF620" s="43"/>
      <c r="BG620" s="43"/>
      <c r="BH620" s="43"/>
      <c r="BI620" s="43"/>
      <c r="BJ620" s="43"/>
      <c r="BK620" s="43"/>
      <c r="BL620" s="43"/>
      <c r="BM620" s="43"/>
      <c r="BN620" s="43"/>
      <c r="BO620" s="43"/>
      <c r="BP620" s="43"/>
      <c r="BQ620" s="43"/>
      <c r="BR620" s="43"/>
      <c r="BS620" s="43"/>
      <c r="BT620" s="43"/>
      <c r="BU620" s="43"/>
      <c r="BV620" s="43"/>
      <c r="BW620" s="43"/>
      <c r="BX620" s="43"/>
      <c r="BY620" s="43"/>
      <c r="BZ620" s="43"/>
      <c r="CA620" s="43"/>
      <c r="CB620" s="43"/>
      <c r="CC620" s="43"/>
      <c r="CD620" s="43"/>
      <c r="CE620" s="43"/>
      <c r="CF620" s="43"/>
      <c r="CG620" s="43"/>
      <c r="CH620" s="43"/>
    </row>
    <row r="621" spans="1:86" s="2" customFormat="1" ht="12">
      <c r="A621" s="21" t="s">
        <v>189</v>
      </c>
      <c r="B621" s="20" t="s">
        <v>45</v>
      </c>
      <c r="C621" s="20" t="s">
        <v>9</v>
      </c>
      <c r="D621" s="20" t="s">
        <v>6</v>
      </c>
      <c r="E621" s="20" t="s">
        <v>157</v>
      </c>
      <c r="F621" s="20" t="s">
        <v>190</v>
      </c>
      <c r="G621" s="108">
        <v>110865630</v>
      </c>
      <c r="H621" s="108">
        <f>117143351.76+619.7</f>
        <v>117143971.46000001</v>
      </c>
      <c r="I621" s="108">
        <v>116534394.84</v>
      </c>
      <c r="J621" s="88">
        <f t="shared" si="117"/>
        <v>99.47963466459035</v>
      </c>
      <c r="K621" s="121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  <c r="AA621" s="43"/>
      <c r="AB621" s="43"/>
      <c r="AC621" s="43"/>
      <c r="AD621" s="43"/>
      <c r="AE621" s="43"/>
      <c r="AF621" s="43"/>
      <c r="AG621" s="43"/>
      <c r="AH621" s="43"/>
      <c r="AI621" s="43"/>
      <c r="AJ621" s="43"/>
      <c r="AK621" s="43"/>
      <c r="AL621" s="43"/>
      <c r="AM621" s="43"/>
      <c r="AN621" s="43"/>
      <c r="AO621" s="43"/>
      <c r="AP621" s="43"/>
      <c r="AQ621" s="43"/>
      <c r="AR621" s="43"/>
      <c r="AS621" s="43"/>
      <c r="AT621" s="43"/>
      <c r="AU621" s="43"/>
      <c r="AV621" s="43"/>
      <c r="AW621" s="43"/>
      <c r="AX621" s="43"/>
      <c r="AY621" s="43"/>
      <c r="AZ621" s="43"/>
      <c r="BA621" s="43"/>
      <c r="BB621" s="43"/>
      <c r="BC621" s="43"/>
      <c r="BD621" s="43"/>
      <c r="BE621" s="43"/>
      <c r="BF621" s="43"/>
      <c r="BG621" s="43"/>
      <c r="BH621" s="43"/>
      <c r="BI621" s="43"/>
      <c r="BJ621" s="43"/>
      <c r="BK621" s="43"/>
      <c r="BL621" s="43"/>
      <c r="BM621" s="43"/>
      <c r="BN621" s="43"/>
      <c r="BO621" s="43"/>
      <c r="BP621" s="43"/>
      <c r="BQ621" s="43"/>
      <c r="BR621" s="43"/>
      <c r="BS621" s="43"/>
      <c r="BT621" s="43"/>
      <c r="BU621" s="43"/>
      <c r="BV621" s="43"/>
      <c r="BW621" s="43"/>
      <c r="BX621" s="43"/>
      <c r="BY621" s="43"/>
      <c r="BZ621" s="43"/>
      <c r="CA621" s="43"/>
      <c r="CB621" s="43"/>
      <c r="CC621" s="43"/>
      <c r="CD621" s="43"/>
      <c r="CE621" s="43"/>
      <c r="CF621" s="43"/>
      <c r="CG621" s="43"/>
      <c r="CH621" s="43"/>
    </row>
    <row r="622" spans="1:86" s="2" customFormat="1" ht="36">
      <c r="A622" s="21" t="s">
        <v>284</v>
      </c>
      <c r="B622" s="20" t="s">
        <v>45</v>
      </c>
      <c r="C622" s="20" t="s">
        <v>9</v>
      </c>
      <c r="D622" s="20" t="s">
        <v>6</v>
      </c>
      <c r="E622" s="20" t="s">
        <v>283</v>
      </c>
      <c r="F622" s="20"/>
      <c r="G622" s="108">
        <f t="shared" ref="G622:I623" si="128">G623</f>
        <v>25000</v>
      </c>
      <c r="H622" s="108">
        <f t="shared" si="128"/>
        <v>25000</v>
      </c>
      <c r="I622" s="108">
        <f t="shared" si="128"/>
        <v>6230.3</v>
      </c>
      <c r="J622" s="88">
        <f t="shared" si="117"/>
        <v>24.921200000000002</v>
      </c>
      <c r="K622" s="121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  <c r="AA622" s="43"/>
      <c r="AB622" s="43"/>
      <c r="AC622" s="43"/>
      <c r="AD622" s="43"/>
      <c r="AE622" s="43"/>
      <c r="AF622" s="43"/>
      <c r="AG622" s="43"/>
      <c r="AH622" s="43"/>
      <c r="AI622" s="43"/>
      <c r="AJ622" s="43"/>
      <c r="AK622" s="43"/>
      <c r="AL622" s="43"/>
      <c r="AM622" s="43"/>
      <c r="AN622" s="43"/>
      <c r="AO622" s="43"/>
      <c r="AP622" s="43"/>
      <c r="AQ622" s="43"/>
      <c r="AR622" s="43"/>
      <c r="AS622" s="43"/>
      <c r="AT622" s="43"/>
      <c r="AU622" s="43"/>
      <c r="AV622" s="43"/>
      <c r="AW622" s="43"/>
      <c r="AX622" s="43"/>
      <c r="AY622" s="43"/>
      <c r="AZ622" s="43"/>
      <c r="BA622" s="43"/>
      <c r="BB622" s="43"/>
      <c r="BC622" s="43"/>
      <c r="BD622" s="43"/>
      <c r="BE622" s="43"/>
      <c r="BF622" s="43"/>
      <c r="BG622" s="43"/>
      <c r="BH622" s="43"/>
      <c r="BI622" s="43"/>
      <c r="BJ622" s="43"/>
      <c r="BK622" s="43"/>
      <c r="BL622" s="43"/>
      <c r="BM622" s="43"/>
      <c r="BN622" s="43"/>
      <c r="BO622" s="43"/>
      <c r="BP622" s="43"/>
      <c r="BQ622" s="43"/>
      <c r="BR622" s="43"/>
      <c r="BS622" s="43"/>
      <c r="BT622" s="43"/>
      <c r="BU622" s="43"/>
      <c r="BV622" s="43"/>
      <c r="BW622" s="43"/>
      <c r="BX622" s="43"/>
      <c r="BY622" s="43"/>
      <c r="BZ622" s="43"/>
      <c r="CA622" s="43"/>
      <c r="CB622" s="43"/>
      <c r="CC622" s="43"/>
      <c r="CD622" s="43"/>
      <c r="CE622" s="43"/>
      <c r="CF622" s="43"/>
      <c r="CG622" s="43"/>
      <c r="CH622" s="43"/>
    </row>
    <row r="623" spans="1:86" s="2" customFormat="1" ht="24">
      <c r="A623" s="21" t="s">
        <v>88</v>
      </c>
      <c r="B623" s="20" t="s">
        <v>45</v>
      </c>
      <c r="C623" s="20" t="s">
        <v>9</v>
      </c>
      <c r="D623" s="20" t="s">
        <v>6</v>
      </c>
      <c r="E623" s="20" t="s">
        <v>283</v>
      </c>
      <c r="F623" s="20" t="s">
        <v>87</v>
      </c>
      <c r="G623" s="108">
        <f t="shared" si="128"/>
        <v>25000</v>
      </c>
      <c r="H623" s="108">
        <f t="shared" si="128"/>
        <v>25000</v>
      </c>
      <c r="I623" s="108">
        <f t="shared" si="128"/>
        <v>6230.3</v>
      </c>
      <c r="J623" s="88">
        <f t="shared" si="117"/>
        <v>24.921200000000002</v>
      </c>
      <c r="K623" s="121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  <c r="AA623" s="43"/>
      <c r="AB623" s="43"/>
      <c r="AC623" s="43"/>
      <c r="AD623" s="43"/>
      <c r="AE623" s="43"/>
      <c r="AF623" s="43"/>
      <c r="AG623" s="43"/>
      <c r="AH623" s="43"/>
      <c r="AI623" s="43"/>
      <c r="AJ623" s="43"/>
      <c r="AK623" s="43"/>
      <c r="AL623" s="43"/>
      <c r="AM623" s="43"/>
      <c r="AN623" s="43"/>
      <c r="AO623" s="43"/>
      <c r="AP623" s="43"/>
      <c r="AQ623" s="43"/>
      <c r="AR623" s="43"/>
      <c r="AS623" s="43"/>
      <c r="AT623" s="43"/>
      <c r="AU623" s="43"/>
      <c r="AV623" s="43"/>
      <c r="AW623" s="43"/>
      <c r="AX623" s="43"/>
      <c r="AY623" s="43"/>
      <c r="AZ623" s="43"/>
      <c r="BA623" s="43"/>
      <c r="BB623" s="43"/>
      <c r="BC623" s="43"/>
      <c r="BD623" s="43"/>
      <c r="BE623" s="43"/>
      <c r="BF623" s="43"/>
      <c r="BG623" s="43"/>
      <c r="BH623" s="43"/>
      <c r="BI623" s="43"/>
      <c r="BJ623" s="43"/>
      <c r="BK623" s="43"/>
      <c r="BL623" s="43"/>
      <c r="BM623" s="43"/>
      <c r="BN623" s="43"/>
      <c r="BO623" s="43"/>
      <c r="BP623" s="43"/>
      <c r="BQ623" s="43"/>
      <c r="BR623" s="43"/>
      <c r="BS623" s="43"/>
      <c r="BT623" s="43"/>
      <c r="BU623" s="43"/>
      <c r="BV623" s="43"/>
      <c r="BW623" s="43"/>
      <c r="BX623" s="43"/>
      <c r="BY623" s="43"/>
      <c r="BZ623" s="43"/>
      <c r="CA623" s="43"/>
      <c r="CB623" s="43"/>
      <c r="CC623" s="43"/>
      <c r="CD623" s="43"/>
      <c r="CE623" s="43"/>
      <c r="CF623" s="43"/>
      <c r="CG623" s="43"/>
      <c r="CH623" s="43"/>
    </row>
    <row r="624" spans="1:86" s="2" customFormat="1" ht="12">
      <c r="A624" s="21" t="s">
        <v>189</v>
      </c>
      <c r="B624" s="20" t="s">
        <v>45</v>
      </c>
      <c r="C624" s="20" t="s">
        <v>9</v>
      </c>
      <c r="D624" s="20" t="s">
        <v>6</v>
      </c>
      <c r="E624" s="20" t="s">
        <v>283</v>
      </c>
      <c r="F624" s="20" t="s">
        <v>190</v>
      </c>
      <c r="G624" s="108">
        <v>25000</v>
      </c>
      <c r="H624" s="108">
        <v>25000</v>
      </c>
      <c r="I624" s="108">
        <v>6230.3</v>
      </c>
      <c r="J624" s="88">
        <f t="shared" si="117"/>
        <v>24.921200000000002</v>
      </c>
      <c r="K624" s="121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  <c r="AA624" s="43"/>
      <c r="AB624" s="43"/>
      <c r="AC624" s="43"/>
      <c r="AD624" s="43"/>
      <c r="AE624" s="43"/>
      <c r="AF624" s="43"/>
      <c r="AG624" s="43"/>
      <c r="AH624" s="43"/>
      <c r="AI624" s="43"/>
      <c r="AJ624" s="43"/>
      <c r="AK624" s="43"/>
      <c r="AL624" s="43"/>
      <c r="AM624" s="43"/>
      <c r="AN624" s="43"/>
      <c r="AO624" s="43"/>
      <c r="AP624" s="43"/>
      <c r="AQ624" s="43"/>
      <c r="AR624" s="43"/>
      <c r="AS624" s="43"/>
      <c r="AT624" s="43"/>
      <c r="AU624" s="43"/>
      <c r="AV624" s="43"/>
      <c r="AW624" s="43"/>
      <c r="AX624" s="43"/>
      <c r="AY624" s="43"/>
      <c r="AZ624" s="43"/>
      <c r="BA624" s="43"/>
      <c r="BB624" s="43"/>
      <c r="BC624" s="43"/>
      <c r="BD624" s="43"/>
      <c r="BE624" s="43"/>
      <c r="BF624" s="43"/>
      <c r="BG624" s="43"/>
      <c r="BH624" s="43"/>
      <c r="BI624" s="43"/>
      <c r="BJ624" s="43"/>
      <c r="BK624" s="43"/>
      <c r="BL624" s="43"/>
      <c r="BM624" s="43"/>
      <c r="BN624" s="43"/>
      <c r="BO624" s="43"/>
      <c r="BP624" s="43"/>
      <c r="BQ624" s="43"/>
      <c r="BR624" s="43"/>
      <c r="BS624" s="43"/>
      <c r="BT624" s="43"/>
      <c r="BU624" s="43"/>
      <c r="BV624" s="43"/>
      <c r="BW624" s="43"/>
      <c r="BX624" s="43"/>
      <c r="BY624" s="43"/>
      <c r="BZ624" s="43"/>
      <c r="CA624" s="43"/>
      <c r="CB624" s="43"/>
      <c r="CC624" s="43"/>
      <c r="CD624" s="43"/>
      <c r="CE624" s="43"/>
      <c r="CF624" s="43"/>
      <c r="CG624" s="43"/>
      <c r="CH624" s="43"/>
    </row>
    <row r="625" spans="1:86" s="2" customFormat="1" ht="12">
      <c r="A625" s="21" t="s">
        <v>91</v>
      </c>
      <c r="B625" s="20" t="s">
        <v>45</v>
      </c>
      <c r="C625" s="20" t="s">
        <v>9</v>
      </c>
      <c r="D625" s="20" t="s">
        <v>6</v>
      </c>
      <c r="E625" s="20" t="s">
        <v>250</v>
      </c>
      <c r="F625" s="20"/>
      <c r="G625" s="108">
        <f t="shared" ref="G625:I626" si="129">G626</f>
        <v>45000</v>
      </c>
      <c r="H625" s="108">
        <f t="shared" si="129"/>
        <v>45000</v>
      </c>
      <c r="I625" s="108">
        <f t="shared" si="129"/>
        <v>45000</v>
      </c>
      <c r="J625" s="88">
        <f t="shared" si="117"/>
        <v>100</v>
      </c>
      <c r="K625" s="121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  <c r="AA625" s="43"/>
      <c r="AB625" s="43"/>
      <c r="AC625" s="43"/>
      <c r="AD625" s="43"/>
      <c r="AE625" s="43"/>
      <c r="AF625" s="43"/>
      <c r="AG625" s="43"/>
      <c r="AH625" s="43"/>
      <c r="AI625" s="43"/>
      <c r="AJ625" s="43"/>
      <c r="AK625" s="43"/>
      <c r="AL625" s="43"/>
      <c r="AM625" s="43"/>
      <c r="AN625" s="43"/>
      <c r="AO625" s="43"/>
      <c r="AP625" s="43"/>
      <c r="AQ625" s="43"/>
      <c r="AR625" s="43"/>
      <c r="AS625" s="43"/>
      <c r="AT625" s="43"/>
      <c r="AU625" s="43"/>
      <c r="AV625" s="43"/>
      <c r="AW625" s="43"/>
      <c r="AX625" s="43"/>
      <c r="AY625" s="43"/>
      <c r="AZ625" s="43"/>
      <c r="BA625" s="43"/>
      <c r="BB625" s="43"/>
      <c r="BC625" s="43"/>
      <c r="BD625" s="43"/>
      <c r="BE625" s="43"/>
      <c r="BF625" s="43"/>
      <c r="BG625" s="43"/>
      <c r="BH625" s="43"/>
      <c r="BI625" s="43"/>
      <c r="BJ625" s="43"/>
      <c r="BK625" s="43"/>
      <c r="BL625" s="43"/>
      <c r="BM625" s="43"/>
      <c r="BN625" s="43"/>
      <c r="BO625" s="43"/>
      <c r="BP625" s="43"/>
      <c r="BQ625" s="43"/>
      <c r="BR625" s="43"/>
      <c r="BS625" s="43"/>
      <c r="BT625" s="43"/>
      <c r="BU625" s="43"/>
      <c r="BV625" s="43"/>
      <c r="BW625" s="43"/>
      <c r="BX625" s="43"/>
      <c r="BY625" s="43"/>
      <c r="BZ625" s="43"/>
      <c r="CA625" s="43"/>
      <c r="CB625" s="43"/>
      <c r="CC625" s="43"/>
      <c r="CD625" s="43"/>
      <c r="CE625" s="43"/>
      <c r="CF625" s="43"/>
      <c r="CG625" s="43"/>
      <c r="CH625" s="43"/>
    </row>
    <row r="626" spans="1:86" s="2" customFormat="1" ht="24">
      <c r="A626" s="21" t="s">
        <v>106</v>
      </c>
      <c r="B626" s="20" t="s">
        <v>45</v>
      </c>
      <c r="C626" s="20" t="s">
        <v>9</v>
      </c>
      <c r="D626" s="20" t="s">
        <v>6</v>
      </c>
      <c r="E626" s="20" t="s">
        <v>250</v>
      </c>
      <c r="F626" s="20" t="s">
        <v>87</v>
      </c>
      <c r="G626" s="108">
        <f t="shared" si="129"/>
        <v>45000</v>
      </c>
      <c r="H626" s="108">
        <f t="shared" si="129"/>
        <v>45000</v>
      </c>
      <c r="I626" s="108">
        <f t="shared" si="129"/>
        <v>45000</v>
      </c>
      <c r="J626" s="88">
        <f t="shared" si="117"/>
        <v>100</v>
      </c>
      <c r="K626" s="121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  <c r="AA626" s="43"/>
      <c r="AB626" s="43"/>
      <c r="AC626" s="43"/>
      <c r="AD626" s="43"/>
      <c r="AE626" s="43"/>
      <c r="AF626" s="43"/>
      <c r="AG626" s="43"/>
      <c r="AH626" s="43"/>
      <c r="AI626" s="43"/>
      <c r="AJ626" s="43"/>
      <c r="AK626" s="43"/>
      <c r="AL626" s="43"/>
      <c r="AM626" s="43"/>
      <c r="AN626" s="43"/>
      <c r="AO626" s="43"/>
      <c r="AP626" s="43"/>
      <c r="AQ626" s="43"/>
      <c r="AR626" s="43"/>
      <c r="AS626" s="43"/>
      <c r="AT626" s="43"/>
      <c r="AU626" s="43"/>
      <c r="AV626" s="43"/>
      <c r="AW626" s="43"/>
      <c r="AX626" s="43"/>
      <c r="AY626" s="43"/>
      <c r="AZ626" s="43"/>
      <c r="BA626" s="43"/>
      <c r="BB626" s="43"/>
      <c r="BC626" s="43"/>
      <c r="BD626" s="43"/>
      <c r="BE626" s="43"/>
      <c r="BF626" s="43"/>
      <c r="BG626" s="43"/>
      <c r="BH626" s="43"/>
      <c r="BI626" s="43"/>
      <c r="BJ626" s="43"/>
      <c r="BK626" s="43"/>
      <c r="BL626" s="43"/>
      <c r="BM626" s="43"/>
      <c r="BN626" s="43"/>
      <c r="BO626" s="43"/>
      <c r="BP626" s="43"/>
      <c r="BQ626" s="43"/>
      <c r="BR626" s="43"/>
      <c r="BS626" s="43"/>
      <c r="BT626" s="43"/>
      <c r="BU626" s="43"/>
      <c r="BV626" s="43"/>
      <c r="BW626" s="43"/>
      <c r="BX626" s="43"/>
      <c r="BY626" s="43"/>
      <c r="BZ626" s="43"/>
      <c r="CA626" s="43"/>
      <c r="CB626" s="43"/>
      <c r="CC626" s="43"/>
      <c r="CD626" s="43"/>
      <c r="CE626" s="43"/>
      <c r="CF626" s="43"/>
      <c r="CG626" s="43"/>
      <c r="CH626" s="43"/>
    </row>
    <row r="627" spans="1:86" s="2" customFormat="1" ht="13.5" customHeight="1">
      <c r="A627" s="21" t="s">
        <v>191</v>
      </c>
      <c r="B627" s="20" t="s">
        <v>45</v>
      </c>
      <c r="C627" s="20" t="s">
        <v>9</v>
      </c>
      <c r="D627" s="20" t="s">
        <v>6</v>
      </c>
      <c r="E627" s="20" t="s">
        <v>250</v>
      </c>
      <c r="F627" s="20" t="s">
        <v>190</v>
      </c>
      <c r="G627" s="108">
        <v>45000</v>
      </c>
      <c r="H627" s="108">
        <v>45000</v>
      </c>
      <c r="I627" s="108">
        <v>45000</v>
      </c>
      <c r="J627" s="88">
        <f t="shared" si="117"/>
        <v>100</v>
      </c>
      <c r="K627" s="121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  <c r="AA627" s="43"/>
      <c r="AB627" s="43"/>
      <c r="AC627" s="43"/>
      <c r="AD627" s="43"/>
      <c r="AE627" s="43"/>
      <c r="AF627" s="43"/>
      <c r="AG627" s="43"/>
      <c r="AH627" s="43"/>
      <c r="AI627" s="43"/>
      <c r="AJ627" s="43"/>
      <c r="AK627" s="43"/>
      <c r="AL627" s="43"/>
      <c r="AM627" s="43"/>
      <c r="AN627" s="43"/>
      <c r="AO627" s="43"/>
      <c r="AP627" s="43"/>
      <c r="AQ627" s="43"/>
      <c r="AR627" s="43"/>
      <c r="AS627" s="43"/>
      <c r="AT627" s="43"/>
      <c r="AU627" s="43"/>
      <c r="AV627" s="43"/>
      <c r="AW627" s="43"/>
      <c r="AX627" s="43"/>
      <c r="AY627" s="43"/>
      <c r="AZ627" s="43"/>
      <c r="BA627" s="43"/>
      <c r="BB627" s="43"/>
      <c r="BC627" s="43"/>
      <c r="BD627" s="43"/>
      <c r="BE627" s="43"/>
      <c r="BF627" s="43"/>
      <c r="BG627" s="43"/>
      <c r="BH627" s="43"/>
      <c r="BI627" s="43"/>
      <c r="BJ627" s="43"/>
      <c r="BK627" s="43"/>
      <c r="BL627" s="43"/>
      <c r="BM627" s="43"/>
      <c r="BN627" s="43"/>
      <c r="BO627" s="43"/>
      <c r="BP627" s="43"/>
      <c r="BQ627" s="43"/>
      <c r="BR627" s="43"/>
      <c r="BS627" s="43"/>
      <c r="BT627" s="43"/>
      <c r="BU627" s="43"/>
      <c r="BV627" s="43"/>
      <c r="BW627" s="43"/>
      <c r="BX627" s="43"/>
      <c r="BY627" s="43"/>
      <c r="BZ627" s="43"/>
      <c r="CA627" s="43"/>
      <c r="CB627" s="43"/>
      <c r="CC627" s="43"/>
      <c r="CD627" s="43"/>
      <c r="CE627" s="43"/>
      <c r="CF627" s="43"/>
      <c r="CG627" s="43"/>
      <c r="CH627" s="43"/>
    </row>
    <row r="628" spans="1:86" s="2" customFormat="1" ht="0.75" hidden="1" customHeight="1">
      <c r="A628" s="21" t="s">
        <v>297</v>
      </c>
      <c r="B628" s="20" t="s">
        <v>45</v>
      </c>
      <c r="C628" s="20" t="s">
        <v>9</v>
      </c>
      <c r="D628" s="20" t="s">
        <v>6</v>
      </c>
      <c r="E628" s="20" t="s">
        <v>296</v>
      </c>
      <c r="F628" s="20"/>
      <c r="G628" s="108">
        <f t="shared" ref="G628:I629" si="130">G629</f>
        <v>0</v>
      </c>
      <c r="H628" s="108">
        <f t="shared" si="130"/>
        <v>0</v>
      </c>
      <c r="I628" s="108">
        <f t="shared" si="130"/>
        <v>0</v>
      </c>
      <c r="J628" s="88" t="e">
        <f t="shared" si="117"/>
        <v>#DIV/0!</v>
      </c>
      <c r="K628" s="121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  <c r="AA628" s="43"/>
      <c r="AB628" s="43"/>
      <c r="AC628" s="43"/>
      <c r="AD628" s="43"/>
      <c r="AE628" s="43"/>
      <c r="AF628" s="43"/>
      <c r="AG628" s="43"/>
      <c r="AH628" s="43"/>
      <c r="AI628" s="43"/>
      <c r="AJ628" s="43"/>
      <c r="AK628" s="43"/>
      <c r="AL628" s="43"/>
      <c r="AM628" s="43"/>
      <c r="AN628" s="43"/>
      <c r="AO628" s="43"/>
      <c r="AP628" s="43"/>
      <c r="AQ628" s="43"/>
      <c r="AR628" s="43"/>
      <c r="AS628" s="43"/>
      <c r="AT628" s="43"/>
      <c r="AU628" s="43"/>
      <c r="AV628" s="43"/>
      <c r="AW628" s="43"/>
      <c r="AX628" s="43"/>
      <c r="AY628" s="43"/>
      <c r="AZ628" s="43"/>
      <c r="BA628" s="43"/>
      <c r="BB628" s="43"/>
      <c r="BC628" s="43"/>
      <c r="BD628" s="43"/>
      <c r="BE628" s="43"/>
      <c r="BF628" s="43"/>
      <c r="BG628" s="43"/>
      <c r="BH628" s="43"/>
      <c r="BI628" s="43"/>
      <c r="BJ628" s="43"/>
      <c r="BK628" s="43"/>
      <c r="BL628" s="43"/>
      <c r="BM628" s="43"/>
      <c r="BN628" s="43"/>
      <c r="BO628" s="43"/>
      <c r="BP628" s="43"/>
      <c r="BQ628" s="43"/>
      <c r="BR628" s="43"/>
      <c r="BS628" s="43"/>
      <c r="BT628" s="43"/>
      <c r="BU628" s="43"/>
      <c r="BV628" s="43"/>
      <c r="BW628" s="43"/>
      <c r="BX628" s="43"/>
      <c r="BY628" s="43"/>
      <c r="BZ628" s="43"/>
      <c r="CA628" s="43"/>
      <c r="CB628" s="43"/>
      <c r="CC628" s="43"/>
      <c r="CD628" s="43"/>
      <c r="CE628" s="43"/>
      <c r="CF628" s="43"/>
      <c r="CG628" s="43"/>
      <c r="CH628" s="43"/>
    </row>
    <row r="629" spans="1:86" s="2" customFormat="1" ht="24" hidden="1">
      <c r="A629" s="21" t="s">
        <v>106</v>
      </c>
      <c r="B629" s="20" t="s">
        <v>45</v>
      </c>
      <c r="C629" s="20" t="s">
        <v>9</v>
      </c>
      <c r="D629" s="20" t="s">
        <v>6</v>
      </c>
      <c r="E629" s="20" t="s">
        <v>296</v>
      </c>
      <c r="F629" s="20" t="s">
        <v>87</v>
      </c>
      <c r="G629" s="108">
        <f t="shared" si="130"/>
        <v>0</v>
      </c>
      <c r="H629" s="108">
        <f t="shared" si="130"/>
        <v>0</v>
      </c>
      <c r="I629" s="108">
        <f t="shared" si="130"/>
        <v>0</v>
      </c>
      <c r="J629" s="88" t="e">
        <f t="shared" si="117"/>
        <v>#DIV/0!</v>
      </c>
      <c r="K629" s="121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  <c r="AA629" s="43"/>
      <c r="AB629" s="43"/>
      <c r="AC629" s="43"/>
      <c r="AD629" s="43"/>
      <c r="AE629" s="43"/>
      <c r="AF629" s="43"/>
      <c r="AG629" s="43"/>
      <c r="AH629" s="43"/>
      <c r="AI629" s="43"/>
      <c r="AJ629" s="43"/>
      <c r="AK629" s="43"/>
      <c r="AL629" s="43"/>
      <c r="AM629" s="43"/>
      <c r="AN629" s="43"/>
      <c r="AO629" s="43"/>
      <c r="AP629" s="43"/>
      <c r="AQ629" s="43"/>
      <c r="AR629" s="43"/>
      <c r="AS629" s="43"/>
      <c r="AT629" s="43"/>
      <c r="AU629" s="43"/>
      <c r="AV629" s="43"/>
      <c r="AW629" s="43"/>
      <c r="AX629" s="43"/>
      <c r="AY629" s="43"/>
      <c r="AZ629" s="43"/>
      <c r="BA629" s="43"/>
      <c r="BB629" s="43"/>
      <c r="BC629" s="43"/>
      <c r="BD629" s="43"/>
      <c r="BE629" s="43"/>
      <c r="BF629" s="43"/>
      <c r="BG629" s="43"/>
      <c r="BH629" s="43"/>
      <c r="BI629" s="43"/>
      <c r="BJ629" s="43"/>
      <c r="BK629" s="43"/>
      <c r="BL629" s="43"/>
      <c r="BM629" s="43"/>
      <c r="BN629" s="43"/>
      <c r="BO629" s="43"/>
      <c r="BP629" s="43"/>
      <c r="BQ629" s="43"/>
      <c r="BR629" s="43"/>
      <c r="BS629" s="43"/>
      <c r="BT629" s="43"/>
      <c r="BU629" s="43"/>
      <c r="BV629" s="43"/>
      <c r="BW629" s="43"/>
      <c r="BX629" s="43"/>
      <c r="BY629" s="43"/>
      <c r="BZ629" s="43"/>
      <c r="CA629" s="43"/>
      <c r="CB629" s="43"/>
      <c r="CC629" s="43"/>
      <c r="CD629" s="43"/>
      <c r="CE629" s="43"/>
      <c r="CF629" s="43"/>
      <c r="CG629" s="43"/>
      <c r="CH629" s="43"/>
    </row>
    <row r="630" spans="1:86" s="2" customFormat="1" ht="12" hidden="1">
      <c r="A630" s="21" t="s">
        <v>191</v>
      </c>
      <c r="B630" s="20" t="s">
        <v>45</v>
      </c>
      <c r="C630" s="20" t="s">
        <v>9</v>
      </c>
      <c r="D630" s="20" t="s">
        <v>6</v>
      </c>
      <c r="E630" s="20" t="s">
        <v>296</v>
      </c>
      <c r="F630" s="20" t="s">
        <v>190</v>
      </c>
      <c r="G630" s="108"/>
      <c r="H630" s="108"/>
      <c r="I630" s="108"/>
      <c r="J630" s="88" t="e">
        <f t="shared" si="117"/>
        <v>#DIV/0!</v>
      </c>
      <c r="K630" s="121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  <c r="AA630" s="43"/>
      <c r="AB630" s="43"/>
      <c r="AC630" s="43"/>
      <c r="AD630" s="43"/>
      <c r="AE630" s="43"/>
      <c r="AF630" s="43"/>
      <c r="AG630" s="43"/>
      <c r="AH630" s="43"/>
      <c r="AI630" s="43"/>
      <c r="AJ630" s="43"/>
      <c r="AK630" s="43"/>
      <c r="AL630" s="43"/>
      <c r="AM630" s="43"/>
      <c r="AN630" s="43"/>
      <c r="AO630" s="43"/>
      <c r="AP630" s="43"/>
      <c r="AQ630" s="43"/>
      <c r="AR630" s="43"/>
      <c r="AS630" s="43"/>
      <c r="AT630" s="43"/>
      <c r="AU630" s="43"/>
      <c r="AV630" s="43"/>
      <c r="AW630" s="43"/>
      <c r="AX630" s="43"/>
      <c r="AY630" s="43"/>
      <c r="AZ630" s="43"/>
      <c r="BA630" s="43"/>
      <c r="BB630" s="43"/>
      <c r="BC630" s="43"/>
      <c r="BD630" s="43"/>
      <c r="BE630" s="43"/>
      <c r="BF630" s="43"/>
      <c r="BG630" s="43"/>
      <c r="BH630" s="43"/>
      <c r="BI630" s="43"/>
      <c r="BJ630" s="43"/>
      <c r="BK630" s="43"/>
      <c r="BL630" s="43"/>
      <c r="BM630" s="43"/>
      <c r="BN630" s="43"/>
      <c r="BO630" s="43"/>
      <c r="BP630" s="43"/>
      <c r="BQ630" s="43"/>
      <c r="BR630" s="43"/>
      <c r="BS630" s="43"/>
      <c r="BT630" s="43"/>
      <c r="BU630" s="43"/>
      <c r="BV630" s="43"/>
      <c r="BW630" s="43"/>
      <c r="BX630" s="43"/>
      <c r="BY630" s="43"/>
      <c r="BZ630" s="43"/>
      <c r="CA630" s="43"/>
      <c r="CB630" s="43"/>
      <c r="CC630" s="43"/>
      <c r="CD630" s="43"/>
      <c r="CE630" s="43"/>
      <c r="CF630" s="43"/>
      <c r="CG630" s="43"/>
      <c r="CH630" s="43"/>
    </row>
    <row r="631" spans="1:86" s="2" customFormat="1" ht="12">
      <c r="A631" s="105" t="s">
        <v>462</v>
      </c>
      <c r="B631" s="20" t="s">
        <v>45</v>
      </c>
      <c r="C631" s="20" t="s">
        <v>9</v>
      </c>
      <c r="D631" s="20" t="s">
        <v>6</v>
      </c>
      <c r="E631" s="20" t="s">
        <v>463</v>
      </c>
      <c r="F631" s="20"/>
      <c r="G631" s="108">
        <f t="shared" ref="G631:I632" si="131">G632</f>
        <v>224000</v>
      </c>
      <c r="H631" s="108">
        <f t="shared" si="131"/>
        <v>206896.68</v>
      </c>
      <c r="I631" s="108">
        <f t="shared" si="131"/>
        <v>137931.12</v>
      </c>
      <c r="J631" s="88">
        <f t="shared" si="117"/>
        <v>66.666666666666657</v>
      </c>
      <c r="K631" s="121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  <c r="AA631" s="43"/>
      <c r="AB631" s="43"/>
      <c r="AC631" s="43"/>
      <c r="AD631" s="43"/>
      <c r="AE631" s="43"/>
      <c r="AF631" s="43"/>
      <c r="AG631" s="43"/>
      <c r="AH631" s="43"/>
      <c r="AI631" s="43"/>
      <c r="AJ631" s="43"/>
      <c r="AK631" s="43"/>
      <c r="AL631" s="43"/>
      <c r="AM631" s="43"/>
      <c r="AN631" s="43"/>
      <c r="AO631" s="43"/>
      <c r="AP631" s="43"/>
      <c r="AQ631" s="43"/>
      <c r="AR631" s="43"/>
      <c r="AS631" s="43"/>
      <c r="AT631" s="43"/>
      <c r="AU631" s="43"/>
      <c r="AV631" s="43"/>
      <c r="AW631" s="43"/>
      <c r="AX631" s="43"/>
      <c r="AY631" s="43"/>
      <c r="AZ631" s="43"/>
      <c r="BA631" s="43"/>
      <c r="BB631" s="43"/>
      <c r="BC631" s="43"/>
      <c r="BD631" s="43"/>
      <c r="BE631" s="43"/>
      <c r="BF631" s="43"/>
      <c r="BG631" s="43"/>
      <c r="BH631" s="43"/>
      <c r="BI631" s="43"/>
      <c r="BJ631" s="43"/>
      <c r="BK631" s="43"/>
      <c r="BL631" s="43"/>
      <c r="BM631" s="43"/>
      <c r="BN631" s="43"/>
      <c r="BO631" s="43"/>
      <c r="BP631" s="43"/>
      <c r="BQ631" s="43"/>
      <c r="BR631" s="43"/>
      <c r="BS631" s="43"/>
      <c r="BT631" s="43"/>
      <c r="BU631" s="43"/>
      <c r="BV631" s="43"/>
      <c r="BW631" s="43"/>
      <c r="BX631" s="43"/>
      <c r="BY631" s="43"/>
      <c r="BZ631" s="43"/>
      <c r="CA631" s="43"/>
      <c r="CB631" s="43"/>
      <c r="CC631" s="43"/>
      <c r="CD631" s="43"/>
      <c r="CE631" s="43"/>
      <c r="CF631" s="43"/>
      <c r="CG631" s="43"/>
      <c r="CH631" s="43"/>
    </row>
    <row r="632" spans="1:86" s="2" customFormat="1" ht="24">
      <c r="A632" s="21" t="s">
        <v>106</v>
      </c>
      <c r="B632" s="20" t="s">
        <v>45</v>
      </c>
      <c r="C632" s="20" t="s">
        <v>9</v>
      </c>
      <c r="D632" s="20" t="s">
        <v>6</v>
      </c>
      <c r="E632" s="20" t="s">
        <v>463</v>
      </c>
      <c r="F632" s="20" t="s">
        <v>87</v>
      </c>
      <c r="G632" s="108">
        <f t="shared" si="131"/>
        <v>224000</v>
      </c>
      <c r="H632" s="108">
        <f t="shared" si="131"/>
        <v>206896.68</v>
      </c>
      <c r="I632" s="108">
        <f t="shared" si="131"/>
        <v>137931.12</v>
      </c>
      <c r="J632" s="88">
        <f t="shared" si="117"/>
        <v>66.666666666666657</v>
      </c>
      <c r="K632" s="121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  <c r="AA632" s="43"/>
      <c r="AB632" s="43"/>
      <c r="AC632" s="43"/>
      <c r="AD632" s="43"/>
      <c r="AE632" s="43"/>
      <c r="AF632" s="43"/>
      <c r="AG632" s="43"/>
      <c r="AH632" s="43"/>
      <c r="AI632" s="43"/>
      <c r="AJ632" s="43"/>
      <c r="AK632" s="43"/>
      <c r="AL632" s="43"/>
      <c r="AM632" s="43"/>
      <c r="AN632" s="43"/>
      <c r="AO632" s="43"/>
      <c r="AP632" s="43"/>
      <c r="AQ632" s="43"/>
      <c r="AR632" s="43"/>
      <c r="AS632" s="43"/>
      <c r="AT632" s="43"/>
      <c r="AU632" s="43"/>
      <c r="AV632" s="43"/>
      <c r="AW632" s="43"/>
      <c r="AX632" s="43"/>
      <c r="AY632" s="43"/>
      <c r="AZ632" s="43"/>
      <c r="BA632" s="43"/>
      <c r="BB632" s="43"/>
      <c r="BC632" s="43"/>
      <c r="BD632" s="43"/>
      <c r="BE632" s="43"/>
      <c r="BF632" s="43"/>
      <c r="BG632" s="43"/>
      <c r="BH632" s="43"/>
      <c r="BI632" s="43"/>
      <c r="BJ632" s="43"/>
      <c r="BK632" s="43"/>
      <c r="BL632" s="43"/>
      <c r="BM632" s="43"/>
      <c r="BN632" s="43"/>
      <c r="BO632" s="43"/>
      <c r="BP632" s="43"/>
      <c r="BQ632" s="43"/>
      <c r="BR632" s="43"/>
      <c r="BS632" s="43"/>
      <c r="BT632" s="43"/>
      <c r="BU632" s="43"/>
      <c r="BV632" s="43"/>
      <c r="BW632" s="43"/>
      <c r="BX632" s="43"/>
      <c r="BY632" s="43"/>
      <c r="BZ632" s="43"/>
      <c r="CA632" s="43"/>
      <c r="CB632" s="43"/>
      <c r="CC632" s="43"/>
      <c r="CD632" s="43"/>
      <c r="CE632" s="43"/>
      <c r="CF632" s="43"/>
      <c r="CG632" s="43"/>
      <c r="CH632" s="43"/>
    </row>
    <row r="633" spans="1:86" s="2" customFormat="1" ht="12">
      <c r="A633" s="21" t="s">
        <v>191</v>
      </c>
      <c r="B633" s="20" t="s">
        <v>45</v>
      </c>
      <c r="C633" s="20" t="s">
        <v>9</v>
      </c>
      <c r="D633" s="20" t="s">
        <v>6</v>
      </c>
      <c r="E633" s="20" t="s">
        <v>463</v>
      </c>
      <c r="F633" s="20" t="s">
        <v>190</v>
      </c>
      <c r="G633" s="108">
        <v>224000</v>
      </c>
      <c r="H633" s="108">
        <v>206896.68</v>
      </c>
      <c r="I633" s="108">
        <v>137931.12</v>
      </c>
      <c r="J633" s="88">
        <f t="shared" si="117"/>
        <v>66.666666666666657</v>
      </c>
      <c r="K633" s="121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  <c r="AA633" s="43"/>
      <c r="AB633" s="43"/>
      <c r="AC633" s="43"/>
      <c r="AD633" s="43"/>
      <c r="AE633" s="43"/>
      <c r="AF633" s="43"/>
      <c r="AG633" s="43"/>
      <c r="AH633" s="43"/>
      <c r="AI633" s="43"/>
      <c r="AJ633" s="43"/>
      <c r="AK633" s="43"/>
      <c r="AL633" s="43"/>
      <c r="AM633" s="43"/>
      <c r="AN633" s="43"/>
      <c r="AO633" s="43"/>
      <c r="AP633" s="43"/>
      <c r="AQ633" s="43"/>
      <c r="AR633" s="43"/>
      <c r="AS633" s="43"/>
      <c r="AT633" s="43"/>
      <c r="AU633" s="43"/>
      <c r="AV633" s="43"/>
      <c r="AW633" s="43"/>
      <c r="AX633" s="43"/>
      <c r="AY633" s="43"/>
      <c r="AZ633" s="43"/>
      <c r="BA633" s="43"/>
      <c r="BB633" s="43"/>
      <c r="BC633" s="43"/>
      <c r="BD633" s="43"/>
      <c r="BE633" s="43"/>
      <c r="BF633" s="43"/>
      <c r="BG633" s="43"/>
      <c r="BH633" s="43"/>
      <c r="BI633" s="43"/>
      <c r="BJ633" s="43"/>
      <c r="BK633" s="43"/>
      <c r="BL633" s="43"/>
      <c r="BM633" s="43"/>
      <c r="BN633" s="43"/>
      <c r="BO633" s="43"/>
      <c r="BP633" s="43"/>
      <c r="BQ633" s="43"/>
      <c r="BR633" s="43"/>
      <c r="BS633" s="43"/>
      <c r="BT633" s="43"/>
      <c r="BU633" s="43"/>
      <c r="BV633" s="43"/>
      <c r="BW633" s="43"/>
      <c r="BX633" s="43"/>
      <c r="BY633" s="43"/>
      <c r="BZ633" s="43"/>
      <c r="CA633" s="43"/>
      <c r="CB633" s="43"/>
      <c r="CC633" s="43"/>
      <c r="CD633" s="43"/>
      <c r="CE633" s="43"/>
      <c r="CF633" s="43"/>
      <c r="CG633" s="43"/>
      <c r="CH633" s="43"/>
    </row>
    <row r="634" spans="1:86" s="2" customFormat="1" ht="12">
      <c r="A634" s="21" t="s">
        <v>531</v>
      </c>
      <c r="B634" s="20" t="s">
        <v>45</v>
      </c>
      <c r="C634" s="20" t="s">
        <v>9</v>
      </c>
      <c r="D634" s="20" t="s">
        <v>6</v>
      </c>
      <c r="E634" s="20" t="s">
        <v>208</v>
      </c>
      <c r="F634" s="20"/>
      <c r="G634" s="108">
        <f>G635+G638</f>
        <v>350000</v>
      </c>
      <c r="H634" s="108">
        <f>H635+H638</f>
        <v>350000</v>
      </c>
      <c r="I634" s="108">
        <f>I635+I638</f>
        <v>350000</v>
      </c>
      <c r="J634" s="88">
        <f t="shared" si="117"/>
        <v>100</v>
      </c>
      <c r="K634" s="117"/>
      <c r="S634" s="43"/>
      <c r="T634" s="43"/>
      <c r="U634" s="43"/>
      <c r="V634" s="43"/>
      <c r="W634" s="43"/>
      <c r="X634" s="43"/>
      <c r="Y634" s="43"/>
      <c r="Z634" s="43"/>
      <c r="AA634" s="43"/>
      <c r="AB634" s="43"/>
      <c r="AC634" s="43"/>
      <c r="AD634" s="43"/>
      <c r="AE634" s="43"/>
      <c r="AF634" s="43"/>
      <c r="AG634" s="43"/>
      <c r="AH634" s="43"/>
      <c r="AI634" s="43"/>
      <c r="AJ634" s="43"/>
      <c r="AK634" s="43"/>
      <c r="AL634" s="43"/>
      <c r="AM634" s="43"/>
      <c r="AN634" s="43"/>
      <c r="AO634" s="43"/>
      <c r="AP634" s="43"/>
      <c r="AQ634" s="43"/>
      <c r="AR634" s="43"/>
      <c r="AS634" s="43"/>
      <c r="AT634" s="43"/>
      <c r="AU634" s="43"/>
      <c r="AV634" s="43"/>
      <c r="AW634" s="43"/>
      <c r="AX634" s="43"/>
      <c r="AY634" s="43"/>
      <c r="AZ634" s="43"/>
      <c r="BA634" s="43"/>
      <c r="BB634" s="43"/>
      <c r="BC634" s="43"/>
      <c r="BD634" s="43"/>
      <c r="BE634" s="43"/>
      <c r="BF634" s="43"/>
      <c r="BG634" s="43"/>
      <c r="BH634" s="43"/>
      <c r="BI634" s="43"/>
      <c r="BJ634" s="43"/>
      <c r="BK634" s="43"/>
      <c r="BL634" s="43"/>
      <c r="BM634" s="43"/>
      <c r="BN634" s="43"/>
      <c r="BO634" s="43"/>
      <c r="BP634" s="43"/>
      <c r="BQ634" s="43"/>
      <c r="BR634" s="43"/>
      <c r="BS634" s="43"/>
      <c r="BT634" s="43"/>
      <c r="BU634" s="43"/>
      <c r="BV634" s="43"/>
      <c r="BW634" s="43"/>
      <c r="BX634" s="43"/>
      <c r="BY634" s="43"/>
      <c r="BZ634" s="43"/>
      <c r="CA634" s="43"/>
      <c r="CB634" s="43"/>
      <c r="CC634" s="43"/>
      <c r="CD634" s="43"/>
      <c r="CE634" s="43"/>
      <c r="CF634" s="43"/>
      <c r="CG634" s="43"/>
      <c r="CH634" s="43"/>
    </row>
    <row r="635" spans="1:86" s="2" customFormat="1" ht="12">
      <c r="A635" s="21" t="s">
        <v>212</v>
      </c>
      <c r="B635" s="20" t="s">
        <v>45</v>
      </c>
      <c r="C635" s="20" t="s">
        <v>9</v>
      </c>
      <c r="D635" s="20" t="s">
        <v>6</v>
      </c>
      <c r="E635" s="20" t="s">
        <v>354</v>
      </c>
      <c r="F635" s="20"/>
      <c r="G635" s="108">
        <f>G636</f>
        <v>350000</v>
      </c>
      <c r="H635" s="108">
        <f>H636</f>
        <v>350000</v>
      </c>
      <c r="I635" s="108">
        <f>I636</f>
        <v>350000</v>
      </c>
      <c r="J635" s="88">
        <f t="shared" si="117"/>
        <v>100</v>
      </c>
      <c r="K635" s="117"/>
      <c r="S635" s="43"/>
      <c r="T635" s="43"/>
      <c r="U635" s="43"/>
      <c r="V635" s="43"/>
      <c r="W635" s="43"/>
      <c r="X635" s="43"/>
      <c r="Y635" s="43"/>
      <c r="Z635" s="43"/>
      <c r="AA635" s="43"/>
      <c r="AB635" s="43"/>
      <c r="AC635" s="43"/>
      <c r="AD635" s="43"/>
      <c r="AE635" s="43"/>
      <c r="AF635" s="43"/>
      <c r="AG635" s="43"/>
      <c r="AH635" s="43"/>
      <c r="AI635" s="43"/>
      <c r="AJ635" s="43"/>
      <c r="AK635" s="43"/>
      <c r="AL635" s="43"/>
      <c r="AM635" s="43"/>
      <c r="AN635" s="43"/>
      <c r="AO635" s="43"/>
      <c r="AP635" s="43"/>
      <c r="AQ635" s="43"/>
      <c r="AR635" s="43"/>
      <c r="AS635" s="43"/>
      <c r="AT635" s="43"/>
      <c r="AU635" s="43"/>
      <c r="AV635" s="43"/>
      <c r="AW635" s="43"/>
      <c r="AX635" s="43"/>
      <c r="AY635" s="43"/>
      <c r="AZ635" s="43"/>
      <c r="BA635" s="43"/>
      <c r="BB635" s="43"/>
      <c r="BC635" s="43"/>
      <c r="BD635" s="43"/>
      <c r="BE635" s="43"/>
      <c r="BF635" s="43"/>
      <c r="BG635" s="43"/>
      <c r="BH635" s="43"/>
      <c r="BI635" s="43"/>
      <c r="BJ635" s="43"/>
      <c r="BK635" s="43"/>
      <c r="BL635" s="43"/>
      <c r="BM635" s="43"/>
      <c r="BN635" s="43"/>
      <c r="BO635" s="43"/>
      <c r="BP635" s="43"/>
      <c r="BQ635" s="43"/>
      <c r="BR635" s="43"/>
      <c r="BS635" s="43"/>
      <c r="BT635" s="43"/>
      <c r="BU635" s="43"/>
      <c r="BV635" s="43"/>
      <c r="BW635" s="43"/>
      <c r="BX635" s="43"/>
      <c r="BY635" s="43"/>
      <c r="BZ635" s="43"/>
      <c r="CA635" s="43"/>
      <c r="CB635" s="43"/>
      <c r="CC635" s="43"/>
      <c r="CD635" s="43"/>
      <c r="CE635" s="43"/>
      <c r="CF635" s="43"/>
      <c r="CG635" s="43"/>
      <c r="CH635" s="43"/>
    </row>
    <row r="636" spans="1:86" s="2" customFormat="1" ht="24">
      <c r="A636" s="21" t="s">
        <v>88</v>
      </c>
      <c r="B636" s="20" t="s">
        <v>45</v>
      </c>
      <c r="C636" s="20" t="s">
        <v>9</v>
      </c>
      <c r="D636" s="20" t="s">
        <v>6</v>
      </c>
      <c r="E636" s="20" t="s">
        <v>354</v>
      </c>
      <c r="F636" s="20" t="s">
        <v>87</v>
      </c>
      <c r="G636" s="108">
        <f t="shared" ref="G636:I636" si="132">G637</f>
        <v>350000</v>
      </c>
      <c r="H636" s="108">
        <f t="shared" si="132"/>
        <v>350000</v>
      </c>
      <c r="I636" s="108">
        <f t="shared" si="132"/>
        <v>350000</v>
      </c>
      <c r="J636" s="88">
        <f t="shared" si="117"/>
        <v>100</v>
      </c>
      <c r="K636" s="117"/>
      <c r="S636" s="43"/>
      <c r="T636" s="43"/>
      <c r="U636" s="43"/>
      <c r="V636" s="43"/>
      <c r="W636" s="43"/>
      <c r="X636" s="43"/>
      <c r="Y636" s="43"/>
      <c r="Z636" s="43"/>
      <c r="AA636" s="43"/>
      <c r="AB636" s="43"/>
      <c r="AC636" s="43"/>
      <c r="AD636" s="43"/>
      <c r="AE636" s="43"/>
      <c r="AF636" s="43"/>
      <c r="AG636" s="43"/>
      <c r="AH636" s="43"/>
      <c r="AI636" s="43"/>
      <c r="AJ636" s="43"/>
      <c r="AK636" s="43"/>
      <c r="AL636" s="43"/>
      <c r="AM636" s="43"/>
      <c r="AN636" s="43"/>
      <c r="AO636" s="43"/>
      <c r="AP636" s="43"/>
      <c r="AQ636" s="43"/>
      <c r="AR636" s="43"/>
      <c r="AS636" s="43"/>
      <c r="AT636" s="43"/>
      <c r="AU636" s="43"/>
      <c r="AV636" s="43"/>
      <c r="AW636" s="43"/>
      <c r="AX636" s="43"/>
      <c r="AY636" s="43"/>
      <c r="AZ636" s="43"/>
      <c r="BA636" s="43"/>
      <c r="BB636" s="43"/>
      <c r="BC636" s="43"/>
      <c r="BD636" s="43"/>
      <c r="BE636" s="43"/>
      <c r="BF636" s="43"/>
      <c r="BG636" s="43"/>
      <c r="BH636" s="43"/>
      <c r="BI636" s="43"/>
      <c r="BJ636" s="43"/>
      <c r="BK636" s="43"/>
      <c r="BL636" s="43"/>
      <c r="BM636" s="43"/>
      <c r="BN636" s="43"/>
      <c r="BO636" s="43"/>
      <c r="BP636" s="43"/>
      <c r="BQ636" s="43"/>
      <c r="BR636" s="43"/>
      <c r="BS636" s="43"/>
      <c r="BT636" s="43"/>
      <c r="BU636" s="43"/>
      <c r="BV636" s="43"/>
      <c r="BW636" s="43"/>
      <c r="BX636" s="43"/>
      <c r="BY636" s="43"/>
      <c r="BZ636" s="43"/>
      <c r="CA636" s="43"/>
      <c r="CB636" s="43"/>
      <c r="CC636" s="43"/>
      <c r="CD636" s="43"/>
      <c r="CE636" s="43"/>
      <c r="CF636" s="43"/>
      <c r="CG636" s="43"/>
      <c r="CH636" s="43"/>
    </row>
    <row r="637" spans="1:86" s="2" customFormat="1" ht="12.75" customHeight="1">
      <c r="A637" s="21" t="s">
        <v>189</v>
      </c>
      <c r="B637" s="20" t="s">
        <v>45</v>
      </c>
      <c r="C637" s="20" t="s">
        <v>9</v>
      </c>
      <c r="D637" s="20" t="s">
        <v>6</v>
      </c>
      <c r="E637" s="20" t="s">
        <v>354</v>
      </c>
      <c r="F637" s="20" t="s">
        <v>190</v>
      </c>
      <c r="G637" s="108">
        <v>350000</v>
      </c>
      <c r="H637" s="108">
        <v>350000</v>
      </c>
      <c r="I637" s="108">
        <v>350000</v>
      </c>
      <c r="J637" s="88">
        <f t="shared" si="117"/>
        <v>100</v>
      </c>
      <c r="K637" s="121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  <c r="AA637" s="43"/>
      <c r="AB637" s="43"/>
      <c r="AC637" s="43"/>
      <c r="AD637" s="43"/>
      <c r="AE637" s="43"/>
      <c r="AF637" s="43"/>
      <c r="AG637" s="43"/>
      <c r="AH637" s="43"/>
      <c r="AI637" s="43"/>
      <c r="AJ637" s="43"/>
      <c r="AK637" s="43"/>
      <c r="AL637" s="43"/>
      <c r="AM637" s="43"/>
      <c r="AN637" s="43"/>
      <c r="AO637" s="43"/>
      <c r="AP637" s="43"/>
      <c r="AQ637" s="43"/>
      <c r="AR637" s="43"/>
      <c r="AS637" s="43"/>
      <c r="AT637" s="43"/>
      <c r="AU637" s="43"/>
      <c r="AV637" s="43"/>
      <c r="AW637" s="43"/>
      <c r="AX637" s="43"/>
      <c r="AY637" s="43"/>
      <c r="AZ637" s="43"/>
      <c r="BA637" s="43"/>
      <c r="BB637" s="43"/>
      <c r="BC637" s="43"/>
      <c r="BD637" s="43"/>
      <c r="BE637" s="43"/>
      <c r="BF637" s="43"/>
      <c r="BG637" s="43"/>
      <c r="BH637" s="43"/>
      <c r="BI637" s="43"/>
      <c r="BJ637" s="43"/>
      <c r="BK637" s="43"/>
      <c r="BL637" s="43"/>
      <c r="BM637" s="43"/>
      <c r="BN637" s="43"/>
      <c r="BO637" s="43"/>
      <c r="BP637" s="43"/>
      <c r="BQ637" s="43"/>
      <c r="BR637" s="43"/>
      <c r="BS637" s="43"/>
      <c r="BT637" s="43"/>
      <c r="BU637" s="43"/>
      <c r="BV637" s="43"/>
      <c r="BW637" s="43"/>
      <c r="BX637" s="43"/>
      <c r="BY637" s="43"/>
      <c r="BZ637" s="43"/>
      <c r="CA637" s="43"/>
      <c r="CB637" s="43"/>
      <c r="CC637" s="43"/>
      <c r="CD637" s="43"/>
      <c r="CE637" s="43"/>
      <c r="CF637" s="43"/>
      <c r="CG637" s="43"/>
      <c r="CH637" s="43"/>
    </row>
    <row r="638" spans="1:86" s="2" customFormat="1" ht="0.75" hidden="1" customHeight="1">
      <c r="A638" s="21" t="s">
        <v>301</v>
      </c>
      <c r="B638" s="20" t="s">
        <v>45</v>
      </c>
      <c r="C638" s="20" t="s">
        <v>9</v>
      </c>
      <c r="D638" s="20" t="s">
        <v>6</v>
      </c>
      <c r="E638" s="20" t="s">
        <v>291</v>
      </c>
      <c r="F638" s="20"/>
      <c r="G638" s="108">
        <f t="shared" ref="G638:I639" si="133">G639</f>
        <v>0</v>
      </c>
      <c r="H638" s="108">
        <f t="shared" si="133"/>
        <v>0</v>
      </c>
      <c r="I638" s="108">
        <f t="shared" si="133"/>
        <v>0</v>
      </c>
      <c r="J638" s="88" t="e">
        <f t="shared" si="117"/>
        <v>#DIV/0!</v>
      </c>
      <c r="K638" s="121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  <c r="AA638" s="43"/>
      <c r="AB638" s="43"/>
      <c r="AC638" s="43"/>
      <c r="AD638" s="43"/>
      <c r="AE638" s="43"/>
      <c r="AF638" s="43"/>
      <c r="AG638" s="43"/>
      <c r="AH638" s="43"/>
      <c r="AI638" s="43"/>
      <c r="AJ638" s="43"/>
      <c r="AK638" s="43"/>
      <c r="AL638" s="43"/>
      <c r="AM638" s="43"/>
      <c r="AN638" s="43"/>
      <c r="AO638" s="43"/>
      <c r="AP638" s="43"/>
      <c r="AQ638" s="43"/>
      <c r="AR638" s="43"/>
      <c r="AS638" s="43"/>
      <c r="AT638" s="43"/>
      <c r="AU638" s="43"/>
      <c r="AV638" s="43"/>
      <c r="AW638" s="43"/>
      <c r="AX638" s="43"/>
      <c r="AY638" s="43"/>
      <c r="AZ638" s="43"/>
      <c r="BA638" s="43"/>
      <c r="BB638" s="43"/>
      <c r="BC638" s="43"/>
      <c r="BD638" s="43"/>
      <c r="BE638" s="43"/>
      <c r="BF638" s="43"/>
      <c r="BG638" s="43"/>
      <c r="BH638" s="43"/>
      <c r="BI638" s="43"/>
      <c r="BJ638" s="43"/>
      <c r="BK638" s="43"/>
      <c r="BL638" s="43"/>
      <c r="BM638" s="43"/>
      <c r="BN638" s="43"/>
      <c r="BO638" s="43"/>
      <c r="BP638" s="43"/>
      <c r="BQ638" s="43"/>
      <c r="BR638" s="43"/>
      <c r="BS638" s="43"/>
      <c r="BT638" s="43"/>
      <c r="BU638" s="43"/>
      <c r="BV638" s="43"/>
      <c r="BW638" s="43"/>
      <c r="BX638" s="43"/>
      <c r="BY638" s="43"/>
      <c r="BZ638" s="43"/>
      <c r="CA638" s="43"/>
      <c r="CB638" s="43"/>
      <c r="CC638" s="43"/>
      <c r="CD638" s="43"/>
      <c r="CE638" s="43"/>
      <c r="CF638" s="43"/>
      <c r="CG638" s="43"/>
      <c r="CH638" s="43"/>
    </row>
    <row r="639" spans="1:86" s="2" customFormat="1" ht="24" hidden="1">
      <c r="A639" s="21" t="s">
        <v>88</v>
      </c>
      <c r="B639" s="20" t="s">
        <v>45</v>
      </c>
      <c r="C639" s="20" t="s">
        <v>9</v>
      </c>
      <c r="D639" s="20" t="s">
        <v>6</v>
      </c>
      <c r="E639" s="20" t="s">
        <v>291</v>
      </c>
      <c r="F639" s="20" t="s">
        <v>87</v>
      </c>
      <c r="G639" s="108">
        <f t="shared" si="133"/>
        <v>0</v>
      </c>
      <c r="H639" s="108">
        <f t="shared" si="133"/>
        <v>0</v>
      </c>
      <c r="I639" s="108">
        <f t="shared" si="133"/>
        <v>0</v>
      </c>
      <c r="J639" s="88" t="e">
        <f t="shared" si="117"/>
        <v>#DIV/0!</v>
      </c>
      <c r="K639" s="121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  <c r="AA639" s="43"/>
      <c r="AB639" s="43"/>
      <c r="AC639" s="43"/>
      <c r="AD639" s="43"/>
      <c r="AE639" s="43"/>
      <c r="AF639" s="43"/>
      <c r="AG639" s="43"/>
      <c r="AH639" s="43"/>
      <c r="AI639" s="43"/>
      <c r="AJ639" s="43"/>
      <c r="AK639" s="43"/>
      <c r="AL639" s="43"/>
      <c r="AM639" s="43"/>
      <c r="AN639" s="43"/>
      <c r="AO639" s="43"/>
      <c r="AP639" s="43"/>
      <c r="AQ639" s="43"/>
      <c r="AR639" s="43"/>
      <c r="AS639" s="43"/>
      <c r="AT639" s="43"/>
      <c r="AU639" s="43"/>
      <c r="AV639" s="43"/>
      <c r="AW639" s="43"/>
      <c r="AX639" s="43"/>
      <c r="AY639" s="43"/>
      <c r="AZ639" s="43"/>
      <c r="BA639" s="43"/>
      <c r="BB639" s="43"/>
      <c r="BC639" s="43"/>
      <c r="BD639" s="43"/>
      <c r="BE639" s="43"/>
      <c r="BF639" s="43"/>
      <c r="BG639" s="43"/>
      <c r="BH639" s="43"/>
      <c r="BI639" s="43"/>
      <c r="BJ639" s="43"/>
      <c r="BK639" s="43"/>
      <c r="BL639" s="43"/>
      <c r="BM639" s="43"/>
      <c r="BN639" s="43"/>
      <c r="BO639" s="43"/>
      <c r="BP639" s="43"/>
      <c r="BQ639" s="43"/>
      <c r="BR639" s="43"/>
      <c r="BS639" s="43"/>
      <c r="BT639" s="43"/>
      <c r="BU639" s="43"/>
      <c r="BV639" s="43"/>
      <c r="BW639" s="43"/>
      <c r="BX639" s="43"/>
      <c r="BY639" s="43"/>
      <c r="BZ639" s="43"/>
      <c r="CA639" s="43"/>
      <c r="CB639" s="43"/>
      <c r="CC639" s="43"/>
      <c r="CD639" s="43"/>
      <c r="CE639" s="43"/>
      <c r="CF639" s="43"/>
      <c r="CG639" s="43"/>
      <c r="CH639" s="43"/>
    </row>
    <row r="640" spans="1:86" s="2" customFormat="1" ht="12" hidden="1">
      <c r="A640" s="21" t="s">
        <v>191</v>
      </c>
      <c r="B640" s="20" t="s">
        <v>45</v>
      </c>
      <c r="C640" s="20" t="s">
        <v>9</v>
      </c>
      <c r="D640" s="20" t="s">
        <v>6</v>
      </c>
      <c r="E640" s="20" t="s">
        <v>291</v>
      </c>
      <c r="F640" s="20" t="s">
        <v>190</v>
      </c>
      <c r="G640" s="108"/>
      <c r="H640" s="108"/>
      <c r="I640" s="108"/>
      <c r="J640" s="88" t="e">
        <f t="shared" si="117"/>
        <v>#DIV/0!</v>
      </c>
      <c r="K640" s="121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  <c r="AA640" s="43"/>
      <c r="AB640" s="43"/>
      <c r="AC640" s="43"/>
      <c r="AD640" s="43"/>
      <c r="AE640" s="43"/>
      <c r="AF640" s="43"/>
      <c r="AG640" s="43"/>
      <c r="AH640" s="43"/>
      <c r="AI640" s="43"/>
      <c r="AJ640" s="43"/>
      <c r="AK640" s="43"/>
      <c r="AL640" s="43"/>
      <c r="AM640" s="43"/>
      <c r="AN640" s="43"/>
      <c r="AO640" s="43"/>
      <c r="AP640" s="43"/>
      <c r="AQ640" s="43"/>
      <c r="AR640" s="43"/>
      <c r="AS640" s="43"/>
      <c r="AT640" s="43"/>
      <c r="AU640" s="43"/>
      <c r="AV640" s="43"/>
      <c r="AW640" s="43"/>
      <c r="AX640" s="43"/>
      <c r="AY640" s="43"/>
      <c r="AZ640" s="43"/>
      <c r="BA640" s="43"/>
      <c r="BB640" s="43"/>
      <c r="BC640" s="43"/>
      <c r="BD640" s="43"/>
      <c r="BE640" s="43"/>
      <c r="BF640" s="43"/>
      <c r="BG640" s="43"/>
      <c r="BH640" s="43"/>
      <c r="BI640" s="43"/>
      <c r="BJ640" s="43"/>
      <c r="BK640" s="43"/>
      <c r="BL640" s="43"/>
      <c r="BM640" s="43"/>
      <c r="BN640" s="43"/>
      <c r="BO640" s="43"/>
      <c r="BP640" s="43"/>
      <c r="BQ640" s="43"/>
      <c r="BR640" s="43"/>
      <c r="BS640" s="43"/>
      <c r="BT640" s="43"/>
      <c r="BU640" s="43"/>
      <c r="BV640" s="43"/>
      <c r="BW640" s="43"/>
      <c r="BX640" s="43"/>
      <c r="BY640" s="43"/>
      <c r="BZ640" s="43"/>
      <c r="CA640" s="43"/>
      <c r="CB640" s="43"/>
      <c r="CC640" s="43"/>
      <c r="CD640" s="43"/>
      <c r="CE640" s="43"/>
      <c r="CF640" s="43"/>
      <c r="CG640" s="43"/>
      <c r="CH640" s="43"/>
    </row>
    <row r="641" spans="1:86" s="2" customFormat="1" ht="24">
      <c r="A641" s="21" t="s">
        <v>526</v>
      </c>
      <c r="B641" s="20" t="s">
        <v>45</v>
      </c>
      <c r="C641" s="20" t="s">
        <v>9</v>
      </c>
      <c r="D641" s="20" t="s">
        <v>6</v>
      </c>
      <c r="E641" s="20" t="s">
        <v>360</v>
      </c>
      <c r="F641" s="20"/>
      <c r="G641" s="108">
        <f>G675+G681+G672+G660+G657+G651+G654+G678+G669+G648+G663+G642+G666+G645</f>
        <v>806032</v>
      </c>
      <c r="H641" s="108">
        <f>H675+H681+H672+H660+H657+H651+H654+H678+H669+H648+H663+H642+H666+H645</f>
        <v>32337917.73</v>
      </c>
      <c r="I641" s="108">
        <f>I675+I681+I672+I660+I657+I651+I654+I678+I669+I648+I663+I642+I666+I645</f>
        <v>32292542.030000001</v>
      </c>
      <c r="J641" s="88">
        <f t="shared" si="117"/>
        <v>99.859682678461695</v>
      </c>
      <c r="K641" s="121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  <c r="AA641" s="43"/>
      <c r="AB641" s="43"/>
      <c r="AC641" s="43"/>
      <c r="AD641" s="43"/>
      <c r="AE641" s="43"/>
      <c r="AF641" s="43"/>
      <c r="AG641" s="43"/>
      <c r="AH641" s="43"/>
      <c r="AI641" s="43"/>
      <c r="AJ641" s="43"/>
      <c r="AK641" s="43"/>
      <c r="AL641" s="43"/>
      <c r="AM641" s="43"/>
      <c r="AN641" s="43"/>
      <c r="AO641" s="43"/>
      <c r="AP641" s="43"/>
      <c r="AQ641" s="43"/>
      <c r="AR641" s="43"/>
      <c r="AS641" s="43"/>
      <c r="AT641" s="43"/>
      <c r="AU641" s="43"/>
      <c r="AV641" s="43"/>
      <c r="AW641" s="43"/>
      <c r="AX641" s="43"/>
      <c r="AY641" s="43"/>
      <c r="AZ641" s="43"/>
      <c r="BA641" s="43"/>
      <c r="BB641" s="43"/>
      <c r="BC641" s="43"/>
      <c r="BD641" s="43"/>
      <c r="BE641" s="43"/>
      <c r="BF641" s="43"/>
      <c r="BG641" s="43"/>
      <c r="BH641" s="43"/>
      <c r="BI641" s="43"/>
      <c r="BJ641" s="43"/>
      <c r="BK641" s="43"/>
      <c r="BL641" s="43"/>
      <c r="BM641" s="43"/>
      <c r="BN641" s="43"/>
      <c r="BO641" s="43"/>
      <c r="BP641" s="43"/>
      <c r="BQ641" s="43"/>
      <c r="BR641" s="43"/>
      <c r="BS641" s="43"/>
      <c r="BT641" s="43"/>
      <c r="BU641" s="43"/>
      <c r="BV641" s="43"/>
      <c r="BW641" s="43"/>
      <c r="BX641" s="43"/>
      <c r="BY641" s="43"/>
      <c r="BZ641" s="43"/>
      <c r="CA641" s="43"/>
      <c r="CB641" s="43"/>
      <c r="CC641" s="43"/>
      <c r="CD641" s="43"/>
      <c r="CE641" s="43"/>
      <c r="CF641" s="43"/>
      <c r="CG641" s="43"/>
      <c r="CH641" s="43"/>
    </row>
    <row r="642" spans="1:86" s="2" customFormat="1" ht="24">
      <c r="A642" s="21" t="s">
        <v>532</v>
      </c>
      <c r="B642" s="20" t="s">
        <v>45</v>
      </c>
      <c r="C642" s="20" t="s">
        <v>9</v>
      </c>
      <c r="D642" s="20" t="s">
        <v>6</v>
      </c>
      <c r="E642" s="20" t="s">
        <v>533</v>
      </c>
      <c r="F642" s="20"/>
      <c r="G642" s="108">
        <f t="shared" ref="G642:I643" si="134">G643</f>
        <v>0</v>
      </c>
      <c r="H642" s="108">
        <f t="shared" si="134"/>
        <v>250000</v>
      </c>
      <c r="I642" s="108">
        <f t="shared" si="134"/>
        <v>250000</v>
      </c>
      <c r="J642" s="88">
        <f t="shared" si="117"/>
        <v>100</v>
      </c>
      <c r="K642" s="121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  <c r="AA642" s="43"/>
      <c r="AB642" s="43"/>
      <c r="AC642" s="43"/>
      <c r="AD642" s="43"/>
      <c r="AE642" s="43"/>
      <c r="AF642" s="43"/>
      <c r="AG642" s="43"/>
      <c r="AH642" s="43"/>
      <c r="AI642" s="43"/>
      <c r="AJ642" s="43"/>
      <c r="AK642" s="43"/>
      <c r="AL642" s="43"/>
      <c r="AM642" s="43"/>
      <c r="AN642" s="43"/>
      <c r="AO642" s="43"/>
      <c r="AP642" s="43"/>
      <c r="AQ642" s="43"/>
      <c r="AR642" s="43"/>
      <c r="AS642" s="43"/>
      <c r="AT642" s="43"/>
      <c r="AU642" s="43"/>
      <c r="AV642" s="43"/>
      <c r="AW642" s="43"/>
      <c r="AX642" s="43"/>
      <c r="AY642" s="43"/>
      <c r="AZ642" s="43"/>
      <c r="BA642" s="43"/>
      <c r="BB642" s="43"/>
      <c r="BC642" s="43"/>
      <c r="BD642" s="43"/>
      <c r="BE642" s="43"/>
      <c r="BF642" s="43"/>
      <c r="BG642" s="43"/>
      <c r="BH642" s="43"/>
      <c r="BI642" s="43"/>
      <c r="BJ642" s="43"/>
      <c r="BK642" s="43"/>
      <c r="BL642" s="43"/>
      <c r="BM642" s="43"/>
      <c r="BN642" s="43"/>
      <c r="BO642" s="43"/>
      <c r="BP642" s="43"/>
      <c r="BQ642" s="43"/>
      <c r="BR642" s="43"/>
      <c r="BS642" s="43"/>
      <c r="BT642" s="43"/>
      <c r="BU642" s="43"/>
      <c r="BV642" s="43"/>
      <c r="BW642" s="43"/>
      <c r="BX642" s="43"/>
      <c r="BY642" s="43"/>
      <c r="BZ642" s="43"/>
      <c r="CA642" s="43"/>
      <c r="CB642" s="43"/>
      <c r="CC642" s="43"/>
      <c r="CD642" s="43"/>
      <c r="CE642" s="43"/>
      <c r="CF642" s="43"/>
      <c r="CG642" s="43"/>
      <c r="CH642" s="43"/>
    </row>
    <row r="643" spans="1:86" s="2" customFormat="1" ht="24">
      <c r="A643" s="21" t="s">
        <v>88</v>
      </c>
      <c r="B643" s="20" t="s">
        <v>45</v>
      </c>
      <c r="C643" s="20" t="s">
        <v>9</v>
      </c>
      <c r="D643" s="20" t="s">
        <v>6</v>
      </c>
      <c r="E643" s="20" t="s">
        <v>533</v>
      </c>
      <c r="F643" s="20" t="s">
        <v>87</v>
      </c>
      <c r="G643" s="108">
        <f t="shared" si="134"/>
        <v>0</v>
      </c>
      <c r="H643" s="108">
        <f t="shared" si="134"/>
        <v>250000</v>
      </c>
      <c r="I643" s="108">
        <f t="shared" si="134"/>
        <v>250000</v>
      </c>
      <c r="J643" s="88">
        <f t="shared" si="117"/>
        <v>100</v>
      </c>
      <c r="K643" s="121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  <c r="AA643" s="43"/>
      <c r="AB643" s="43"/>
      <c r="AC643" s="43"/>
      <c r="AD643" s="43"/>
      <c r="AE643" s="43"/>
      <c r="AF643" s="43"/>
      <c r="AG643" s="43"/>
      <c r="AH643" s="43"/>
      <c r="AI643" s="43"/>
      <c r="AJ643" s="43"/>
      <c r="AK643" s="43"/>
      <c r="AL643" s="43"/>
      <c r="AM643" s="43"/>
      <c r="AN643" s="43"/>
      <c r="AO643" s="43"/>
      <c r="AP643" s="43"/>
      <c r="AQ643" s="43"/>
      <c r="AR643" s="43"/>
      <c r="AS643" s="43"/>
      <c r="AT643" s="43"/>
      <c r="AU643" s="43"/>
      <c r="AV643" s="43"/>
      <c r="AW643" s="43"/>
      <c r="AX643" s="43"/>
      <c r="AY643" s="43"/>
      <c r="AZ643" s="43"/>
      <c r="BA643" s="43"/>
      <c r="BB643" s="43"/>
      <c r="BC643" s="43"/>
      <c r="BD643" s="43"/>
      <c r="BE643" s="43"/>
      <c r="BF643" s="43"/>
      <c r="BG643" s="43"/>
      <c r="BH643" s="43"/>
      <c r="BI643" s="43"/>
      <c r="BJ643" s="43"/>
      <c r="BK643" s="43"/>
      <c r="BL643" s="43"/>
      <c r="BM643" s="43"/>
      <c r="BN643" s="43"/>
      <c r="BO643" s="43"/>
      <c r="BP643" s="43"/>
      <c r="BQ643" s="43"/>
      <c r="BR643" s="43"/>
      <c r="BS643" s="43"/>
      <c r="BT643" s="43"/>
      <c r="BU643" s="43"/>
      <c r="BV643" s="43"/>
      <c r="BW643" s="43"/>
      <c r="BX643" s="43"/>
      <c r="BY643" s="43"/>
      <c r="BZ643" s="43"/>
      <c r="CA643" s="43"/>
      <c r="CB643" s="43"/>
      <c r="CC643" s="43"/>
      <c r="CD643" s="43"/>
      <c r="CE643" s="43"/>
      <c r="CF643" s="43"/>
      <c r="CG643" s="43"/>
      <c r="CH643" s="43"/>
    </row>
    <row r="644" spans="1:86" s="2" customFormat="1" ht="12">
      <c r="A644" s="21" t="s">
        <v>189</v>
      </c>
      <c r="B644" s="20" t="s">
        <v>45</v>
      </c>
      <c r="C644" s="20" t="s">
        <v>9</v>
      </c>
      <c r="D644" s="20" t="s">
        <v>6</v>
      </c>
      <c r="E644" s="20" t="s">
        <v>533</v>
      </c>
      <c r="F644" s="20" t="s">
        <v>190</v>
      </c>
      <c r="G644" s="108">
        <v>0</v>
      </c>
      <c r="H644" s="108">
        <v>250000</v>
      </c>
      <c r="I644" s="108">
        <v>250000</v>
      </c>
      <c r="J644" s="88">
        <f t="shared" si="117"/>
        <v>100</v>
      </c>
      <c r="K644" s="121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  <c r="AA644" s="43"/>
      <c r="AB644" s="43"/>
      <c r="AC644" s="43"/>
      <c r="AD644" s="43"/>
      <c r="AE644" s="43"/>
      <c r="AF644" s="43"/>
      <c r="AG644" s="43"/>
      <c r="AH644" s="43"/>
      <c r="AI644" s="43"/>
      <c r="AJ644" s="43"/>
      <c r="AK644" s="43"/>
      <c r="AL644" s="43"/>
      <c r="AM644" s="43"/>
      <c r="AN644" s="43"/>
      <c r="AO644" s="43"/>
      <c r="AP644" s="43"/>
      <c r="AQ644" s="43"/>
      <c r="AR644" s="43"/>
      <c r="AS644" s="43"/>
      <c r="AT644" s="43"/>
      <c r="AU644" s="43"/>
      <c r="AV644" s="43"/>
      <c r="AW644" s="43"/>
      <c r="AX644" s="43"/>
      <c r="AY644" s="43"/>
      <c r="AZ644" s="43"/>
      <c r="BA644" s="43"/>
      <c r="BB644" s="43"/>
      <c r="BC644" s="43"/>
      <c r="BD644" s="43"/>
      <c r="BE644" s="43"/>
      <c r="BF644" s="43"/>
      <c r="BG644" s="43"/>
      <c r="BH644" s="43"/>
      <c r="BI644" s="43"/>
      <c r="BJ644" s="43"/>
      <c r="BK644" s="43"/>
      <c r="BL644" s="43"/>
      <c r="BM644" s="43"/>
      <c r="BN644" s="43"/>
      <c r="BO644" s="43"/>
      <c r="BP644" s="43"/>
      <c r="BQ644" s="43"/>
      <c r="BR644" s="43"/>
      <c r="BS644" s="43"/>
      <c r="BT644" s="43"/>
      <c r="BU644" s="43"/>
      <c r="BV644" s="43"/>
      <c r="BW644" s="43"/>
      <c r="BX644" s="43"/>
      <c r="BY644" s="43"/>
      <c r="BZ644" s="43"/>
      <c r="CA644" s="43"/>
      <c r="CB644" s="43"/>
      <c r="CC644" s="43"/>
      <c r="CD644" s="43"/>
      <c r="CE644" s="43"/>
      <c r="CF644" s="43"/>
      <c r="CG644" s="43"/>
      <c r="CH644" s="43"/>
    </row>
    <row r="645" spans="1:86" s="2" customFormat="1" ht="36">
      <c r="A645" s="21" t="s">
        <v>534</v>
      </c>
      <c r="B645" s="20" t="s">
        <v>45</v>
      </c>
      <c r="C645" s="20" t="s">
        <v>9</v>
      </c>
      <c r="D645" s="20" t="s">
        <v>6</v>
      </c>
      <c r="E645" s="20" t="s">
        <v>529</v>
      </c>
      <c r="F645" s="20"/>
      <c r="G645" s="108">
        <f t="shared" ref="G645:I646" si="135">G646</f>
        <v>0</v>
      </c>
      <c r="H645" s="108">
        <f t="shared" si="135"/>
        <v>3029226</v>
      </c>
      <c r="I645" s="108">
        <f t="shared" si="135"/>
        <v>3029226</v>
      </c>
      <c r="J645" s="88">
        <f t="shared" si="117"/>
        <v>100</v>
      </c>
      <c r="K645" s="121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  <c r="AA645" s="43"/>
      <c r="AB645" s="43"/>
      <c r="AC645" s="43"/>
      <c r="AD645" s="43"/>
      <c r="AE645" s="43"/>
      <c r="AF645" s="43"/>
      <c r="AG645" s="43"/>
      <c r="AH645" s="43"/>
      <c r="AI645" s="43"/>
      <c r="AJ645" s="43"/>
      <c r="AK645" s="43"/>
      <c r="AL645" s="43"/>
      <c r="AM645" s="43"/>
      <c r="AN645" s="43"/>
      <c r="AO645" s="43"/>
      <c r="AP645" s="43"/>
      <c r="AQ645" s="43"/>
      <c r="AR645" s="43"/>
      <c r="AS645" s="43"/>
      <c r="AT645" s="43"/>
      <c r="AU645" s="43"/>
      <c r="AV645" s="43"/>
      <c r="AW645" s="43"/>
      <c r="AX645" s="43"/>
      <c r="AY645" s="43"/>
      <c r="AZ645" s="43"/>
      <c r="BA645" s="43"/>
      <c r="BB645" s="43"/>
      <c r="BC645" s="43"/>
      <c r="BD645" s="43"/>
      <c r="BE645" s="43"/>
      <c r="BF645" s="43"/>
      <c r="BG645" s="43"/>
      <c r="BH645" s="43"/>
      <c r="BI645" s="43"/>
      <c r="BJ645" s="43"/>
      <c r="BK645" s="43"/>
      <c r="BL645" s="43"/>
      <c r="BM645" s="43"/>
      <c r="BN645" s="43"/>
      <c r="BO645" s="43"/>
      <c r="BP645" s="43"/>
      <c r="BQ645" s="43"/>
      <c r="BR645" s="43"/>
      <c r="BS645" s="43"/>
      <c r="BT645" s="43"/>
      <c r="BU645" s="43"/>
      <c r="BV645" s="43"/>
      <c r="BW645" s="43"/>
      <c r="BX645" s="43"/>
      <c r="BY645" s="43"/>
      <c r="BZ645" s="43"/>
      <c r="CA645" s="43"/>
      <c r="CB645" s="43"/>
      <c r="CC645" s="43"/>
      <c r="CD645" s="43"/>
      <c r="CE645" s="43"/>
      <c r="CF645" s="43"/>
      <c r="CG645" s="43"/>
      <c r="CH645" s="43"/>
    </row>
    <row r="646" spans="1:86" s="2" customFormat="1" ht="24">
      <c r="A646" s="21" t="s">
        <v>88</v>
      </c>
      <c r="B646" s="20" t="s">
        <v>45</v>
      </c>
      <c r="C646" s="20" t="s">
        <v>9</v>
      </c>
      <c r="D646" s="20" t="s">
        <v>6</v>
      </c>
      <c r="E646" s="20" t="s">
        <v>529</v>
      </c>
      <c r="F646" s="20" t="s">
        <v>87</v>
      </c>
      <c r="G646" s="108">
        <f t="shared" si="135"/>
        <v>0</v>
      </c>
      <c r="H646" s="108">
        <f t="shared" si="135"/>
        <v>3029226</v>
      </c>
      <c r="I646" s="108">
        <f t="shared" si="135"/>
        <v>3029226</v>
      </c>
      <c r="J646" s="88">
        <f t="shared" si="117"/>
        <v>100</v>
      </c>
      <c r="K646" s="121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  <c r="AA646" s="43"/>
      <c r="AB646" s="43"/>
      <c r="AC646" s="43"/>
      <c r="AD646" s="43"/>
      <c r="AE646" s="43"/>
      <c r="AF646" s="43"/>
      <c r="AG646" s="43"/>
      <c r="AH646" s="43"/>
      <c r="AI646" s="43"/>
      <c r="AJ646" s="43"/>
      <c r="AK646" s="43"/>
      <c r="AL646" s="43"/>
      <c r="AM646" s="43"/>
      <c r="AN646" s="43"/>
      <c r="AO646" s="43"/>
      <c r="AP646" s="43"/>
      <c r="AQ646" s="43"/>
      <c r="AR646" s="43"/>
      <c r="AS646" s="43"/>
      <c r="AT646" s="43"/>
      <c r="AU646" s="43"/>
      <c r="AV646" s="43"/>
      <c r="AW646" s="43"/>
      <c r="AX646" s="43"/>
      <c r="AY646" s="43"/>
      <c r="AZ646" s="43"/>
      <c r="BA646" s="43"/>
      <c r="BB646" s="43"/>
      <c r="BC646" s="43"/>
      <c r="BD646" s="43"/>
      <c r="BE646" s="43"/>
      <c r="BF646" s="43"/>
      <c r="BG646" s="43"/>
      <c r="BH646" s="43"/>
      <c r="BI646" s="43"/>
      <c r="BJ646" s="43"/>
      <c r="BK646" s="43"/>
      <c r="BL646" s="43"/>
      <c r="BM646" s="43"/>
      <c r="BN646" s="43"/>
      <c r="BO646" s="43"/>
      <c r="BP646" s="43"/>
      <c r="BQ646" s="43"/>
      <c r="BR646" s="43"/>
      <c r="BS646" s="43"/>
      <c r="BT646" s="43"/>
      <c r="BU646" s="43"/>
      <c r="BV646" s="43"/>
      <c r="BW646" s="43"/>
      <c r="BX646" s="43"/>
      <c r="BY646" s="43"/>
      <c r="BZ646" s="43"/>
      <c r="CA646" s="43"/>
      <c r="CB646" s="43"/>
      <c r="CC646" s="43"/>
      <c r="CD646" s="43"/>
      <c r="CE646" s="43"/>
      <c r="CF646" s="43"/>
      <c r="CG646" s="43"/>
      <c r="CH646" s="43"/>
    </row>
    <row r="647" spans="1:86" s="2" customFormat="1" ht="12">
      <c r="A647" s="21" t="s">
        <v>189</v>
      </c>
      <c r="B647" s="20" t="s">
        <v>45</v>
      </c>
      <c r="C647" s="20" t="s">
        <v>9</v>
      </c>
      <c r="D647" s="20" t="s">
        <v>6</v>
      </c>
      <c r="E647" s="20" t="s">
        <v>529</v>
      </c>
      <c r="F647" s="20" t="s">
        <v>190</v>
      </c>
      <c r="G647" s="108">
        <v>0</v>
      </c>
      <c r="H647" s="108">
        <v>3029226</v>
      </c>
      <c r="I647" s="108">
        <v>3029226</v>
      </c>
      <c r="J647" s="88">
        <f t="shared" si="117"/>
        <v>100</v>
      </c>
      <c r="K647" s="121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  <c r="AA647" s="43"/>
      <c r="AB647" s="43"/>
      <c r="AC647" s="43"/>
      <c r="AD647" s="43"/>
      <c r="AE647" s="43"/>
      <c r="AF647" s="43"/>
      <c r="AG647" s="43"/>
      <c r="AH647" s="43"/>
      <c r="AI647" s="43"/>
      <c r="AJ647" s="43"/>
      <c r="AK647" s="43"/>
      <c r="AL647" s="43"/>
      <c r="AM647" s="43"/>
      <c r="AN647" s="43"/>
      <c r="AO647" s="43"/>
      <c r="AP647" s="43"/>
      <c r="AQ647" s="43"/>
      <c r="AR647" s="43"/>
      <c r="AS647" s="43"/>
      <c r="AT647" s="43"/>
      <c r="AU647" s="43"/>
      <c r="AV647" s="43"/>
      <c r="AW647" s="43"/>
      <c r="AX647" s="43"/>
      <c r="AY647" s="43"/>
      <c r="AZ647" s="43"/>
      <c r="BA647" s="43"/>
      <c r="BB647" s="43"/>
      <c r="BC647" s="43"/>
      <c r="BD647" s="43"/>
      <c r="BE647" s="43"/>
      <c r="BF647" s="43"/>
      <c r="BG647" s="43"/>
      <c r="BH647" s="43"/>
      <c r="BI647" s="43"/>
      <c r="BJ647" s="43"/>
      <c r="BK647" s="43"/>
      <c r="BL647" s="43"/>
      <c r="BM647" s="43"/>
      <c r="BN647" s="43"/>
      <c r="BO647" s="43"/>
      <c r="BP647" s="43"/>
      <c r="BQ647" s="43"/>
      <c r="BR647" s="43"/>
      <c r="BS647" s="43"/>
      <c r="BT647" s="43"/>
      <c r="BU647" s="43"/>
      <c r="BV647" s="43"/>
      <c r="BW647" s="43"/>
      <c r="BX647" s="43"/>
      <c r="BY647" s="43"/>
      <c r="BZ647" s="43"/>
      <c r="CA647" s="43"/>
      <c r="CB647" s="43"/>
      <c r="CC647" s="43"/>
      <c r="CD647" s="43"/>
      <c r="CE647" s="43"/>
      <c r="CF647" s="43"/>
      <c r="CG647" s="43"/>
      <c r="CH647" s="43"/>
    </row>
    <row r="648" spans="1:86" s="2" customFormat="1" ht="12">
      <c r="A648" s="21" t="s">
        <v>527</v>
      </c>
      <c r="B648" s="20" t="s">
        <v>45</v>
      </c>
      <c r="C648" s="20" t="s">
        <v>9</v>
      </c>
      <c r="D648" s="20" t="s">
        <v>6</v>
      </c>
      <c r="E648" s="20" t="s">
        <v>535</v>
      </c>
      <c r="F648" s="20"/>
      <c r="G648" s="108">
        <f t="shared" ref="G648:I649" si="136">G649</f>
        <v>0</v>
      </c>
      <c r="H648" s="108">
        <f t="shared" si="136"/>
        <v>3171490</v>
      </c>
      <c r="I648" s="108">
        <f t="shared" si="136"/>
        <v>3126114.3</v>
      </c>
      <c r="J648" s="88">
        <f t="shared" si="117"/>
        <v>98.56926239716978</v>
      </c>
      <c r="K648" s="121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  <c r="AA648" s="43"/>
      <c r="AB648" s="43"/>
      <c r="AC648" s="43"/>
      <c r="AD648" s="43"/>
      <c r="AE648" s="43"/>
      <c r="AF648" s="43"/>
      <c r="AG648" s="43"/>
      <c r="AH648" s="43"/>
      <c r="AI648" s="43"/>
      <c r="AJ648" s="43"/>
      <c r="AK648" s="43"/>
      <c r="AL648" s="43"/>
      <c r="AM648" s="43"/>
      <c r="AN648" s="43"/>
      <c r="AO648" s="43"/>
      <c r="AP648" s="43"/>
      <c r="AQ648" s="43"/>
      <c r="AR648" s="43"/>
      <c r="AS648" s="43"/>
      <c r="AT648" s="43"/>
      <c r="AU648" s="43"/>
      <c r="AV648" s="43"/>
      <c r="AW648" s="43"/>
      <c r="AX648" s="43"/>
      <c r="AY648" s="43"/>
      <c r="AZ648" s="43"/>
      <c r="BA648" s="43"/>
      <c r="BB648" s="43"/>
      <c r="BC648" s="43"/>
      <c r="BD648" s="43"/>
      <c r="BE648" s="43"/>
      <c r="BF648" s="43"/>
      <c r="BG648" s="43"/>
      <c r="BH648" s="43"/>
      <c r="BI648" s="43"/>
      <c r="BJ648" s="43"/>
      <c r="BK648" s="43"/>
      <c r="BL648" s="43"/>
      <c r="BM648" s="43"/>
      <c r="BN648" s="43"/>
      <c r="BO648" s="43"/>
      <c r="BP648" s="43"/>
      <c r="BQ648" s="43"/>
      <c r="BR648" s="43"/>
      <c r="BS648" s="43"/>
      <c r="BT648" s="43"/>
      <c r="BU648" s="43"/>
      <c r="BV648" s="43"/>
      <c r="BW648" s="43"/>
      <c r="BX648" s="43"/>
      <c r="BY648" s="43"/>
      <c r="BZ648" s="43"/>
      <c r="CA648" s="43"/>
      <c r="CB648" s="43"/>
      <c r="CC648" s="43"/>
      <c r="CD648" s="43"/>
      <c r="CE648" s="43"/>
      <c r="CF648" s="43"/>
      <c r="CG648" s="43"/>
      <c r="CH648" s="43"/>
    </row>
    <row r="649" spans="1:86" s="2" customFormat="1" ht="24">
      <c r="A649" s="21" t="s">
        <v>88</v>
      </c>
      <c r="B649" s="20" t="s">
        <v>45</v>
      </c>
      <c r="C649" s="20" t="s">
        <v>9</v>
      </c>
      <c r="D649" s="20" t="s">
        <v>6</v>
      </c>
      <c r="E649" s="20" t="s">
        <v>535</v>
      </c>
      <c r="F649" s="20" t="s">
        <v>87</v>
      </c>
      <c r="G649" s="108">
        <f t="shared" si="136"/>
        <v>0</v>
      </c>
      <c r="H649" s="108">
        <f t="shared" si="136"/>
        <v>3171490</v>
      </c>
      <c r="I649" s="108">
        <f t="shared" si="136"/>
        <v>3126114.3</v>
      </c>
      <c r="J649" s="88">
        <f t="shared" si="117"/>
        <v>98.56926239716978</v>
      </c>
      <c r="K649" s="121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  <c r="AA649" s="43"/>
      <c r="AB649" s="43"/>
      <c r="AC649" s="43"/>
      <c r="AD649" s="43"/>
      <c r="AE649" s="43"/>
      <c r="AF649" s="43"/>
      <c r="AG649" s="43"/>
      <c r="AH649" s="43"/>
      <c r="AI649" s="43"/>
      <c r="AJ649" s="43"/>
      <c r="AK649" s="43"/>
      <c r="AL649" s="43"/>
      <c r="AM649" s="43"/>
      <c r="AN649" s="43"/>
      <c r="AO649" s="43"/>
      <c r="AP649" s="43"/>
      <c r="AQ649" s="43"/>
      <c r="AR649" s="43"/>
      <c r="AS649" s="43"/>
      <c r="AT649" s="43"/>
      <c r="AU649" s="43"/>
      <c r="AV649" s="43"/>
      <c r="AW649" s="43"/>
      <c r="AX649" s="43"/>
      <c r="AY649" s="43"/>
      <c r="AZ649" s="43"/>
      <c r="BA649" s="43"/>
      <c r="BB649" s="43"/>
      <c r="BC649" s="43"/>
      <c r="BD649" s="43"/>
      <c r="BE649" s="43"/>
      <c r="BF649" s="43"/>
      <c r="BG649" s="43"/>
      <c r="BH649" s="43"/>
      <c r="BI649" s="43"/>
      <c r="BJ649" s="43"/>
      <c r="BK649" s="43"/>
      <c r="BL649" s="43"/>
      <c r="BM649" s="43"/>
      <c r="BN649" s="43"/>
      <c r="BO649" s="43"/>
      <c r="BP649" s="43"/>
      <c r="BQ649" s="43"/>
      <c r="BR649" s="43"/>
      <c r="BS649" s="43"/>
      <c r="BT649" s="43"/>
      <c r="BU649" s="43"/>
      <c r="BV649" s="43"/>
      <c r="BW649" s="43"/>
      <c r="BX649" s="43"/>
      <c r="BY649" s="43"/>
      <c r="BZ649" s="43"/>
      <c r="CA649" s="43"/>
      <c r="CB649" s="43"/>
      <c r="CC649" s="43"/>
      <c r="CD649" s="43"/>
      <c r="CE649" s="43"/>
      <c r="CF649" s="43"/>
      <c r="CG649" s="43"/>
      <c r="CH649" s="43"/>
    </row>
    <row r="650" spans="1:86" s="2" customFormat="1" ht="12">
      <c r="A650" s="21" t="s">
        <v>189</v>
      </c>
      <c r="B650" s="20" t="s">
        <v>45</v>
      </c>
      <c r="C650" s="20" t="s">
        <v>9</v>
      </c>
      <c r="D650" s="20" t="s">
        <v>6</v>
      </c>
      <c r="E650" s="20" t="s">
        <v>535</v>
      </c>
      <c r="F650" s="20" t="s">
        <v>190</v>
      </c>
      <c r="G650" s="108">
        <v>0</v>
      </c>
      <c r="H650" s="108">
        <v>3171490</v>
      </c>
      <c r="I650" s="108">
        <v>3126114.3</v>
      </c>
      <c r="J650" s="88">
        <f t="shared" ref="J650:J713" si="137">I650/H650*100</f>
        <v>98.56926239716978</v>
      </c>
      <c r="K650" s="121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  <c r="AA650" s="43"/>
      <c r="AB650" s="43"/>
      <c r="AC650" s="43"/>
      <c r="AD650" s="43"/>
      <c r="AE650" s="43"/>
      <c r="AF650" s="43"/>
      <c r="AG650" s="43"/>
      <c r="AH650" s="43"/>
      <c r="AI650" s="43"/>
      <c r="AJ650" s="43"/>
      <c r="AK650" s="43"/>
      <c r="AL650" s="43"/>
      <c r="AM650" s="43"/>
      <c r="AN650" s="43"/>
      <c r="AO650" s="43"/>
      <c r="AP650" s="43"/>
      <c r="AQ650" s="43"/>
      <c r="AR650" s="43"/>
      <c r="AS650" s="43"/>
      <c r="AT650" s="43"/>
      <c r="AU650" s="43"/>
      <c r="AV650" s="43"/>
      <c r="AW650" s="43"/>
      <c r="AX650" s="43"/>
      <c r="AY650" s="43"/>
      <c r="AZ650" s="43"/>
      <c r="BA650" s="43"/>
      <c r="BB650" s="43"/>
      <c r="BC650" s="43"/>
      <c r="BD650" s="43"/>
      <c r="BE650" s="43"/>
      <c r="BF650" s="43"/>
      <c r="BG650" s="43"/>
      <c r="BH650" s="43"/>
      <c r="BI650" s="43"/>
      <c r="BJ650" s="43"/>
      <c r="BK650" s="43"/>
      <c r="BL650" s="43"/>
      <c r="BM650" s="43"/>
      <c r="BN650" s="43"/>
      <c r="BO650" s="43"/>
      <c r="BP650" s="43"/>
      <c r="BQ650" s="43"/>
      <c r="BR650" s="43"/>
      <c r="BS650" s="43"/>
      <c r="BT650" s="43"/>
      <c r="BU650" s="43"/>
      <c r="BV650" s="43"/>
      <c r="BW650" s="43"/>
      <c r="BX650" s="43"/>
      <c r="BY650" s="43"/>
      <c r="BZ650" s="43"/>
      <c r="CA650" s="43"/>
      <c r="CB650" s="43"/>
      <c r="CC650" s="43"/>
      <c r="CD650" s="43"/>
      <c r="CE650" s="43"/>
      <c r="CF650" s="43"/>
      <c r="CG650" s="43"/>
      <c r="CH650" s="43"/>
    </row>
    <row r="651" spans="1:86" s="2" customFormat="1" ht="24" hidden="1">
      <c r="A651" s="21" t="s">
        <v>458</v>
      </c>
      <c r="B651" s="20" t="s">
        <v>45</v>
      </c>
      <c r="C651" s="20" t="s">
        <v>9</v>
      </c>
      <c r="D651" s="20" t="s">
        <v>6</v>
      </c>
      <c r="E651" s="20" t="s">
        <v>457</v>
      </c>
      <c r="F651" s="20"/>
      <c r="G651" s="108">
        <f t="shared" ref="G651:I652" si="138">G652</f>
        <v>0</v>
      </c>
      <c r="H651" s="108">
        <f t="shared" si="138"/>
        <v>0</v>
      </c>
      <c r="I651" s="108">
        <f t="shared" si="138"/>
        <v>0</v>
      </c>
      <c r="J651" s="88" t="e">
        <f t="shared" si="137"/>
        <v>#DIV/0!</v>
      </c>
      <c r="K651" s="121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  <c r="AA651" s="43"/>
      <c r="AB651" s="43"/>
      <c r="AC651" s="43"/>
      <c r="AD651" s="43"/>
      <c r="AE651" s="43"/>
      <c r="AF651" s="43"/>
      <c r="AG651" s="43"/>
      <c r="AH651" s="43"/>
      <c r="AI651" s="43"/>
      <c r="AJ651" s="43"/>
      <c r="AK651" s="43"/>
      <c r="AL651" s="43"/>
      <c r="AM651" s="43"/>
      <c r="AN651" s="43"/>
      <c r="AO651" s="43"/>
      <c r="AP651" s="43"/>
      <c r="AQ651" s="43"/>
      <c r="AR651" s="43"/>
      <c r="AS651" s="43"/>
      <c r="AT651" s="43"/>
      <c r="AU651" s="43"/>
      <c r="AV651" s="43"/>
      <c r="AW651" s="43"/>
      <c r="AX651" s="43"/>
      <c r="AY651" s="43"/>
      <c r="AZ651" s="43"/>
      <c r="BA651" s="43"/>
      <c r="BB651" s="43"/>
      <c r="BC651" s="43"/>
      <c r="BD651" s="43"/>
      <c r="BE651" s="43"/>
      <c r="BF651" s="43"/>
      <c r="BG651" s="43"/>
      <c r="BH651" s="43"/>
      <c r="BI651" s="43"/>
      <c r="BJ651" s="43"/>
      <c r="BK651" s="43"/>
      <c r="BL651" s="43"/>
      <c r="BM651" s="43"/>
      <c r="BN651" s="43"/>
      <c r="BO651" s="43"/>
      <c r="BP651" s="43"/>
      <c r="BQ651" s="43"/>
      <c r="BR651" s="43"/>
      <c r="BS651" s="43"/>
      <c r="BT651" s="43"/>
      <c r="BU651" s="43"/>
      <c r="BV651" s="43"/>
      <c r="BW651" s="43"/>
      <c r="BX651" s="43"/>
      <c r="BY651" s="43"/>
      <c r="BZ651" s="43"/>
      <c r="CA651" s="43"/>
      <c r="CB651" s="43"/>
      <c r="CC651" s="43"/>
      <c r="CD651" s="43"/>
      <c r="CE651" s="43"/>
      <c r="CF651" s="43"/>
      <c r="CG651" s="43"/>
      <c r="CH651" s="43"/>
    </row>
    <row r="652" spans="1:86" s="2" customFormat="1" ht="24" hidden="1">
      <c r="A652" s="21" t="s">
        <v>88</v>
      </c>
      <c r="B652" s="20" t="s">
        <v>45</v>
      </c>
      <c r="C652" s="20" t="s">
        <v>9</v>
      </c>
      <c r="D652" s="20" t="s">
        <v>6</v>
      </c>
      <c r="E652" s="20" t="s">
        <v>457</v>
      </c>
      <c r="F652" s="20" t="s">
        <v>87</v>
      </c>
      <c r="G652" s="108">
        <f t="shared" si="138"/>
        <v>0</v>
      </c>
      <c r="H652" s="108">
        <f t="shared" si="138"/>
        <v>0</v>
      </c>
      <c r="I652" s="108">
        <f t="shared" si="138"/>
        <v>0</v>
      </c>
      <c r="J652" s="88" t="e">
        <f t="shared" si="137"/>
        <v>#DIV/0!</v>
      </c>
      <c r="K652" s="121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  <c r="AA652" s="43"/>
      <c r="AB652" s="43"/>
      <c r="AC652" s="43"/>
      <c r="AD652" s="43"/>
      <c r="AE652" s="43"/>
      <c r="AF652" s="43"/>
      <c r="AG652" s="43"/>
      <c r="AH652" s="43"/>
      <c r="AI652" s="43"/>
      <c r="AJ652" s="43"/>
      <c r="AK652" s="43"/>
      <c r="AL652" s="43"/>
      <c r="AM652" s="43"/>
      <c r="AN652" s="43"/>
      <c r="AO652" s="43"/>
      <c r="AP652" s="43"/>
      <c r="AQ652" s="43"/>
      <c r="AR652" s="43"/>
      <c r="AS652" s="43"/>
      <c r="AT652" s="43"/>
      <c r="AU652" s="43"/>
      <c r="AV652" s="43"/>
      <c r="AW652" s="43"/>
      <c r="AX652" s="43"/>
      <c r="AY652" s="43"/>
      <c r="AZ652" s="43"/>
      <c r="BA652" s="43"/>
      <c r="BB652" s="43"/>
      <c r="BC652" s="43"/>
      <c r="BD652" s="43"/>
      <c r="BE652" s="43"/>
      <c r="BF652" s="43"/>
      <c r="BG652" s="43"/>
      <c r="BH652" s="43"/>
      <c r="BI652" s="43"/>
      <c r="BJ652" s="43"/>
      <c r="BK652" s="43"/>
      <c r="BL652" s="43"/>
      <c r="BM652" s="43"/>
      <c r="BN652" s="43"/>
      <c r="BO652" s="43"/>
      <c r="BP652" s="43"/>
      <c r="BQ652" s="43"/>
      <c r="BR652" s="43"/>
      <c r="BS652" s="43"/>
      <c r="BT652" s="43"/>
      <c r="BU652" s="43"/>
      <c r="BV652" s="43"/>
      <c r="BW652" s="43"/>
      <c r="BX652" s="43"/>
      <c r="BY652" s="43"/>
      <c r="BZ652" s="43"/>
      <c r="CA652" s="43"/>
      <c r="CB652" s="43"/>
      <c r="CC652" s="43"/>
      <c r="CD652" s="43"/>
      <c r="CE652" s="43"/>
      <c r="CF652" s="43"/>
      <c r="CG652" s="43"/>
      <c r="CH652" s="43"/>
    </row>
    <row r="653" spans="1:86" s="2" customFormat="1" ht="12" hidden="1">
      <c r="A653" s="21" t="s">
        <v>189</v>
      </c>
      <c r="B653" s="20" t="s">
        <v>45</v>
      </c>
      <c r="C653" s="20" t="s">
        <v>9</v>
      </c>
      <c r="D653" s="20" t="s">
        <v>6</v>
      </c>
      <c r="E653" s="20" t="s">
        <v>457</v>
      </c>
      <c r="F653" s="20" t="s">
        <v>190</v>
      </c>
      <c r="G653" s="108"/>
      <c r="H653" s="108"/>
      <c r="I653" s="108"/>
      <c r="J653" s="88" t="e">
        <f t="shared" si="137"/>
        <v>#DIV/0!</v>
      </c>
      <c r="K653" s="121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  <c r="AA653" s="43"/>
      <c r="AB653" s="43"/>
      <c r="AC653" s="43"/>
      <c r="AD653" s="43"/>
      <c r="AE653" s="43"/>
      <c r="AF653" s="43"/>
      <c r="AG653" s="43"/>
      <c r="AH653" s="43"/>
      <c r="AI653" s="43"/>
      <c r="AJ653" s="43"/>
      <c r="AK653" s="43"/>
      <c r="AL653" s="43"/>
      <c r="AM653" s="43"/>
      <c r="AN653" s="43"/>
      <c r="AO653" s="43"/>
      <c r="AP653" s="43"/>
      <c r="AQ653" s="43"/>
      <c r="AR653" s="43"/>
      <c r="AS653" s="43"/>
      <c r="AT653" s="43"/>
      <c r="AU653" s="43"/>
      <c r="AV653" s="43"/>
      <c r="AW653" s="43"/>
      <c r="AX653" s="43"/>
      <c r="AY653" s="43"/>
      <c r="AZ653" s="43"/>
      <c r="BA653" s="43"/>
      <c r="BB653" s="43"/>
      <c r="BC653" s="43"/>
      <c r="BD653" s="43"/>
      <c r="BE653" s="43"/>
      <c r="BF653" s="43"/>
      <c r="BG653" s="43"/>
      <c r="BH653" s="43"/>
      <c r="BI653" s="43"/>
      <c r="BJ653" s="43"/>
      <c r="BK653" s="43"/>
      <c r="BL653" s="43"/>
      <c r="BM653" s="43"/>
      <c r="BN653" s="43"/>
      <c r="BO653" s="43"/>
      <c r="BP653" s="43"/>
      <c r="BQ653" s="43"/>
      <c r="BR653" s="43"/>
      <c r="BS653" s="43"/>
      <c r="BT653" s="43"/>
      <c r="BU653" s="43"/>
      <c r="BV653" s="43"/>
      <c r="BW653" s="43"/>
      <c r="BX653" s="43"/>
      <c r="BY653" s="43"/>
      <c r="BZ653" s="43"/>
      <c r="CA653" s="43"/>
      <c r="CB653" s="43"/>
      <c r="CC653" s="43"/>
      <c r="CD653" s="43"/>
      <c r="CE653" s="43"/>
      <c r="CF653" s="43"/>
      <c r="CG653" s="43"/>
      <c r="CH653" s="43"/>
    </row>
    <row r="654" spans="1:86" s="2" customFormat="1" ht="36" hidden="1">
      <c r="A654" s="21" t="s">
        <v>460</v>
      </c>
      <c r="B654" s="20" t="s">
        <v>45</v>
      </c>
      <c r="C654" s="20" t="s">
        <v>9</v>
      </c>
      <c r="D654" s="20" t="s">
        <v>6</v>
      </c>
      <c r="E654" s="20" t="s">
        <v>459</v>
      </c>
      <c r="F654" s="20"/>
      <c r="G654" s="108">
        <f t="shared" ref="G654:I655" si="139">G655</f>
        <v>0</v>
      </c>
      <c r="H654" s="108">
        <f t="shared" si="139"/>
        <v>0</v>
      </c>
      <c r="I654" s="108">
        <f t="shared" si="139"/>
        <v>0</v>
      </c>
      <c r="J654" s="88" t="e">
        <f t="shared" si="137"/>
        <v>#DIV/0!</v>
      </c>
      <c r="K654" s="121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  <c r="AA654" s="43"/>
      <c r="AB654" s="43"/>
      <c r="AC654" s="43"/>
      <c r="AD654" s="43"/>
      <c r="AE654" s="43"/>
      <c r="AF654" s="43"/>
      <c r="AG654" s="43"/>
      <c r="AH654" s="43"/>
      <c r="AI654" s="43"/>
      <c r="AJ654" s="43"/>
      <c r="AK654" s="43"/>
      <c r="AL654" s="43"/>
      <c r="AM654" s="43"/>
      <c r="AN654" s="43"/>
      <c r="AO654" s="43"/>
      <c r="AP654" s="43"/>
      <c r="AQ654" s="43"/>
      <c r="AR654" s="43"/>
      <c r="AS654" s="43"/>
      <c r="AT654" s="43"/>
      <c r="AU654" s="43"/>
      <c r="AV654" s="43"/>
      <c r="AW654" s="43"/>
      <c r="AX654" s="43"/>
      <c r="AY654" s="43"/>
      <c r="AZ654" s="43"/>
      <c r="BA654" s="43"/>
      <c r="BB654" s="43"/>
      <c r="BC654" s="43"/>
      <c r="BD654" s="43"/>
      <c r="BE654" s="43"/>
      <c r="BF654" s="43"/>
      <c r="BG654" s="43"/>
      <c r="BH654" s="43"/>
      <c r="BI654" s="43"/>
      <c r="BJ654" s="43"/>
      <c r="BK654" s="43"/>
      <c r="BL654" s="43"/>
      <c r="BM654" s="43"/>
      <c r="BN654" s="43"/>
      <c r="BO654" s="43"/>
      <c r="BP654" s="43"/>
      <c r="BQ654" s="43"/>
      <c r="BR654" s="43"/>
      <c r="BS654" s="43"/>
      <c r="BT654" s="43"/>
      <c r="BU654" s="43"/>
      <c r="BV654" s="43"/>
      <c r="BW654" s="43"/>
      <c r="BX654" s="43"/>
      <c r="BY654" s="43"/>
      <c r="BZ654" s="43"/>
      <c r="CA654" s="43"/>
      <c r="CB654" s="43"/>
      <c r="CC654" s="43"/>
      <c r="CD654" s="43"/>
      <c r="CE654" s="43"/>
      <c r="CF654" s="43"/>
      <c r="CG654" s="43"/>
      <c r="CH654" s="43"/>
    </row>
    <row r="655" spans="1:86" s="2" customFormat="1" ht="24" hidden="1">
      <c r="A655" s="21" t="s">
        <v>88</v>
      </c>
      <c r="B655" s="20" t="s">
        <v>45</v>
      </c>
      <c r="C655" s="20" t="s">
        <v>9</v>
      </c>
      <c r="D655" s="20" t="s">
        <v>6</v>
      </c>
      <c r="E655" s="20" t="s">
        <v>459</v>
      </c>
      <c r="F655" s="20" t="s">
        <v>87</v>
      </c>
      <c r="G655" s="108">
        <f t="shared" si="139"/>
        <v>0</v>
      </c>
      <c r="H655" s="108">
        <f t="shared" si="139"/>
        <v>0</v>
      </c>
      <c r="I655" s="108">
        <f t="shared" si="139"/>
        <v>0</v>
      </c>
      <c r="J655" s="88" t="e">
        <f t="shared" si="137"/>
        <v>#DIV/0!</v>
      </c>
      <c r="K655" s="121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  <c r="AA655" s="43"/>
      <c r="AB655" s="43"/>
      <c r="AC655" s="43"/>
      <c r="AD655" s="43"/>
      <c r="AE655" s="43"/>
      <c r="AF655" s="43"/>
      <c r="AG655" s="43"/>
      <c r="AH655" s="43"/>
      <c r="AI655" s="43"/>
      <c r="AJ655" s="43"/>
      <c r="AK655" s="43"/>
      <c r="AL655" s="43"/>
      <c r="AM655" s="43"/>
      <c r="AN655" s="43"/>
      <c r="AO655" s="43"/>
      <c r="AP655" s="43"/>
      <c r="AQ655" s="43"/>
      <c r="AR655" s="43"/>
      <c r="AS655" s="43"/>
      <c r="AT655" s="43"/>
      <c r="AU655" s="43"/>
      <c r="AV655" s="43"/>
      <c r="AW655" s="43"/>
      <c r="AX655" s="43"/>
      <c r="AY655" s="43"/>
      <c r="AZ655" s="43"/>
      <c r="BA655" s="43"/>
      <c r="BB655" s="43"/>
      <c r="BC655" s="43"/>
      <c r="BD655" s="43"/>
      <c r="BE655" s="43"/>
      <c r="BF655" s="43"/>
      <c r="BG655" s="43"/>
      <c r="BH655" s="43"/>
      <c r="BI655" s="43"/>
      <c r="BJ655" s="43"/>
      <c r="BK655" s="43"/>
      <c r="BL655" s="43"/>
      <c r="BM655" s="43"/>
      <c r="BN655" s="43"/>
      <c r="BO655" s="43"/>
      <c r="BP655" s="43"/>
      <c r="BQ655" s="43"/>
      <c r="BR655" s="43"/>
      <c r="BS655" s="43"/>
      <c r="BT655" s="43"/>
      <c r="BU655" s="43"/>
      <c r="BV655" s="43"/>
      <c r="BW655" s="43"/>
      <c r="BX655" s="43"/>
      <c r="BY655" s="43"/>
      <c r="BZ655" s="43"/>
      <c r="CA655" s="43"/>
      <c r="CB655" s="43"/>
      <c r="CC655" s="43"/>
      <c r="CD655" s="43"/>
      <c r="CE655" s="43"/>
      <c r="CF655" s="43"/>
      <c r="CG655" s="43"/>
      <c r="CH655" s="43"/>
    </row>
    <row r="656" spans="1:86" s="2" customFormat="1" ht="12" hidden="1">
      <c r="A656" s="21" t="s">
        <v>189</v>
      </c>
      <c r="B656" s="20" t="s">
        <v>45</v>
      </c>
      <c r="C656" s="20" t="s">
        <v>9</v>
      </c>
      <c r="D656" s="20" t="s">
        <v>6</v>
      </c>
      <c r="E656" s="20" t="s">
        <v>459</v>
      </c>
      <c r="F656" s="20" t="s">
        <v>190</v>
      </c>
      <c r="G656" s="108"/>
      <c r="H656" s="108"/>
      <c r="I656" s="108"/>
      <c r="J656" s="88" t="e">
        <f t="shared" si="137"/>
        <v>#DIV/0!</v>
      </c>
      <c r="K656" s="121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  <c r="AA656" s="43"/>
      <c r="AB656" s="43"/>
      <c r="AC656" s="43"/>
      <c r="AD656" s="43"/>
      <c r="AE656" s="43"/>
      <c r="AF656" s="43"/>
      <c r="AG656" s="43"/>
      <c r="AH656" s="43"/>
      <c r="AI656" s="43"/>
      <c r="AJ656" s="43"/>
      <c r="AK656" s="43"/>
      <c r="AL656" s="43"/>
      <c r="AM656" s="43"/>
      <c r="AN656" s="43"/>
      <c r="AO656" s="43"/>
      <c r="AP656" s="43"/>
      <c r="AQ656" s="43"/>
      <c r="AR656" s="43"/>
      <c r="AS656" s="43"/>
      <c r="AT656" s="43"/>
      <c r="AU656" s="43"/>
      <c r="AV656" s="43"/>
      <c r="AW656" s="43"/>
      <c r="AX656" s="43"/>
      <c r="AY656" s="43"/>
      <c r="AZ656" s="43"/>
      <c r="BA656" s="43"/>
      <c r="BB656" s="43"/>
      <c r="BC656" s="43"/>
      <c r="BD656" s="43"/>
      <c r="BE656" s="43"/>
      <c r="BF656" s="43"/>
      <c r="BG656" s="43"/>
      <c r="BH656" s="43"/>
      <c r="BI656" s="43"/>
      <c r="BJ656" s="43"/>
      <c r="BK656" s="43"/>
      <c r="BL656" s="43"/>
      <c r="BM656" s="43"/>
      <c r="BN656" s="43"/>
      <c r="BO656" s="43"/>
      <c r="BP656" s="43"/>
      <c r="BQ656" s="43"/>
      <c r="BR656" s="43"/>
      <c r="BS656" s="43"/>
      <c r="BT656" s="43"/>
      <c r="BU656" s="43"/>
      <c r="BV656" s="43"/>
      <c r="BW656" s="43"/>
      <c r="BX656" s="43"/>
      <c r="BY656" s="43"/>
      <c r="BZ656" s="43"/>
      <c r="CA656" s="43"/>
      <c r="CB656" s="43"/>
      <c r="CC656" s="43"/>
      <c r="CD656" s="43"/>
      <c r="CE656" s="43"/>
      <c r="CF656" s="43"/>
      <c r="CG656" s="43"/>
      <c r="CH656" s="43"/>
    </row>
    <row r="657" spans="1:86" s="2" customFormat="1" ht="24">
      <c r="A657" s="21" t="s">
        <v>536</v>
      </c>
      <c r="B657" s="20" t="s">
        <v>45</v>
      </c>
      <c r="C657" s="20" t="s">
        <v>9</v>
      </c>
      <c r="D657" s="20" t="s">
        <v>6</v>
      </c>
      <c r="E657" s="20" t="s">
        <v>537</v>
      </c>
      <c r="F657" s="20"/>
      <c r="G657" s="108">
        <f t="shared" ref="G657:I658" si="140">G658</f>
        <v>0</v>
      </c>
      <c r="H657" s="108">
        <f t="shared" si="140"/>
        <v>2521330</v>
      </c>
      <c r="I657" s="108">
        <f t="shared" si="140"/>
        <v>2521330</v>
      </c>
      <c r="J657" s="88">
        <f t="shared" si="137"/>
        <v>100</v>
      </c>
      <c r="K657" s="121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  <c r="AA657" s="43"/>
      <c r="AB657" s="43"/>
      <c r="AC657" s="43"/>
      <c r="AD657" s="43"/>
      <c r="AE657" s="43"/>
      <c r="AF657" s="43"/>
      <c r="AG657" s="43"/>
      <c r="AH657" s="43"/>
      <c r="AI657" s="43"/>
      <c r="AJ657" s="43"/>
      <c r="AK657" s="43"/>
      <c r="AL657" s="43"/>
      <c r="AM657" s="43"/>
      <c r="AN657" s="43"/>
      <c r="AO657" s="43"/>
      <c r="AP657" s="43"/>
      <c r="AQ657" s="43"/>
      <c r="AR657" s="43"/>
      <c r="AS657" s="43"/>
      <c r="AT657" s="43"/>
      <c r="AU657" s="43"/>
      <c r="AV657" s="43"/>
      <c r="AW657" s="43"/>
      <c r="AX657" s="43"/>
      <c r="AY657" s="43"/>
      <c r="AZ657" s="43"/>
      <c r="BA657" s="43"/>
      <c r="BB657" s="43"/>
      <c r="BC657" s="43"/>
      <c r="BD657" s="43"/>
      <c r="BE657" s="43"/>
      <c r="BF657" s="43"/>
      <c r="BG657" s="43"/>
      <c r="BH657" s="43"/>
      <c r="BI657" s="43"/>
      <c r="BJ657" s="43"/>
      <c r="BK657" s="43"/>
      <c r="BL657" s="43"/>
      <c r="BM657" s="43"/>
      <c r="BN657" s="43"/>
      <c r="BO657" s="43"/>
      <c r="BP657" s="43"/>
      <c r="BQ657" s="43"/>
      <c r="BR657" s="43"/>
      <c r="BS657" s="43"/>
      <c r="BT657" s="43"/>
      <c r="BU657" s="43"/>
      <c r="BV657" s="43"/>
      <c r="BW657" s="43"/>
      <c r="BX657" s="43"/>
      <c r="BY657" s="43"/>
      <c r="BZ657" s="43"/>
      <c r="CA657" s="43"/>
      <c r="CB657" s="43"/>
      <c r="CC657" s="43"/>
      <c r="CD657" s="43"/>
      <c r="CE657" s="43"/>
      <c r="CF657" s="43"/>
      <c r="CG657" s="43"/>
      <c r="CH657" s="43"/>
    </row>
    <row r="658" spans="1:86" s="2" customFormat="1" ht="24">
      <c r="A658" s="21" t="s">
        <v>88</v>
      </c>
      <c r="B658" s="20" t="s">
        <v>45</v>
      </c>
      <c r="C658" s="20" t="s">
        <v>9</v>
      </c>
      <c r="D658" s="20" t="s">
        <v>6</v>
      </c>
      <c r="E658" s="20" t="s">
        <v>537</v>
      </c>
      <c r="F658" s="20" t="s">
        <v>87</v>
      </c>
      <c r="G658" s="108">
        <f t="shared" si="140"/>
        <v>0</v>
      </c>
      <c r="H658" s="108">
        <f t="shared" si="140"/>
        <v>2521330</v>
      </c>
      <c r="I658" s="108">
        <f t="shared" si="140"/>
        <v>2521330</v>
      </c>
      <c r="J658" s="88">
        <f t="shared" si="137"/>
        <v>100</v>
      </c>
      <c r="K658" s="121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  <c r="AA658" s="43"/>
      <c r="AB658" s="43"/>
      <c r="AC658" s="43"/>
      <c r="AD658" s="43"/>
      <c r="AE658" s="43"/>
      <c r="AF658" s="43"/>
      <c r="AG658" s="43"/>
      <c r="AH658" s="43"/>
      <c r="AI658" s="43"/>
      <c r="AJ658" s="43"/>
      <c r="AK658" s="43"/>
      <c r="AL658" s="43"/>
      <c r="AM658" s="43"/>
      <c r="AN658" s="43"/>
      <c r="AO658" s="43"/>
      <c r="AP658" s="43"/>
      <c r="AQ658" s="43"/>
      <c r="AR658" s="43"/>
      <c r="AS658" s="43"/>
      <c r="AT658" s="43"/>
      <c r="AU658" s="43"/>
      <c r="AV658" s="43"/>
      <c r="AW658" s="43"/>
      <c r="AX658" s="43"/>
      <c r="AY658" s="43"/>
      <c r="AZ658" s="43"/>
      <c r="BA658" s="43"/>
      <c r="BB658" s="43"/>
      <c r="BC658" s="43"/>
      <c r="BD658" s="43"/>
      <c r="BE658" s="43"/>
      <c r="BF658" s="43"/>
      <c r="BG658" s="43"/>
      <c r="BH658" s="43"/>
      <c r="BI658" s="43"/>
      <c r="BJ658" s="43"/>
      <c r="BK658" s="43"/>
      <c r="BL658" s="43"/>
      <c r="BM658" s="43"/>
      <c r="BN658" s="43"/>
      <c r="BO658" s="43"/>
      <c r="BP658" s="43"/>
      <c r="BQ658" s="43"/>
      <c r="BR658" s="43"/>
      <c r="BS658" s="43"/>
      <c r="BT658" s="43"/>
      <c r="BU658" s="43"/>
      <c r="BV658" s="43"/>
      <c r="BW658" s="43"/>
      <c r="BX658" s="43"/>
      <c r="BY658" s="43"/>
      <c r="BZ658" s="43"/>
      <c r="CA658" s="43"/>
      <c r="CB658" s="43"/>
      <c r="CC658" s="43"/>
      <c r="CD658" s="43"/>
      <c r="CE658" s="43"/>
      <c r="CF658" s="43"/>
      <c r="CG658" s="43"/>
      <c r="CH658" s="43"/>
    </row>
    <row r="659" spans="1:86" s="2" customFormat="1" ht="13.5" customHeight="1">
      <c r="A659" s="21" t="s">
        <v>189</v>
      </c>
      <c r="B659" s="20" t="s">
        <v>45</v>
      </c>
      <c r="C659" s="20" t="s">
        <v>9</v>
      </c>
      <c r="D659" s="20" t="s">
        <v>6</v>
      </c>
      <c r="E659" s="20" t="s">
        <v>537</v>
      </c>
      <c r="F659" s="20" t="s">
        <v>190</v>
      </c>
      <c r="G659" s="108">
        <v>0</v>
      </c>
      <c r="H659" s="108">
        <v>2521330</v>
      </c>
      <c r="I659" s="108">
        <v>2521330</v>
      </c>
      <c r="J659" s="88">
        <f t="shared" si="137"/>
        <v>100</v>
      </c>
      <c r="K659" s="121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  <c r="AA659" s="43"/>
      <c r="AB659" s="43"/>
      <c r="AC659" s="43"/>
      <c r="AD659" s="43"/>
      <c r="AE659" s="43"/>
      <c r="AF659" s="43"/>
      <c r="AG659" s="43"/>
      <c r="AH659" s="43"/>
      <c r="AI659" s="43"/>
      <c r="AJ659" s="43"/>
      <c r="AK659" s="43"/>
      <c r="AL659" s="43"/>
      <c r="AM659" s="43"/>
      <c r="AN659" s="43"/>
      <c r="AO659" s="43"/>
      <c r="AP659" s="43"/>
      <c r="AQ659" s="43"/>
      <c r="AR659" s="43"/>
      <c r="AS659" s="43"/>
      <c r="AT659" s="43"/>
      <c r="AU659" s="43"/>
      <c r="AV659" s="43"/>
      <c r="AW659" s="43"/>
      <c r="AX659" s="43"/>
      <c r="AY659" s="43"/>
      <c r="AZ659" s="43"/>
      <c r="BA659" s="43"/>
      <c r="BB659" s="43"/>
      <c r="BC659" s="43"/>
      <c r="BD659" s="43"/>
      <c r="BE659" s="43"/>
      <c r="BF659" s="43"/>
      <c r="BG659" s="43"/>
      <c r="BH659" s="43"/>
      <c r="BI659" s="43"/>
      <c r="BJ659" s="43"/>
      <c r="BK659" s="43"/>
      <c r="BL659" s="43"/>
      <c r="BM659" s="43"/>
      <c r="BN659" s="43"/>
      <c r="BO659" s="43"/>
      <c r="BP659" s="43"/>
      <c r="BQ659" s="43"/>
      <c r="BR659" s="43"/>
      <c r="BS659" s="43"/>
      <c r="BT659" s="43"/>
      <c r="BU659" s="43"/>
      <c r="BV659" s="43"/>
      <c r="BW659" s="43"/>
      <c r="BX659" s="43"/>
      <c r="BY659" s="43"/>
      <c r="BZ659" s="43"/>
      <c r="CA659" s="43"/>
      <c r="CB659" s="43"/>
      <c r="CC659" s="43"/>
      <c r="CD659" s="43"/>
      <c r="CE659" s="43"/>
      <c r="CF659" s="43"/>
      <c r="CG659" s="43"/>
      <c r="CH659" s="43"/>
    </row>
    <row r="660" spans="1:86" s="2" customFormat="1" ht="0.75" hidden="1" customHeight="1">
      <c r="A660" s="21" t="s">
        <v>86</v>
      </c>
      <c r="B660" s="20" t="s">
        <v>45</v>
      </c>
      <c r="C660" s="20" t="s">
        <v>9</v>
      </c>
      <c r="D660" s="20" t="s">
        <v>6</v>
      </c>
      <c r="E660" s="20" t="s">
        <v>361</v>
      </c>
      <c r="F660" s="20"/>
      <c r="G660" s="108">
        <f t="shared" ref="G660:I661" si="141">G661</f>
        <v>0</v>
      </c>
      <c r="H660" s="108">
        <f t="shared" si="141"/>
        <v>0</v>
      </c>
      <c r="I660" s="108">
        <f t="shared" si="141"/>
        <v>0</v>
      </c>
      <c r="J660" s="88" t="e">
        <f t="shared" si="137"/>
        <v>#DIV/0!</v>
      </c>
      <c r="K660" s="121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  <c r="AA660" s="43"/>
      <c r="AB660" s="43"/>
      <c r="AC660" s="43"/>
      <c r="AD660" s="43"/>
      <c r="AE660" s="43"/>
      <c r="AF660" s="43"/>
      <c r="AG660" s="43"/>
      <c r="AH660" s="43"/>
      <c r="AI660" s="43"/>
      <c r="AJ660" s="43"/>
      <c r="AK660" s="43"/>
      <c r="AL660" s="43"/>
      <c r="AM660" s="43"/>
      <c r="AN660" s="43"/>
      <c r="AO660" s="43"/>
      <c r="AP660" s="43"/>
      <c r="AQ660" s="43"/>
      <c r="AR660" s="43"/>
      <c r="AS660" s="43"/>
      <c r="AT660" s="43"/>
      <c r="AU660" s="43"/>
      <c r="AV660" s="43"/>
      <c r="AW660" s="43"/>
      <c r="AX660" s="43"/>
      <c r="AY660" s="43"/>
      <c r="AZ660" s="43"/>
      <c r="BA660" s="43"/>
      <c r="BB660" s="43"/>
      <c r="BC660" s="43"/>
      <c r="BD660" s="43"/>
      <c r="BE660" s="43"/>
      <c r="BF660" s="43"/>
      <c r="BG660" s="43"/>
      <c r="BH660" s="43"/>
      <c r="BI660" s="43"/>
      <c r="BJ660" s="43"/>
      <c r="BK660" s="43"/>
      <c r="BL660" s="43"/>
      <c r="BM660" s="43"/>
      <c r="BN660" s="43"/>
      <c r="BO660" s="43"/>
      <c r="BP660" s="43"/>
      <c r="BQ660" s="43"/>
      <c r="BR660" s="43"/>
      <c r="BS660" s="43"/>
      <c r="BT660" s="43"/>
      <c r="BU660" s="43"/>
      <c r="BV660" s="43"/>
      <c r="BW660" s="43"/>
      <c r="BX660" s="43"/>
      <c r="BY660" s="43"/>
      <c r="BZ660" s="43"/>
      <c r="CA660" s="43"/>
      <c r="CB660" s="43"/>
      <c r="CC660" s="43"/>
      <c r="CD660" s="43"/>
      <c r="CE660" s="43"/>
      <c r="CF660" s="43"/>
      <c r="CG660" s="43"/>
      <c r="CH660" s="43"/>
    </row>
    <row r="661" spans="1:86" s="2" customFormat="1" ht="24" hidden="1">
      <c r="A661" s="21" t="s">
        <v>88</v>
      </c>
      <c r="B661" s="20" t="s">
        <v>45</v>
      </c>
      <c r="C661" s="20" t="s">
        <v>9</v>
      </c>
      <c r="D661" s="20" t="s">
        <v>6</v>
      </c>
      <c r="E661" s="20" t="s">
        <v>361</v>
      </c>
      <c r="F661" s="20" t="s">
        <v>87</v>
      </c>
      <c r="G661" s="108">
        <f t="shared" si="141"/>
        <v>0</v>
      </c>
      <c r="H661" s="108">
        <f t="shared" si="141"/>
        <v>0</v>
      </c>
      <c r="I661" s="108">
        <f t="shared" si="141"/>
        <v>0</v>
      </c>
      <c r="J661" s="88" t="e">
        <f t="shared" si="137"/>
        <v>#DIV/0!</v>
      </c>
      <c r="K661" s="121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  <c r="AA661" s="43"/>
      <c r="AB661" s="43"/>
      <c r="AC661" s="43"/>
      <c r="AD661" s="43"/>
      <c r="AE661" s="43"/>
      <c r="AF661" s="43"/>
      <c r="AG661" s="43"/>
      <c r="AH661" s="43"/>
      <c r="AI661" s="43"/>
      <c r="AJ661" s="43"/>
      <c r="AK661" s="43"/>
      <c r="AL661" s="43"/>
      <c r="AM661" s="43"/>
      <c r="AN661" s="43"/>
      <c r="AO661" s="43"/>
      <c r="AP661" s="43"/>
      <c r="AQ661" s="43"/>
      <c r="AR661" s="43"/>
      <c r="AS661" s="43"/>
      <c r="AT661" s="43"/>
      <c r="AU661" s="43"/>
      <c r="AV661" s="43"/>
      <c r="AW661" s="43"/>
      <c r="AX661" s="43"/>
      <c r="AY661" s="43"/>
      <c r="AZ661" s="43"/>
      <c r="BA661" s="43"/>
      <c r="BB661" s="43"/>
      <c r="BC661" s="43"/>
      <c r="BD661" s="43"/>
      <c r="BE661" s="43"/>
      <c r="BF661" s="43"/>
      <c r="BG661" s="43"/>
      <c r="BH661" s="43"/>
      <c r="BI661" s="43"/>
      <c r="BJ661" s="43"/>
      <c r="BK661" s="43"/>
      <c r="BL661" s="43"/>
      <c r="BM661" s="43"/>
      <c r="BN661" s="43"/>
      <c r="BO661" s="43"/>
      <c r="BP661" s="43"/>
      <c r="BQ661" s="43"/>
      <c r="BR661" s="43"/>
      <c r="BS661" s="43"/>
      <c r="BT661" s="43"/>
      <c r="BU661" s="43"/>
      <c r="BV661" s="43"/>
      <c r="BW661" s="43"/>
      <c r="BX661" s="43"/>
      <c r="BY661" s="43"/>
      <c r="BZ661" s="43"/>
      <c r="CA661" s="43"/>
      <c r="CB661" s="43"/>
      <c r="CC661" s="43"/>
      <c r="CD661" s="43"/>
      <c r="CE661" s="43"/>
      <c r="CF661" s="43"/>
      <c r="CG661" s="43"/>
      <c r="CH661" s="43"/>
    </row>
    <row r="662" spans="1:86" s="2" customFormat="1" ht="12" hidden="1">
      <c r="A662" s="21" t="s">
        <v>189</v>
      </c>
      <c r="B662" s="20" t="s">
        <v>45</v>
      </c>
      <c r="C662" s="20" t="s">
        <v>9</v>
      </c>
      <c r="D662" s="20" t="s">
        <v>6</v>
      </c>
      <c r="E662" s="20" t="s">
        <v>361</v>
      </c>
      <c r="F662" s="20" t="s">
        <v>190</v>
      </c>
      <c r="G662" s="108"/>
      <c r="H662" s="108"/>
      <c r="I662" s="108"/>
      <c r="J662" s="88" t="e">
        <f t="shared" si="137"/>
        <v>#DIV/0!</v>
      </c>
      <c r="K662" s="121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  <c r="AA662" s="43"/>
      <c r="AB662" s="43"/>
      <c r="AC662" s="43"/>
      <c r="AD662" s="43"/>
      <c r="AE662" s="43"/>
      <c r="AF662" s="43"/>
      <c r="AG662" s="43"/>
      <c r="AH662" s="43"/>
      <c r="AI662" s="43"/>
      <c r="AJ662" s="43"/>
      <c r="AK662" s="43"/>
      <c r="AL662" s="43"/>
      <c r="AM662" s="43"/>
      <c r="AN662" s="43"/>
      <c r="AO662" s="43"/>
      <c r="AP662" s="43"/>
      <c r="AQ662" s="43"/>
      <c r="AR662" s="43"/>
      <c r="AS662" s="43"/>
      <c r="AT662" s="43"/>
      <c r="AU662" s="43"/>
      <c r="AV662" s="43"/>
      <c r="AW662" s="43"/>
      <c r="AX662" s="43"/>
      <c r="AY662" s="43"/>
      <c r="AZ662" s="43"/>
      <c r="BA662" s="43"/>
      <c r="BB662" s="43"/>
      <c r="BC662" s="43"/>
      <c r="BD662" s="43"/>
      <c r="BE662" s="43"/>
      <c r="BF662" s="43"/>
      <c r="BG662" s="43"/>
      <c r="BH662" s="43"/>
      <c r="BI662" s="43"/>
      <c r="BJ662" s="43"/>
      <c r="BK662" s="43"/>
      <c r="BL662" s="43"/>
      <c r="BM662" s="43"/>
      <c r="BN662" s="43"/>
      <c r="BO662" s="43"/>
      <c r="BP662" s="43"/>
      <c r="BQ662" s="43"/>
      <c r="BR662" s="43"/>
      <c r="BS662" s="43"/>
      <c r="BT662" s="43"/>
      <c r="BU662" s="43"/>
      <c r="BV662" s="43"/>
      <c r="BW662" s="43"/>
      <c r="BX662" s="43"/>
      <c r="BY662" s="43"/>
      <c r="BZ662" s="43"/>
      <c r="CA662" s="43"/>
      <c r="CB662" s="43"/>
      <c r="CC662" s="43"/>
      <c r="CD662" s="43"/>
      <c r="CE662" s="43"/>
      <c r="CF662" s="43"/>
      <c r="CG662" s="43"/>
      <c r="CH662" s="43"/>
    </row>
    <row r="663" spans="1:86" s="2" customFormat="1" ht="12">
      <c r="A663" s="21" t="s">
        <v>538</v>
      </c>
      <c r="B663" s="20" t="s">
        <v>45</v>
      </c>
      <c r="C663" s="20" t="s">
        <v>9</v>
      </c>
      <c r="D663" s="20" t="s">
        <v>6</v>
      </c>
      <c r="E663" s="20" t="s">
        <v>539</v>
      </c>
      <c r="F663" s="20"/>
      <c r="G663" s="108">
        <f t="shared" ref="G663:I664" si="142">G664</f>
        <v>0</v>
      </c>
      <c r="H663" s="108">
        <f t="shared" si="142"/>
        <v>1622283.7</v>
      </c>
      <c r="I663" s="108">
        <f t="shared" si="142"/>
        <v>1622283.7</v>
      </c>
      <c r="J663" s="88">
        <f t="shared" si="137"/>
        <v>100</v>
      </c>
      <c r="K663" s="121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  <c r="AA663" s="43"/>
      <c r="AB663" s="43"/>
      <c r="AC663" s="43"/>
      <c r="AD663" s="43"/>
      <c r="AE663" s="43"/>
      <c r="AF663" s="43"/>
      <c r="AG663" s="43"/>
      <c r="AH663" s="43"/>
      <c r="AI663" s="43"/>
      <c r="AJ663" s="43"/>
      <c r="AK663" s="43"/>
      <c r="AL663" s="43"/>
      <c r="AM663" s="43"/>
      <c r="AN663" s="43"/>
      <c r="AO663" s="43"/>
      <c r="AP663" s="43"/>
      <c r="AQ663" s="43"/>
      <c r="AR663" s="43"/>
      <c r="AS663" s="43"/>
      <c r="AT663" s="43"/>
      <c r="AU663" s="43"/>
      <c r="AV663" s="43"/>
      <c r="AW663" s="43"/>
      <c r="AX663" s="43"/>
      <c r="AY663" s="43"/>
      <c r="AZ663" s="43"/>
      <c r="BA663" s="43"/>
      <c r="BB663" s="43"/>
      <c r="BC663" s="43"/>
      <c r="BD663" s="43"/>
      <c r="BE663" s="43"/>
      <c r="BF663" s="43"/>
      <c r="BG663" s="43"/>
      <c r="BH663" s="43"/>
      <c r="BI663" s="43"/>
      <c r="BJ663" s="43"/>
      <c r="BK663" s="43"/>
      <c r="BL663" s="43"/>
      <c r="BM663" s="43"/>
      <c r="BN663" s="43"/>
      <c r="BO663" s="43"/>
      <c r="BP663" s="43"/>
      <c r="BQ663" s="43"/>
      <c r="BR663" s="43"/>
      <c r="BS663" s="43"/>
      <c r="BT663" s="43"/>
      <c r="BU663" s="43"/>
      <c r="BV663" s="43"/>
      <c r="BW663" s="43"/>
      <c r="BX663" s="43"/>
      <c r="BY663" s="43"/>
      <c r="BZ663" s="43"/>
      <c r="CA663" s="43"/>
      <c r="CB663" s="43"/>
      <c r="CC663" s="43"/>
      <c r="CD663" s="43"/>
      <c r="CE663" s="43"/>
      <c r="CF663" s="43"/>
      <c r="CG663" s="43"/>
      <c r="CH663" s="43"/>
    </row>
    <row r="664" spans="1:86" s="2" customFormat="1" ht="24">
      <c r="A664" s="21" t="s">
        <v>88</v>
      </c>
      <c r="B664" s="20" t="s">
        <v>45</v>
      </c>
      <c r="C664" s="20" t="s">
        <v>9</v>
      </c>
      <c r="D664" s="20" t="s">
        <v>6</v>
      </c>
      <c r="E664" s="20" t="s">
        <v>539</v>
      </c>
      <c r="F664" s="20" t="s">
        <v>87</v>
      </c>
      <c r="G664" s="108">
        <f t="shared" si="142"/>
        <v>0</v>
      </c>
      <c r="H664" s="108">
        <f t="shared" si="142"/>
        <v>1622283.7</v>
      </c>
      <c r="I664" s="108">
        <f t="shared" si="142"/>
        <v>1622283.7</v>
      </c>
      <c r="J664" s="88">
        <f t="shared" si="137"/>
        <v>100</v>
      </c>
      <c r="K664" s="121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  <c r="AA664" s="43"/>
      <c r="AB664" s="43"/>
      <c r="AC664" s="43"/>
      <c r="AD664" s="43"/>
      <c r="AE664" s="43"/>
      <c r="AF664" s="43"/>
      <c r="AG664" s="43"/>
      <c r="AH664" s="43"/>
      <c r="AI664" s="43"/>
      <c r="AJ664" s="43"/>
      <c r="AK664" s="43"/>
      <c r="AL664" s="43"/>
      <c r="AM664" s="43"/>
      <c r="AN664" s="43"/>
      <c r="AO664" s="43"/>
      <c r="AP664" s="43"/>
      <c r="AQ664" s="43"/>
      <c r="AR664" s="43"/>
      <c r="AS664" s="43"/>
      <c r="AT664" s="43"/>
      <c r="AU664" s="43"/>
      <c r="AV664" s="43"/>
      <c r="AW664" s="43"/>
      <c r="AX664" s="43"/>
      <c r="AY664" s="43"/>
      <c r="AZ664" s="43"/>
      <c r="BA664" s="43"/>
      <c r="BB664" s="43"/>
      <c r="BC664" s="43"/>
      <c r="BD664" s="43"/>
      <c r="BE664" s="43"/>
      <c r="BF664" s="43"/>
      <c r="BG664" s="43"/>
      <c r="BH664" s="43"/>
      <c r="BI664" s="43"/>
      <c r="BJ664" s="43"/>
      <c r="BK664" s="43"/>
      <c r="BL664" s="43"/>
      <c r="BM664" s="43"/>
      <c r="BN664" s="43"/>
      <c r="BO664" s="43"/>
      <c r="BP664" s="43"/>
      <c r="BQ664" s="43"/>
      <c r="BR664" s="43"/>
      <c r="BS664" s="43"/>
      <c r="BT664" s="43"/>
      <c r="BU664" s="43"/>
      <c r="BV664" s="43"/>
      <c r="BW664" s="43"/>
      <c r="BX664" s="43"/>
      <c r="BY664" s="43"/>
      <c r="BZ664" s="43"/>
      <c r="CA664" s="43"/>
      <c r="CB664" s="43"/>
      <c r="CC664" s="43"/>
      <c r="CD664" s="43"/>
      <c r="CE664" s="43"/>
      <c r="CF664" s="43"/>
      <c r="CG664" s="43"/>
      <c r="CH664" s="43"/>
    </row>
    <row r="665" spans="1:86" s="2" customFormat="1" ht="12">
      <c r="A665" s="21" t="s">
        <v>189</v>
      </c>
      <c r="B665" s="20" t="s">
        <v>45</v>
      </c>
      <c r="C665" s="20" t="s">
        <v>9</v>
      </c>
      <c r="D665" s="20" t="s">
        <v>6</v>
      </c>
      <c r="E665" s="20" t="s">
        <v>539</v>
      </c>
      <c r="F665" s="20" t="s">
        <v>190</v>
      </c>
      <c r="G665" s="108">
        <v>0</v>
      </c>
      <c r="H665" s="108">
        <v>1622283.7</v>
      </c>
      <c r="I665" s="108">
        <v>1622283.7</v>
      </c>
      <c r="J665" s="88">
        <f t="shared" si="137"/>
        <v>100</v>
      </c>
      <c r="K665" s="121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  <c r="AA665" s="43"/>
      <c r="AB665" s="43"/>
      <c r="AC665" s="43"/>
      <c r="AD665" s="43"/>
      <c r="AE665" s="43"/>
      <c r="AF665" s="43"/>
      <c r="AG665" s="43"/>
      <c r="AH665" s="43"/>
      <c r="AI665" s="43"/>
      <c r="AJ665" s="43"/>
      <c r="AK665" s="43"/>
      <c r="AL665" s="43"/>
      <c r="AM665" s="43"/>
      <c r="AN665" s="43"/>
      <c r="AO665" s="43"/>
      <c r="AP665" s="43"/>
      <c r="AQ665" s="43"/>
      <c r="AR665" s="43"/>
      <c r="AS665" s="43"/>
      <c r="AT665" s="43"/>
      <c r="AU665" s="43"/>
      <c r="AV665" s="43"/>
      <c r="AW665" s="43"/>
      <c r="AX665" s="43"/>
      <c r="AY665" s="43"/>
      <c r="AZ665" s="43"/>
      <c r="BA665" s="43"/>
      <c r="BB665" s="43"/>
      <c r="BC665" s="43"/>
      <c r="BD665" s="43"/>
      <c r="BE665" s="43"/>
      <c r="BF665" s="43"/>
      <c r="BG665" s="43"/>
      <c r="BH665" s="43"/>
      <c r="BI665" s="43"/>
      <c r="BJ665" s="43"/>
      <c r="BK665" s="43"/>
      <c r="BL665" s="43"/>
      <c r="BM665" s="43"/>
      <c r="BN665" s="43"/>
      <c r="BO665" s="43"/>
      <c r="BP665" s="43"/>
      <c r="BQ665" s="43"/>
      <c r="BR665" s="43"/>
      <c r="BS665" s="43"/>
      <c r="BT665" s="43"/>
      <c r="BU665" s="43"/>
      <c r="BV665" s="43"/>
      <c r="BW665" s="43"/>
      <c r="BX665" s="43"/>
      <c r="BY665" s="43"/>
      <c r="BZ665" s="43"/>
      <c r="CA665" s="43"/>
      <c r="CB665" s="43"/>
      <c r="CC665" s="43"/>
      <c r="CD665" s="43"/>
      <c r="CE665" s="43"/>
      <c r="CF665" s="43"/>
      <c r="CG665" s="43"/>
      <c r="CH665" s="43"/>
    </row>
    <row r="666" spans="1:86" s="2" customFormat="1" ht="12">
      <c r="A666" s="21" t="s">
        <v>540</v>
      </c>
      <c r="B666" s="20" t="s">
        <v>45</v>
      </c>
      <c r="C666" s="20" t="s">
        <v>9</v>
      </c>
      <c r="D666" s="20" t="s">
        <v>6</v>
      </c>
      <c r="E666" s="20" t="s">
        <v>541</v>
      </c>
      <c r="F666" s="20"/>
      <c r="G666" s="108">
        <f t="shared" ref="G666:I667" si="143">G667</f>
        <v>0</v>
      </c>
      <c r="H666" s="108">
        <f t="shared" si="143"/>
        <v>1152616.1599999999</v>
      </c>
      <c r="I666" s="108">
        <f t="shared" si="143"/>
        <v>1152616.1599999999</v>
      </c>
      <c r="J666" s="88">
        <f t="shared" si="137"/>
        <v>100</v>
      </c>
      <c r="K666" s="121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  <c r="AA666" s="43"/>
      <c r="AB666" s="43"/>
      <c r="AC666" s="43"/>
      <c r="AD666" s="43"/>
      <c r="AE666" s="43"/>
      <c r="AF666" s="43"/>
      <c r="AG666" s="43"/>
      <c r="AH666" s="43"/>
      <c r="AI666" s="43"/>
      <c r="AJ666" s="43"/>
      <c r="AK666" s="43"/>
      <c r="AL666" s="43"/>
      <c r="AM666" s="43"/>
      <c r="AN666" s="43"/>
      <c r="AO666" s="43"/>
      <c r="AP666" s="43"/>
      <c r="AQ666" s="43"/>
      <c r="AR666" s="43"/>
      <c r="AS666" s="43"/>
      <c r="AT666" s="43"/>
      <c r="AU666" s="43"/>
      <c r="AV666" s="43"/>
      <c r="AW666" s="43"/>
      <c r="AX666" s="43"/>
      <c r="AY666" s="43"/>
      <c r="AZ666" s="43"/>
      <c r="BA666" s="43"/>
      <c r="BB666" s="43"/>
      <c r="BC666" s="43"/>
      <c r="BD666" s="43"/>
      <c r="BE666" s="43"/>
      <c r="BF666" s="43"/>
      <c r="BG666" s="43"/>
      <c r="BH666" s="43"/>
      <c r="BI666" s="43"/>
      <c r="BJ666" s="43"/>
      <c r="BK666" s="43"/>
      <c r="BL666" s="43"/>
      <c r="BM666" s="43"/>
      <c r="BN666" s="43"/>
      <c r="BO666" s="43"/>
      <c r="BP666" s="43"/>
      <c r="BQ666" s="43"/>
      <c r="BR666" s="43"/>
      <c r="BS666" s="43"/>
      <c r="BT666" s="43"/>
      <c r="BU666" s="43"/>
      <c r="BV666" s="43"/>
      <c r="BW666" s="43"/>
      <c r="BX666" s="43"/>
      <c r="BY666" s="43"/>
      <c r="BZ666" s="43"/>
      <c r="CA666" s="43"/>
      <c r="CB666" s="43"/>
      <c r="CC666" s="43"/>
      <c r="CD666" s="43"/>
      <c r="CE666" s="43"/>
      <c r="CF666" s="43"/>
      <c r="CG666" s="43"/>
      <c r="CH666" s="43"/>
    </row>
    <row r="667" spans="1:86" s="2" customFormat="1" ht="24">
      <c r="A667" s="21" t="s">
        <v>88</v>
      </c>
      <c r="B667" s="20" t="s">
        <v>45</v>
      </c>
      <c r="C667" s="20" t="s">
        <v>9</v>
      </c>
      <c r="D667" s="20" t="s">
        <v>6</v>
      </c>
      <c r="E667" s="20" t="s">
        <v>541</v>
      </c>
      <c r="F667" s="20" t="s">
        <v>87</v>
      </c>
      <c r="G667" s="108">
        <f t="shared" si="143"/>
        <v>0</v>
      </c>
      <c r="H667" s="108">
        <f t="shared" si="143"/>
        <v>1152616.1599999999</v>
      </c>
      <c r="I667" s="108">
        <f t="shared" si="143"/>
        <v>1152616.1599999999</v>
      </c>
      <c r="J667" s="88">
        <f t="shared" si="137"/>
        <v>100</v>
      </c>
      <c r="K667" s="121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  <c r="AA667" s="43"/>
      <c r="AB667" s="43"/>
      <c r="AC667" s="43"/>
      <c r="AD667" s="43"/>
      <c r="AE667" s="43"/>
      <c r="AF667" s="43"/>
      <c r="AG667" s="43"/>
      <c r="AH667" s="43"/>
      <c r="AI667" s="43"/>
      <c r="AJ667" s="43"/>
      <c r="AK667" s="43"/>
      <c r="AL667" s="43"/>
      <c r="AM667" s="43"/>
      <c r="AN667" s="43"/>
      <c r="AO667" s="43"/>
      <c r="AP667" s="43"/>
      <c r="AQ667" s="43"/>
      <c r="AR667" s="43"/>
      <c r="AS667" s="43"/>
      <c r="AT667" s="43"/>
      <c r="AU667" s="43"/>
      <c r="AV667" s="43"/>
      <c r="AW667" s="43"/>
      <c r="AX667" s="43"/>
      <c r="AY667" s="43"/>
      <c r="AZ667" s="43"/>
      <c r="BA667" s="43"/>
      <c r="BB667" s="43"/>
      <c r="BC667" s="43"/>
      <c r="BD667" s="43"/>
      <c r="BE667" s="43"/>
      <c r="BF667" s="43"/>
      <c r="BG667" s="43"/>
      <c r="BH667" s="43"/>
      <c r="BI667" s="43"/>
      <c r="BJ667" s="43"/>
      <c r="BK667" s="43"/>
      <c r="BL667" s="43"/>
      <c r="BM667" s="43"/>
      <c r="BN667" s="43"/>
      <c r="BO667" s="43"/>
      <c r="BP667" s="43"/>
      <c r="BQ667" s="43"/>
      <c r="BR667" s="43"/>
      <c r="BS667" s="43"/>
      <c r="BT667" s="43"/>
      <c r="BU667" s="43"/>
      <c r="BV667" s="43"/>
      <c r="BW667" s="43"/>
      <c r="BX667" s="43"/>
      <c r="BY667" s="43"/>
      <c r="BZ667" s="43"/>
      <c r="CA667" s="43"/>
      <c r="CB667" s="43"/>
      <c r="CC667" s="43"/>
      <c r="CD667" s="43"/>
      <c r="CE667" s="43"/>
      <c r="CF667" s="43"/>
      <c r="CG667" s="43"/>
      <c r="CH667" s="43"/>
    </row>
    <row r="668" spans="1:86" s="2" customFormat="1" ht="12">
      <c r="A668" s="21" t="s">
        <v>189</v>
      </c>
      <c r="B668" s="20" t="s">
        <v>45</v>
      </c>
      <c r="C668" s="20" t="s">
        <v>9</v>
      </c>
      <c r="D668" s="20" t="s">
        <v>6</v>
      </c>
      <c r="E668" s="20" t="s">
        <v>541</v>
      </c>
      <c r="F668" s="20" t="s">
        <v>190</v>
      </c>
      <c r="G668" s="108">
        <v>0</v>
      </c>
      <c r="H668" s="108">
        <v>1152616.1599999999</v>
      </c>
      <c r="I668" s="108">
        <v>1152616.1599999999</v>
      </c>
      <c r="J668" s="88">
        <f t="shared" si="137"/>
        <v>100</v>
      </c>
      <c r="K668" s="121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  <c r="AA668" s="43"/>
      <c r="AB668" s="43"/>
      <c r="AC668" s="43"/>
      <c r="AD668" s="43"/>
      <c r="AE668" s="43"/>
      <c r="AF668" s="43"/>
      <c r="AG668" s="43"/>
      <c r="AH668" s="43"/>
      <c r="AI668" s="43"/>
      <c r="AJ668" s="43"/>
      <c r="AK668" s="43"/>
      <c r="AL668" s="43"/>
      <c r="AM668" s="43"/>
      <c r="AN668" s="43"/>
      <c r="AO668" s="43"/>
      <c r="AP668" s="43"/>
      <c r="AQ668" s="43"/>
      <c r="AR668" s="43"/>
      <c r="AS668" s="43"/>
      <c r="AT668" s="43"/>
      <c r="AU668" s="43"/>
      <c r="AV668" s="43"/>
      <c r="AW668" s="43"/>
      <c r="AX668" s="43"/>
      <c r="AY668" s="43"/>
      <c r="AZ668" s="43"/>
      <c r="BA668" s="43"/>
      <c r="BB668" s="43"/>
      <c r="BC668" s="43"/>
      <c r="BD668" s="43"/>
      <c r="BE668" s="43"/>
      <c r="BF668" s="43"/>
      <c r="BG668" s="43"/>
      <c r="BH668" s="43"/>
      <c r="BI668" s="43"/>
      <c r="BJ668" s="43"/>
      <c r="BK668" s="43"/>
      <c r="BL668" s="43"/>
      <c r="BM668" s="43"/>
      <c r="BN668" s="43"/>
      <c r="BO668" s="43"/>
      <c r="BP668" s="43"/>
      <c r="BQ668" s="43"/>
      <c r="BR668" s="43"/>
      <c r="BS668" s="43"/>
      <c r="BT668" s="43"/>
      <c r="BU668" s="43"/>
      <c r="BV668" s="43"/>
      <c r="BW668" s="43"/>
      <c r="BX668" s="43"/>
      <c r="BY668" s="43"/>
      <c r="BZ668" s="43"/>
      <c r="CA668" s="43"/>
      <c r="CB668" s="43"/>
      <c r="CC668" s="43"/>
      <c r="CD668" s="43"/>
      <c r="CE668" s="43"/>
      <c r="CF668" s="43"/>
      <c r="CG668" s="43"/>
      <c r="CH668" s="43"/>
    </row>
    <row r="669" spans="1:86" s="2" customFormat="1" ht="12">
      <c r="A669" s="21" t="s">
        <v>542</v>
      </c>
      <c r="B669" s="20" t="s">
        <v>45</v>
      </c>
      <c r="C669" s="20" t="s">
        <v>9</v>
      </c>
      <c r="D669" s="20" t="s">
        <v>6</v>
      </c>
      <c r="E669" s="20" t="s">
        <v>543</v>
      </c>
      <c r="F669" s="20"/>
      <c r="G669" s="108">
        <f t="shared" ref="G669:I670" si="144">G670</f>
        <v>0</v>
      </c>
      <c r="H669" s="108">
        <f t="shared" si="144"/>
        <v>19279570.870000001</v>
      </c>
      <c r="I669" s="108">
        <f t="shared" si="144"/>
        <v>19279570.870000001</v>
      </c>
      <c r="J669" s="88">
        <f t="shared" si="137"/>
        <v>100</v>
      </c>
      <c r="K669" s="121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  <c r="AA669" s="43"/>
      <c r="AB669" s="43"/>
      <c r="AC669" s="43"/>
      <c r="AD669" s="43"/>
      <c r="AE669" s="43"/>
      <c r="AF669" s="43"/>
      <c r="AG669" s="43"/>
      <c r="AH669" s="43"/>
      <c r="AI669" s="43"/>
      <c r="AJ669" s="43"/>
      <c r="AK669" s="43"/>
      <c r="AL669" s="43"/>
      <c r="AM669" s="43"/>
      <c r="AN669" s="43"/>
      <c r="AO669" s="43"/>
      <c r="AP669" s="43"/>
      <c r="AQ669" s="43"/>
      <c r="AR669" s="43"/>
      <c r="AS669" s="43"/>
      <c r="AT669" s="43"/>
      <c r="AU669" s="43"/>
      <c r="AV669" s="43"/>
      <c r="AW669" s="43"/>
      <c r="AX669" s="43"/>
      <c r="AY669" s="43"/>
      <c r="AZ669" s="43"/>
      <c r="BA669" s="43"/>
      <c r="BB669" s="43"/>
      <c r="BC669" s="43"/>
      <c r="BD669" s="43"/>
      <c r="BE669" s="43"/>
      <c r="BF669" s="43"/>
      <c r="BG669" s="43"/>
      <c r="BH669" s="43"/>
      <c r="BI669" s="43"/>
      <c r="BJ669" s="43"/>
      <c r="BK669" s="43"/>
      <c r="BL669" s="43"/>
      <c r="BM669" s="43"/>
      <c r="BN669" s="43"/>
      <c r="BO669" s="43"/>
      <c r="BP669" s="43"/>
      <c r="BQ669" s="43"/>
      <c r="BR669" s="43"/>
      <c r="BS669" s="43"/>
      <c r="BT669" s="43"/>
      <c r="BU669" s="43"/>
      <c r="BV669" s="43"/>
      <c r="BW669" s="43"/>
      <c r="BX669" s="43"/>
      <c r="BY669" s="43"/>
      <c r="BZ669" s="43"/>
      <c r="CA669" s="43"/>
      <c r="CB669" s="43"/>
      <c r="CC669" s="43"/>
      <c r="CD669" s="43"/>
      <c r="CE669" s="43"/>
      <c r="CF669" s="43"/>
      <c r="CG669" s="43"/>
      <c r="CH669" s="43"/>
    </row>
    <row r="670" spans="1:86" s="2" customFormat="1" ht="24">
      <c r="A670" s="21" t="s">
        <v>88</v>
      </c>
      <c r="B670" s="20" t="s">
        <v>45</v>
      </c>
      <c r="C670" s="20" t="s">
        <v>9</v>
      </c>
      <c r="D670" s="20" t="s">
        <v>6</v>
      </c>
      <c r="E670" s="20" t="s">
        <v>543</v>
      </c>
      <c r="F670" s="20" t="s">
        <v>87</v>
      </c>
      <c r="G670" s="108">
        <f t="shared" si="144"/>
        <v>0</v>
      </c>
      <c r="H670" s="108">
        <f t="shared" si="144"/>
        <v>19279570.870000001</v>
      </c>
      <c r="I670" s="108">
        <f t="shared" si="144"/>
        <v>19279570.870000001</v>
      </c>
      <c r="J670" s="88">
        <f t="shared" si="137"/>
        <v>100</v>
      </c>
      <c r="K670" s="121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  <c r="AA670" s="43"/>
      <c r="AB670" s="43"/>
      <c r="AC670" s="43"/>
      <c r="AD670" s="43"/>
      <c r="AE670" s="43"/>
      <c r="AF670" s="43"/>
      <c r="AG670" s="43"/>
      <c r="AH670" s="43"/>
      <c r="AI670" s="43"/>
      <c r="AJ670" s="43"/>
      <c r="AK670" s="43"/>
      <c r="AL670" s="43"/>
      <c r="AM670" s="43"/>
      <c r="AN670" s="43"/>
      <c r="AO670" s="43"/>
      <c r="AP670" s="43"/>
      <c r="AQ670" s="43"/>
      <c r="AR670" s="43"/>
      <c r="AS670" s="43"/>
      <c r="AT670" s="43"/>
      <c r="AU670" s="43"/>
      <c r="AV670" s="43"/>
      <c r="AW670" s="43"/>
      <c r="AX670" s="43"/>
      <c r="AY670" s="43"/>
      <c r="AZ670" s="43"/>
      <c r="BA670" s="43"/>
      <c r="BB670" s="43"/>
      <c r="BC670" s="43"/>
      <c r="BD670" s="43"/>
      <c r="BE670" s="43"/>
      <c r="BF670" s="43"/>
      <c r="BG670" s="43"/>
      <c r="BH670" s="43"/>
      <c r="BI670" s="43"/>
      <c r="BJ670" s="43"/>
      <c r="BK670" s="43"/>
      <c r="BL670" s="43"/>
      <c r="BM670" s="43"/>
      <c r="BN670" s="43"/>
      <c r="BO670" s="43"/>
      <c r="BP670" s="43"/>
      <c r="BQ670" s="43"/>
      <c r="BR670" s="43"/>
      <c r="BS670" s="43"/>
      <c r="BT670" s="43"/>
      <c r="BU670" s="43"/>
      <c r="BV670" s="43"/>
      <c r="BW670" s="43"/>
      <c r="BX670" s="43"/>
      <c r="BY670" s="43"/>
      <c r="BZ670" s="43"/>
      <c r="CA670" s="43"/>
      <c r="CB670" s="43"/>
      <c r="CC670" s="43"/>
      <c r="CD670" s="43"/>
      <c r="CE670" s="43"/>
      <c r="CF670" s="43"/>
      <c r="CG670" s="43"/>
      <c r="CH670" s="43"/>
    </row>
    <row r="671" spans="1:86" s="2" customFormat="1" ht="12">
      <c r="A671" s="21" t="s">
        <v>189</v>
      </c>
      <c r="B671" s="20" t="s">
        <v>45</v>
      </c>
      <c r="C671" s="20" t="s">
        <v>9</v>
      </c>
      <c r="D671" s="20" t="s">
        <v>6</v>
      </c>
      <c r="E671" s="20" t="s">
        <v>543</v>
      </c>
      <c r="F671" s="20" t="s">
        <v>190</v>
      </c>
      <c r="G671" s="108">
        <v>0</v>
      </c>
      <c r="H671" s="108">
        <f>22768231.12-3488660.25</f>
        <v>19279570.870000001</v>
      </c>
      <c r="I671" s="108">
        <v>19279570.870000001</v>
      </c>
      <c r="J671" s="88">
        <f t="shared" si="137"/>
        <v>100</v>
      </c>
      <c r="K671" s="121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  <c r="AA671" s="43"/>
      <c r="AB671" s="43"/>
      <c r="AC671" s="43"/>
      <c r="AD671" s="43"/>
      <c r="AE671" s="43"/>
      <c r="AF671" s="43"/>
      <c r="AG671" s="43"/>
      <c r="AH671" s="43"/>
      <c r="AI671" s="43"/>
      <c r="AJ671" s="43"/>
      <c r="AK671" s="43"/>
      <c r="AL671" s="43"/>
      <c r="AM671" s="43"/>
      <c r="AN671" s="43"/>
      <c r="AO671" s="43"/>
      <c r="AP671" s="43"/>
      <c r="AQ671" s="43"/>
      <c r="AR671" s="43"/>
      <c r="AS671" s="43"/>
      <c r="AT671" s="43"/>
      <c r="AU671" s="43"/>
      <c r="AV671" s="43"/>
      <c r="AW671" s="43"/>
      <c r="AX671" s="43"/>
      <c r="AY671" s="43"/>
      <c r="AZ671" s="43"/>
      <c r="BA671" s="43"/>
      <c r="BB671" s="43"/>
      <c r="BC671" s="43"/>
      <c r="BD671" s="43"/>
      <c r="BE671" s="43"/>
      <c r="BF671" s="43"/>
      <c r="BG671" s="43"/>
      <c r="BH671" s="43"/>
      <c r="BI671" s="43"/>
      <c r="BJ671" s="43"/>
      <c r="BK671" s="43"/>
      <c r="BL671" s="43"/>
      <c r="BM671" s="43"/>
      <c r="BN671" s="43"/>
      <c r="BO671" s="43"/>
      <c r="BP671" s="43"/>
      <c r="BQ671" s="43"/>
      <c r="BR671" s="43"/>
      <c r="BS671" s="43"/>
      <c r="BT671" s="43"/>
      <c r="BU671" s="43"/>
      <c r="BV671" s="43"/>
      <c r="BW671" s="43"/>
      <c r="BX671" s="43"/>
      <c r="BY671" s="43"/>
      <c r="BZ671" s="43"/>
      <c r="CA671" s="43"/>
      <c r="CB671" s="43"/>
      <c r="CC671" s="43"/>
      <c r="CD671" s="43"/>
      <c r="CE671" s="43"/>
      <c r="CF671" s="43"/>
      <c r="CG671" s="43"/>
      <c r="CH671" s="43"/>
    </row>
    <row r="672" spans="1:86" s="2" customFormat="1" ht="48">
      <c r="A672" s="73" t="s">
        <v>544</v>
      </c>
      <c r="B672" s="20" t="s">
        <v>45</v>
      </c>
      <c r="C672" s="20" t="s">
        <v>9</v>
      </c>
      <c r="D672" s="20" t="s">
        <v>6</v>
      </c>
      <c r="E672" s="20" t="s">
        <v>444</v>
      </c>
      <c r="F672" s="20"/>
      <c r="G672" s="108">
        <f t="shared" ref="G672:I673" si="145">G673</f>
        <v>731032</v>
      </c>
      <c r="H672" s="108">
        <f t="shared" si="145"/>
        <v>731032</v>
      </c>
      <c r="I672" s="108">
        <f t="shared" si="145"/>
        <v>731032</v>
      </c>
      <c r="J672" s="88">
        <f t="shared" si="137"/>
        <v>100</v>
      </c>
      <c r="K672" s="121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  <c r="AA672" s="43"/>
      <c r="AB672" s="43"/>
      <c r="AC672" s="43"/>
      <c r="AD672" s="43"/>
      <c r="AE672" s="43"/>
      <c r="AF672" s="43"/>
      <c r="AG672" s="43"/>
      <c r="AH672" s="43"/>
      <c r="AI672" s="43"/>
      <c r="AJ672" s="43"/>
      <c r="AK672" s="43"/>
      <c r="AL672" s="43"/>
      <c r="AM672" s="43"/>
      <c r="AN672" s="43"/>
      <c r="AO672" s="43"/>
      <c r="AP672" s="43"/>
      <c r="AQ672" s="43"/>
      <c r="AR672" s="43"/>
      <c r="AS672" s="43"/>
      <c r="AT672" s="43"/>
      <c r="AU672" s="43"/>
      <c r="AV672" s="43"/>
      <c r="AW672" s="43"/>
      <c r="AX672" s="43"/>
      <c r="AY672" s="43"/>
      <c r="AZ672" s="43"/>
      <c r="BA672" s="43"/>
      <c r="BB672" s="43"/>
      <c r="BC672" s="43"/>
      <c r="BD672" s="43"/>
      <c r="BE672" s="43"/>
      <c r="BF672" s="43"/>
      <c r="BG672" s="43"/>
      <c r="BH672" s="43"/>
      <c r="BI672" s="43"/>
      <c r="BJ672" s="43"/>
      <c r="BK672" s="43"/>
      <c r="BL672" s="43"/>
      <c r="BM672" s="43"/>
      <c r="BN672" s="43"/>
      <c r="BO672" s="43"/>
      <c r="BP672" s="43"/>
      <c r="BQ672" s="43"/>
      <c r="BR672" s="43"/>
      <c r="BS672" s="43"/>
      <c r="BT672" s="43"/>
      <c r="BU672" s="43"/>
      <c r="BV672" s="43"/>
      <c r="BW672" s="43"/>
      <c r="BX672" s="43"/>
      <c r="BY672" s="43"/>
      <c r="BZ672" s="43"/>
      <c r="CA672" s="43"/>
      <c r="CB672" s="43"/>
      <c r="CC672" s="43"/>
      <c r="CD672" s="43"/>
      <c r="CE672" s="43"/>
      <c r="CF672" s="43"/>
      <c r="CG672" s="43"/>
      <c r="CH672" s="43"/>
    </row>
    <row r="673" spans="1:86" s="2" customFormat="1" ht="24">
      <c r="A673" s="21" t="s">
        <v>88</v>
      </c>
      <c r="B673" s="20" t="s">
        <v>45</v>
      </c>
      <c r="C673" s="20" t="s">
        <v>9</v>
      </c>
      <c r="D673" s="20" t="s">
        <v>6</v>
      </c>
      <c r="E673" s="20" t="s">
        <v>444</v>
      </c>
      <c r="F673" s="20" t="s">
        <v>87</v>
      </c>
      <c r="G673" s="108">
        <f t="shared" si="145"/>
        <v>731032</v>
      </c>
      <c r="H673" s="108">
        <f t="shared" si="145"/>
        <v>731032</v>
      </c>
      <c r="I673" s="108">
        <f t="shared" si="145"/>
        <v>731032</v>
      </c>
      <c r="J673" s="88">
        <f t="shared" si="137"/>
        <v>100</v>
      </c>
      <c r="K673" s="121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  <c r="AA673" s="43"/>
      <c r="AB673" s="43"/>
      <c r="AC673" s="43"/>
      <c r="AD673" s="43"/>
      <c r="AE673" s="43"/>
      <c r="AF673" s="43"/>
      <c r="AG673" s="43"/>
      <c r="AH673" s="43"/>
      <c r="AI673" s="43"/>
      <c r="AJ673" s="43"/>
      <c r="AK673" s="43"/>
      <c r="AL673" s="43"/>
      <c r="AM673" s="43"/>
      <c r="AN673" s="43"/>
      <c r="AO673" s="43"/>
      <c r="AP673" s="43"/>
      <c r="AQ673" s="43"/>
      <c r="AR673" s="43"/>
      <c r="AS673" s="43"/>
      <c r="AT673" s="43"/>
      <c r="AU673" s="43"/>
      <c r="AV673" s="43"/>
      <c r="AW673" s="43"/>
      <c r="AX673" s="43"/>
      <c r="AY673" s="43"/>
      <c r="AZ673" s="43"/>
      <c r="BA673" s="43"/>
      <c r="BB673" s="43"/>
      <c r="BC673" s="43"/>
      <c r="BD673" s="43"/>
      <c r="BE673" s="43"/>
      <c r="BF673" s="43"/>
      <c r="BG673" s="43"/>
      <c r="BH673" s="43"/>
      <c r="BI673" s="43"/>
      <c r="BJ673" s="43"/>
      <c r="BK673" s="43"/>
      <c r="BL673" s="43"/>
      <c r="BM673" s="43"/>
      <c r="BN673" s="43"/>
      <c r="BO673" s="43"/>
      <c r="BP673" s="43"/>
      <c r="BQ673" s="43"/>
      <c r="BR673" s="43"/>
      <c r="BS673" s="43"/>
      <c r="BT673" s="43"/>
      <c r="BU673" s="43"/>
      <c r="BV673" s="43"/>
      <c r="BW673" s="43"/>
      <c r="BX673" s="43"/>
      <c r="BY673" s="43"/>
      <c r="BZ673" s="43"/>
      <c r="CA673" s="43"/>
      <c r="CB673" s="43"/>
      <c r="CC673" s="43"/>
      <c r="CD673" s="43"/>
      <c r="CE673" s="43"/>
      <c r="CF673" s="43"/>
      <c r="CG673" s="43"/>
      <c r="CH673" s="43"/>
    </row>
    <row r="674" spans="1:86" s="2" customFormat="1" ht="11.25" customHeight="1">
      <c r="A674" s="21" t="s">
        <v>189</v>
      </c>
      <c r="B674" s="20" t="s">
        <v>45</v>
      </c>
      <c r="C674" s="20" t="s">
        <v>9</v>
      </c>
      <c r="D674" s="20" t="s">
        <v>6</v>
      </c>
      <c r="E674" s="20" t="s">
        <v>444</v>
      </c>
      <c r="F674" s="20" t="s">
        <v>190</v>
      </c>
      <c r="G674" s="108">
        <v>731032</v>
      </c>
      <c r="H674" s="108">
        <v>731032</v>
      </c>
      <c r="I674" s="108">
        <v>731032</v>
      </c>
      <c r="J674" s="88">
        <f t="shared" si="137"/>
        <v>100</v>
      </c>
      <c r="K674" s="121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  <c r="AA674" s="43"/>
      <c r="AB674" s="43"/>
      <c r="AC674" s="43"/>
      <c r="AD674" s="43"/>
      <c r="AE674" s="43"/>
      <c r="AF674" s="43"/>
      <c r="AG674" s="43"/>
      <c r="AH674" s="43"/>
      <c r="AI674" s="43"/>
      <c r="AJ674" s="43"/>
      <c r="AK674" s="43"/>
      <c r="AL674" s="43"/>
      <c r="AM674" s="43"/>
      <c r="AN674" s="43"/>
      <c r="AO674" s="43"/>
      <c r="AP674" s="43"/>
      <c r="AQ674" s="43"/>
      <c r="AR674" s="43"/>
      <c r="AS674" s="43"/>
      <c r="AT674" s="43"/>
      <c r="AU674" s="43"/>
      <c r="AV674" s="43"/>
      <c r="AW674" s="43"/>
      <c r="AX674" s="43"/>
      <c r="AY674" s="43"/>
      <c r="AZ674" s="43"/>
      <c r="BA674" s="43"/>
      <c r="BB674" s="43"/>
      <c r="BC674" s="43"/>
      <c r="BD674" s="43"/>
      <c r="BE674" s="43"/>
      <c r="BF674" s="43"/>
      <c r="BG674" s="43"/>
      <c r="BH674" s="43"/>
      <c r="BI674" s="43"/>
      <c r="BJ674" s="43"/>
      <c r="BK674" s="43"/>
      <c r="BL674" s="43"/>
      <c r="BM674" s="43"/>
      <c r="BN674" s="43"/>
      <c r="BO674" s="43"/>
      <c r="BP674" s="43"/>
      <c r="BQ674" s="43"/>
      <c r="BR674" s="43"/>
      <c r="BS674" s="43"/>
      <c r="BT674" s="43"/>
      <c r="BU674" s="43"/>
      <c r="BV674" s="43"/>
      <c r="BW674" s="43"/>
      <c r="BX674" s="43"/>
      <c r="BY674" s="43"/>
      <c r="BZ674" s="43"/>
      <c r="CA674" s="43"/>
      <c r="CB674" s="43"/>
      <c r="CC674" s="43"/>
      <c r="CD674" s="43"/>
      <c r="CE674" s="43"/>
      <c r="CF674" s="43"/>
      <c r="CG674" s="43"/>
      <c r="CH674" s="43"/>
    </row>
    <row r="675" spans="1:86" s="2" customFormat="1" ht="24" hidden="1">
      <c r="A675" s="73" t="s">
        <v>545</v>
      </c>
      <c r="B675" s="20" t="s">
        <v>45</v>
      </c>
      <c r="C675" s="20" t="s">
        <v>9</v>
      </c>
      <c r="D675" s="20" t="s">
        <v>6</v>
      </c>
      <c r="E675" s="20" t="s">
        <v>546</v>
      </c>
      <c r="F675" s="20"/>
      <c r="G675" s="108">
        <f t="shared" ref="G675:I676" si="146">G676</f>
        <v>0</v>
      </c>
      <c r="H675" s="108">
        <f t="shared" si="146"/>
        <v>0</v>
      </c>
      <c r="I675" s="108">
        <f t="shared" si="146"/>
        <v>0</v>
      </c>
      <c r="J675" s="88" t="e">
        <f t="shared" si="137"/>
        <v>#DIV/0!</v>
      </c>
      <c r="K675" s="121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  <c r="AA675" s="43"/>
      <c r="AB675" s="43"/>
      <c r="AC675" s="43"/>
      <c r="AD675" s="43"/>
      <c r="AE675" s="43"/>
      <c r="AF675" s="43"/>
      <c r="AG675" s="43"/>
      <c r="AH675" s="43"/>
      <c r="AI675" s="43"/>
      <c r="AJ675" s="43"/>
      <c r="AK675" s="43"/>
      <c r="AL675" s="43"/>
      <c r="AM675" s="43"/>
      <c r="AN675" s="43"/>
      <c r="AO675" s="43"/>
      <c r="AP675" s="43"/>
      <c r="AQ675" s="43"/>
      <c r="AR675" s="43"/>
      <c r="AS675" s="43"/>
      <c r="AT675" s="43"/>
      <c r="AU675" s="43"/>
      <c r="AV675" s="43"/>
      <c r="AW675" s="43"/>
      <c r="AX675" s="43"/>
      <c r="AY675" s="43"/>
      <c r="AZ675" s="43"/>
      <c r="BA675" s="43"/>
      <c r="BB675" s="43"/>
      <c r="BC675" s="43"/>
      <c r="BD675" s="43"/>
      <c r="BE675" s="43"/>
      <c r="BF675" s="43"/>
      <c r="BG675" s="43"/>
      <c r="BH675" s="43"/>
      <c r="BI675" s="43"/>
      <c r="BJ675" s="43"/>
      <c r="BK675" s="43"/>
      <c r="BL675" s="43"/>
      <c r="BM675" s="43"/>
      <c r="BN675" s="43"/>
      <c r="BO675" s="43"/>
      <c r="BP675" s="43"/>
      <c r="BQ675" s="43"/>
      <c r="BR675" s="43"/>
      <c r="BS675" s="43"/>
      <c r="BT675" s="43"/>
      <c r="BU675" s="43"/>
      <c r="BV675" s="43"/>
      <c r="BW675" s="43"/>
      <c r="BX675" s="43"/>
      <c r="BY675" s="43"/>
      <c r="BZ675" s="43"/>
      <c r="CA675" s="43"/>
      <c r="CB675" s="43"/>
      <c r="CC675" s="43"/>
      <c r="CD675" s="43"/>
      <c r="CE675" s="43"/>
      <c r="CF675" s="43"/>
      <c r="CG675" s="43"/>
      <c r="CH675" s="43"/>
    </row>
    <row r="676" spans="1:86" s="2" customFormat="1" ht="24" hidden="1">
      <c r="A676" s="21" t="s">
        <v>88</v>
      </c>
      <c r="B676" s="20" t="s">
        <v>45</v>
      </c>
      <c r="C676" s="20" t="s">
        <v>9</v>
      </c>
      <c r="D676" s="20" t="s">
        <v>6</v>
      </c>
      <c r="E676" s="20" t="s">
        <v>546</v>
      </c>
      <c r="F676" s="20" t="s">
        <v>87</v>
      </c>
      <c r="G676" s="108">
        <f t="shared" si="146"/>
        <v>0</v>
      </c>
      <c r="H676" s="108">
        <f t="shared" si="146"/>
        <v>0</v>
      </c>
      <c r="I676" s="108">
        <f t="shared" si="146"/>
        <v>0</v>
      </c>
      <c r="J676" s="88" t="e">
        <f t="shared" si="137"/>
        <v>#DIV/0!</v>
      </c>
      <c r="K676" s="121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  <c r="AA676" s="43"/>
      <c r="AB676" s="43"/>
      <c r="AC676" s="43"/>
      <c r="AD676" s="43"/>
      <c r="AE676" s="43"/>
      <c r="AF676" s="43"/>
      <c r="AG676" s="43"/>
      <c r="AH676" s="43"/>
      <c r="AI676" s="43"/>
      <c r="AJ676" s="43"/>
      <c r="AK676" s="43"/>
      <c r="AL676" s="43"/>
      <c r="AM676" s="43"/>
      <c r="AN676" s="43"/>
      <c r="AO676" s="43"/>
      <c r="AP676" s="43"/>
      <c r="AQ676" s="43"/>
      <c r="AR676" s="43"/>
      <c r="AS676" s="43"/>
      <c r="AT676" s="43"/>
      <c r="AU676" s="43"/>
      <c r="AV676" s="43"/>
      <c r="AW676" s="43"/>
      <c r="AX676" s="43"/>
      <c r="AY676" s="43"/>
      <c r="AZ676" s="43"/>
      <c r="BA676" s="43"/>
      <c r="BB676" s="43"/>
      <c r="BC676" s="43"/>
      <c r="BD676" s="43"/>
      <c r="BE676" s="43"/>
      <c r="BF676" s="43"/>
      <c r="BG676" s="43"/>
      <c r="BH676" s="43"/>
      <c r="BI676" s="43"/>
      <c r="BJ676" s="43"/>
      <c r="BK676" s="43"/>
      <c r="BL676" s="43"/>
      <c r="BM676" s="43"/>
      <c r="BN676" s="43"/>
      <c r="BO676" s="43"/>
      <c r="BP676" s="43"/>
      <c r="BQ676" s="43"/>
      <c r="BR676" s="43"/>
      <c r="BS676" s="43"/>
      <c r="BT676" s="43"/>
      <c r="BU676" s="43"/>
      <c r="BV676" s="43"/>
      <c r="BW676" s="43"/>
      <c r="BX676" s="43"/>
      <c r="BY676" s="43"/>
      <c r="BZ676" s="43"/>
      <c r="CA676" s="43"/>
      <c r="CB676" s="43"/>
      <c r="CC676" s="43"/>
      <c r="CD676" s="43"/>
      <c r="CE676" s="43"/>
      <c r="CF676" s="43"/>
      <c r="CG676" s="43"/>
      <c r="CH676" s="43"/>
    </row>
    <row r="677" spans="1:86" s="2" customFormat="1" ht="12" hidden="1">
      <c r="A677" s="21" t="s">
        <v>189</v>
      </c>
      <c r="B677" s="20" t="s">
        <v>45</v>
      </c>
      <c r="C677" s="20" t="s">
        <v>9</v>
      </c>
      <c r="D677" s="20" t="s">
        <v>6</v>
      </c>
      <c r="E677" s="20" t="s">
        <v>546</v>
      </c>
      <c r="F677" s="20" t="s">
        <v>190</v>
      </c>
      <c r="G677" s="108"/>
      <c r="H677" s="108"/>
      <c r="I677" s="108"/>
      <c r="J677" s="88" t="e">
        <f t="shared" si="137"/>
        <v>#DIV/0!</v>
      </c>
      <c r="K677" s="121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  <c r="AA677" s="43"/>
      <c r="AB677" s="43"/>
      <c r="AC677" s="43"/>
      <c r="AD677" s="43"/>
      <c r="AE677" s="43"/>
      <c r="AF677" s="43"/>
      <c r="AG677" s="43"/>
      <c r="AH677" s="43"/>
      <c r="AI677" s="43"/>
      <c r="AJ677" s="43"/>
      <c r="AK677" s="43"/>
      <c r="AL677" s="43"/>
      <c r="AM677" s="43"/>
      <c r="AN677" s="43"/>
      <c r="AO677" s="43"/>
      <c r="AP677" s="43"/>
      <c r="AQ677" s="43"/>
      <c r="AR677" s="43"/>
      <c r="AS677" s="43"/>
      <c r="AT677" s="43"/>
      <c r="AU677" s="43"/>
      <c r="AV677" s="43"/>
      <c r="AW677" s="43"/>
      <c r="AX677" s="43"/>
      <c r="AY677" s="43"/>
      <c r="AZ677" s="43"/>
      <c r="BA677" s="43"/>
      <c r="BB677" s="43"/>
      <c r="BC677" s="43"/>
      <c r="BD677" s="43"/>
      <c r="BE677" s="43"/>
      <c r="BF677" s="43"/>
      <c r="BG677" s="43"/>
      <c r="BH677" s="43"/>
      <c r="BI677" s="43"/>
      <c r="BJ677" s="43"/>
      <c r="BK677" s="43"/>
      <c r="BL677" s="43"/>
      <c r="BM677" s="43"/>
      <c r="BN677" s="43"/>
      <c r="BO677" s="43"/>
      <c r="BP677" s="43"/>
      <c r="BQ677" s="43"/>
      <c r="BR677" s="43"/>
      <c r="BS677" s="43"/>
      <c r="BT677" s="43"/>
      <c r="BU677" s="43"/>
      <c r="BV677" s="43"/>
      <c r="BW677" s="43"/>
      <c r="BX677" s="43"/>
      <c r="BY677" s="43"/>
      <c r="BZ677" s="43"/>
      <c r="CA677" s="43"/>
      <c r="CB677" s="43"/>
      <c r="CC677" s="43"/>
      <c r="CD677" s="43"/>
      <c r="CE677" s="43"/>
      <c r="CF677" s="43"/>
      <c r="CG677" s="43"/>
      <c r="CH677" s="43"/>
    </row>
    <row r="678" spans="1:86" s="2" customFormat="1" ht="12" hidden="1">
      <c r="A678" s="105" t="s">
        <v>527</v>
      </c>
      <c r="B678" s="20" t="s">
        <v>45</v>
      </c>
      <c r="C678" s="20" t="s">
        <v>9</v>
      </c>
      <c r="D678" s="20" t="s">
        <v>6</v>
      </c>
      <c r="E678" s="20" t="s">
        <v>547</v>
      </c>
      <c r="F678" s="20"/>
      <c r="G678" s="108">
        <f t="shared" ref="G678:I679" si="147">G679</f>
        <v>0</v>
      </c>
      <c r="H678" s="108">
        <f t="shared" si="147"/>
        <v>0</v>
      </c>
      <c r="I678" s="108">
        <f t="shared" si="147"/>
        <v>0</v>
      </c>
      <c r="J678" s="88" t="e">
        <f t="shared" si="137"/>
        <v>#DIV/0!</v>
      </c>
      <c r="K678" s="121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  <c r="AA678" s="43"/>
      <c r="AB678" s="43"/>
      <c r="AC678" s="43"/>
      <c r="AD678" s="43"/>
      <c r="AE678" s="43"/>
      <c r="AF678" s="43"/>
      <c r="AG678" s="43"/>
      <c r="AH678" s="43"/>
      <c r="AI678" s="43"/>
      <c r="AJ678" s="43"/>
      <c r="AK678" s="43"/>
      <c r="AL678" s="43"/>
      <c r="AM678" s="43"/>
      <c r="AN678" s="43"/>
      <c r="AO678" s="43"/>
      <c r="AP678" s="43"/>
      <c r="AQ678" s="43"/>
      <c r="AR678" s="43"/>
      <c r="AS678" s="43"/>
      <c r="AT678" s="43"/>
      <c r="AU678" s="43"/>
      <c r="AV678" s="43"/>
      <c r="AW678" s="43"/>
      <c r="AX678" s="43"/>
      <c r="AY678" s="43"/>
      <c r="AZ678" s="43"/>
      <c r="BA678" s="43"/>
      <c r="BB678" s="43"/>
      <c r="BC678" s="43"/>
      <c r="BD678" s="43"/>
      <c r="BE678" s="43"/>
      <c r="BF678" s="43"/>
      <c r="BG678" s="43"/>
      <c r="BH678" s="43"/>
      <c r="BI678" s="43"/>
      <c r="BJ678" s="43"/>
      <c r="BK678" s="43"/>
      <c r="BL678" s="43"/>
      <c r="BM678" s="43"/>
      <c r="BN678" s="43"/>
      <c r="BO678" s="43"/>
      <c r="BP678" s="43"/>
      <c r="BQ678" s="43"/>
      <c r="BR678" s="43"/>
      <c r="BS678" s="43"/>
      <c r="BT678" s="43"/>
      <c r="BU678" s="43"/>
      <c r="BV678" s="43"/>
      <c r="BW678" s="43"/>
      <c r="BX678" s="43"/>
      <c r="BY678" s="43"/>
      <c r="BZ678" s="43"/>
      <c r="CA678" s="43"/>
      <c r="CB678" s="43"/>
      <c r="CC678" s="43"/>
      <c r="CD678" s="43"/>
      <c r="CE678" s="43"/>
      <c r="CF678" s="43"/>
      <c r="CG678" s="43"/>
      <c r="CH678" s="43"/>
    </row>
    <row r="679" spans="1:86" s="2" customFormat="1" ht="24" hidden="1">
      <c r="A679" s="21" t="s">
        <v>106</v>
      </c>
      <c r="B679" s="20" t="s">
        <v>45</v>
      </c>
      <c r="C679" s="20" t="s">
        <v>9</v>
      </c>
      <c r="D679" s="20" t="s">
        <v>6</v>
      </c>
      <c r="E679" s="20" t="s">
        <v>547</v>
      </c>
      <c r="F679" s="20" t="s">
        <v>87</v>
      </c>
      <c r="G679" s="108">
        <f t="shared" si="147"/>
        <v>0</v>
      </c>
      <c r="H679" s="108">
        <f t="shared" si="147"/>
        <v>0</v>
      </c>
      <c r="I679" s="108">
        <f t="shared" si="147"/>
        <v>0</v>
      </c>
      <c r="J679" s="88" t="e">
        <f t="shared" si="137"/>
        <v>#DIV/0!</v>
      </c>
      <c r="K679" s="121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  <c r="AA679" s="43"/>
      <c r="AB679" s="43"/>
      <c r="AC679" s="43"/>
      <c r="AD679" s="43"/>
      <c r="AE679" s="43"/>
      <c r="AF679" s="43"/>
      <c r="AG679" s="43"/>
      <c r="AH679" s="43"/>
      <c r="AI679" s="43"/>
      <c r="AJ679" s="43"/>
      <c r="AK679" s="43"/>
      <c r="AL679" s="43"/>
      <c r="AM679" s="43"/>
      <c r="AN679" s="43"/>
      <c r="AO679" s="43"/>
      <c r="AP679" s="43"/>
      <c r="AQ679" s="43"/>
      <c r="AR679" s="43"/>
      <c r="AS679" s="43"/>
      <c r="AT679" s="43"/>
      <c r="AU679" s="43"/>
      <c r="AV679" s="43"/>
      <c r="AW679" s="43"/>
      <c r="AX679" s="43"/>
      <c r="AY679" s="43"/>
      <c r="AZ679" s="43"/>
      <c r="BA679" s="43"/>
      <c r="BB679" s="43"/>
      <c r="BC679" s="43"/>
      <c r="BD679" s="43"/>
      <c r="BE679" s="43"/>
      <c r="BF679" s="43"/>
      <c r="BG679" s="43"/>
      <c r="BH679" s="43"/>
      <c r="BI679" s="43"/>
      <c r="BJ679" s="43"/>
      <c r="BK679" s="43"/>
      <c r="BL679" s="43"/>
      <c r="BM679" s="43"/>
      <c r="BN679" s="43"/>
      <c r="BO679" s="43"/>
      <c r="BP679" s="43"/>
      <c r="BQ679" s="43"/>
      <c r="BR679" s="43"/>
      <c r="BS679" s="43"/>
      <c r="BT679" s="43"/>
      <c r="BU679" s="43"/>
      <c r="BV679" s="43"/>
      <c r="BW679" s="43"/>
      <c r="BX679" s="43"/>
      <c r="BY679" s="43"/>
      <c r="BZ679" s="43"/>
      <c r="CA679" s="43"/>
      <c r="CB679" s="43"/>
      <c r="CC679" s="43"/>
      <c r="CD679" s="43"/>
      <c r="CE679" s="43"/>
      <c r="CF679" s="43"/>
      <c r="CG679" s="43"/>
      <c r="CH679" s="43"/>
    </row>
    <row r="680" spans="1:86" s="2" customFormat="1" ht="12" hidden="1">
      <c r="A680" s="21" t="s">
        <v>191</v>
      </c>
      <c r="B680" s="20" t="s">
        <v>45</v>
      </c>
      <c r="C680" s="20" t="s">
        <v>9</v>
      </c>
      <c r="D680" s="20" t="s">
        <v>6</v>
      </c>
      <c r="E680" s="20" t="s">
        <v>547</v>
      </c>
      <c r="F680" s="20" t="s">
        <v>190</v>
      </c>
      <c r="G680" s="108"/>
      <c r="H680" s="108"/>
      <c r="I680" s="108"/>
      <c r="J680" s="88" t="e">
        <f t="shared" si="137"/>
        <v>#DIV/0!</v>
      </c>
      <c r="K680" s="121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  <c r="AA680" s="43"/>
      <c r="AB680" s="43"/>
      <c r="AC680" s="43"/>
      <c r="AD680" s="43"/>
      <c r="AE680" s="43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  <c r="AR680" s="43"/>
      <c r="AS680" s="43"/>
      <c r="AT680" s="43"/>
      <c r="AU680" s="43"/>
      <c r="AV680" s="43"/>
      <c r="AW680" s="43"/>
      <c r="AX680" s="43"/>
      <c r="AY680" s="43"/>
      <c r="AZ680" s="43"/>
      <c r="BA680" s="43"/>
      <c r="BB680" s="43"/>
      <c r="BC680" s="43"/>
      <c r="BD680" s="43"/>
      <c r="BE680" s="43"/>
      <c r="BF680" s="43"/>
      <c r="BG680" s="43"/>
      <c r="BH680" s="43"/>
      <c r="BI680" s="43"/>
      <c r="BJ680" s="43"/>
      <c r="BK680" s="43"/>
      <c r="BL680" s="43"/>
      <c r="BM680" s="43"/>
      <c r="BN680" s="43"/>
      <c r="BO680" s="43"/>
      <c r="BP680" s="43"/>
      <c r="BQ680" s="43"/>
      <c r="BR680" s="43"/>
      <c r="BS680" s="43"/>
      <c r="BT680" s="43"/>
      <c r="BU680" s="43"/>
      <c r="BV680" s="43"/>
      <c r="BW680" s="43"/>
      <c r="BX680" s="43"/>
      <c r="BY680" s="43"/>
      <c r="BZ680" s="43"/>
      <c r="CA680" s="43"/>
      <c r="CB680" s="43"/>
      <c r="CC680" s="43"/>
      <c r="CD680" s="43"/>
      <c r="CE680" s="43"/>
      <c r="CF680" s="43"/>
      <c r="CG680" s="43"/>
      <c r="CH680" s="43"/>
    </row>
    <row r="681" spans="1:86" s="2" customFormat="1" ht="12">
      <c r="A681" s="21" t="s">
        <v>420</v>
      </c>
      <c r="B681" s="20" t="s">
        <v>45</v>
      </c>
      <c r="C681" s="20" t="s">
        <v>9</v>
      </c>
      <c r="D681" s="20" t="s">
        <v>6</v>
      </c>
      <c r="E681" s="20" t="s">
        <v>419</v>
      </c>
      <c r="F681" s="20"/>
      <c r="G681" s="108">
        <f>G682+G685</f>
        <v>75000</v>
      </c>
      <c r="H681" s="108">
        <f>H682+H685</f>
        <v>580369</v>
      </c>
      <c r="I681" s="108">
        <f>I682+I685</f>
        <v>580369</v>
      </c>
      <c r="J681" s="88">
        <f t="shared" si="137"/>
        <v>100</v>
      </c>
      <c r="K681" s="121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  <c r="AA681" s="43"/>
      <c r="AB681" s="43"/>
      <c r="AC681" s="43"/>
      <c r="AD681" s="43"/>
      <c r="AE681" s="43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  <c r="AR681" s="43"/>
      <c r="AS681" s="43"/>
      <c r="AT681" s="43"/>
      <c r="AU681" s="43"/>
      <c r="AV681" s="43"/>
      <c r="AW681" s="43"/>
      <c r="AX681" s="43"/>
      <c r="AY681" s="43"/>
      <c r="AZ681" s="43"/>
      <c r="BA681" s="43"/>
      <c r="BB681" s="43"/>
      <c r="BC681" s="43"/>
      <c r="BD681" s="43"/>
      <c r="BE681" s="43"/>
      <c r="BF681" s="43"/>
      <c r="BG681" s="43"/>
      <c r="BH681" s="43"/>
      <c r="BI681" s="43"/>
      <c r="BJ681" s="43"/>
      <c r="BK681" s="43"/>
      <c r="BL681" s="43"/>
      <c r="BM681" s="43"/>
      <c r="BN681" s="43"/>
      <c r="BO681" s="43"/>
      <c r="BP681" s="43"/>
      <c r="BQ681" s="43"/>
      <c r="BR681" s="43"/>
      <c r="BS681" s="43"/>
      <c r="BT681" s="43"/>
      <c r="BU681" s="43"/>
      <c r="BV681" s="43"/>
      <c r="BW681" s="43"/>
      <c r="BX681" s="43"/>
      <c r="BY681" s="43"/>
      <c r="BZ681" s="43"/>
      <c r="CA681" s="43"/>
      <c r="CB681" s="43"/>
      <c r="CC681" s="43"/>
      <c r="CD681" s="43"/>
      <c r="CE681" s="43"/>
      <c r="CF681" s="43"/>
      <c r="CG681" s="43"/>
      <c r="CH681" s="43"/>
    </row>
    <row r="682" spans="1:86" s="2" customFormat="1" ht="36">
      <c r="A682" s="73" t="s">
        <v>308</v>
      </c>
      <c r="B682" s="20" t="s">
        <v>45</v>
      </c>
      <c r="C682" s="20" t="s">
        <v>9</v>
      </c>
      <c r="D682" s="20" t="s">
        <v>6</v>
      </c>
      <c r="E682" s="20" t="s">
        <v>418</v>
      </c>
      <c r="F682" s="20"/>
      <c r="G682" s="108">
        <f t="shared" ref="G682:I686" si="148">G683</f>
        <v>75000</v>
      </c>
      <c r="H682" s="108">
        <f t="shared" si="148"/>
        <v>580369</v>
      </c>
      <c r="I682" s="108">
        <f t="shared" si="148"/>
        <v>580369</v>
      </c>
      <c r="J682" s="88">
        <f t="shared" si="137"/>
        <v>100</v>
      </c>
      <c r="K682" s="121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  <c r="AA682" s="43"/>
      <c r="AB682" s="43"/>
      <c r="AC682" s="43"/>
      <c r="AD682" s="43"/>
      <c r="AE682" s="43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  <c r="AR682" s="43"/>
      <c r="AS682" s="43"/>
      <c r="AT682" s="43"/>
      <c r="AU682" s="43"/>
      <c r="AV682" s="43"/>
      <c r="AW682" s="43"/>
      <c r="AX682" s="43"/>
      <c r="AY682" s="43"/>
      <c r="AZ682" s="43"/>
      <c r="BA682" s="43"/>
      <c r="BB682" s="43"/>
      <c r="BC682" s="43"/>
      <c r="BD682" s="43"/>
      <c r="BE682" s="43"/>
      <c r="BF682" s="43"/>
      <c r="BG682" s="43"/>
      <c r="BH682" s="43"/>
      <c r="BI682" s="43"/>
      <c r="BJ682" s="43"/>
      <c r="BK682" s="43"/>
      <c r="BL682" s="43"/>
      <c r="BM682" s="43"/>
      <c r="BN682" s="43"/>
      <c r="BO682" s="43"/>
      <c r="BP682" s="43"/>
      <c r="BQ682" s="43"/>
      <c r="BR682" s="43"/>
      <c r="BS682" s="43"/>
      <c r="BT682" s="43"/>
      <c r="BU682" s="43"/>
      <c r="BV682" s="43"/>
      <c r="BW682" s="43"/>
      <c r="BX682" s="43"/>
      <c r="BY682" s="43"/>
      <c r="BZ682" s="43"/>
      <c r="CA682" s="43"/>
      <c r="CB682" s="43"/>
      <c r="CC682" s="43"/>
      <c r="CD682" s="43"/>
      <c r="CE682" s="43"/>
      <c r="CF682" s="43"/>
      <c r="CG682" s="43"/>
      <c r="CH682" s="43"/>
    </row>
    <row r="683" spans="1:86" s="2" customFormat="1" ht="24">
      <c r="A683" s="21" t="s">
        <v>88</v>
      </c>
      <c r="B683" s="20" t="s">
        <v>45</v>
      </c>
      <c r="C683" s="20" t="s">
        <v>9</v>
      </c>
      <c r="D683" s="20" t="s">
        <v>6</v>
      </c>
      <c r="E683" s="20" t="s">
        <v>418</v>
      </c>
      <c r="F683" s="20" t="s">
        <v>87</v>
      </c>
      <c r="G683" s="108">
        <f t="shared" si="148"/>
        <v>75000</v>
      </c>
      <c r="H683" s="108">
        <f t="shared" si="148"/>
        <v>580369</v>
      </c>
      <c r="I683" s="108">
        <f t="shared" si="148"/>
        <v>580369</v>
      </c>
      <c r="J683" s="88">
        <f t="shared" si="137"/>
        <v>100</v>
      </c>
      <c r="K683" s="121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  <c r="AA683" s="43"/>
      <c r="AB683" s="43"/>
      <c r="AC683" s="43"/>
      <c r="AD683" s="43"/>
      <c r="AE683" s="43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  <c r="AR683" s="43"/>
      <c r="AS683" s="43"/>
      <c r="AT683" s="43"/>
      <c r="AU683" s="43"/>
      <c r="AV683" s="43"/>
      <c r="AW683" s="43"/>
      <c r="AX683" s="43"/>
      <c r="AY683" s="43"/>
      <c r="AZ683" s="43"/>
      <c r="BA683" s="43"/>
      <c r="BB683" s="43"/>
      <c r="BC683" s="43"/>
      <c r="BD683" s="43"/>
      <c r="BE683" s="43"/>
      <c r="BF683" s="43"/>
      <c r="BG683" s="43"/>
      <c r="BH683" s="43"/>
      <c r="BI683" s="43"/>
      <c r="BJ683" s="43"/>
      <c r="BK683" s="43"/>
      <c r="BL683" s="43"/>
      <c r="BM683" s="43"/>
      <c r="BN683" s="43"/>
      <c r="BO683" s="43"/>
      <c r="BP683" s="43"/>
      <c r="BQ683" s="43"/>
      <c r="BR683" s="43"/>
      <c r="BS683" s="43"/>
      <c r="BT683" s="43"/>
      <c r="BU683" s="43"/>
      <c r="BV683" s="43"/>
      <c r="BW683" s="43"/>
      <c r="BX683" s="43"/>
      <c r="BY683" s="43"/>
      <c r="BZ683" s="43"/>
      <c r="CA683" s="43"/>
      <c r="CB683" s="43"/>
      <c r="CC683" s="43"/>
      <c r="CD683" s="43"/>
      <c r="CE683" s="43"/>
      <c r="CF683" s="43"/>
      <c r="CG683" s="43"/>
      <c r="CH683" s="43"/>
    </row>
    <row r="684" spans="1:86" s="2" customFormat="1" ht="10.5" customHeight="1">
      <c r="A684" s="21" t="s">
        <v>189</v>
      </c>
      <c r="B684" s="20" t="s">
        <v>45</v>
      </c>
      <c r="C684" s="20" t="s">
        <v>9</v>
      </c>
      <c r="D684" s="20" t="s">
        <v>6</v>
      </c>
      <c r="E684" s="20" t="s">
        <v>418</v>
      </c>
      <c r="F684" s="20" t="s">
        <v>190</v>
      </c>
      <c r="G684" s="108">
        <v>75000</v>
      </c>
      <c r="H684" s="108">
        <v>580369</v>
      </c>
      <c r="I684" s="108">
        <v>580369</v>
      </c>
      <c r="J684" s="88">
        <f t="shared" si="137"/>
        <v>100</v>
      </c>
      <c r="K684" s="121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  <c r="AA684" s="43"/>
      <c r="AB684" s="43"/>
      <c r="AC684" s="43"/>
      <c r="AD684" s="43"/>
      <c r="AE684" s="43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  <c r="AR684" s="43"/>
      <c r="AS684" s="43"/>
      <c r="AT684" s="43"/>
      <c r="AU684" s="43"/>
      <c r="AV684" s="43"/>
      <c r="AW684" s="43"/>
      <c r="AX684" s="43"/>
      <c r="AY684" s="43"/>
      <c r="AZ684" s="43"/>
      <c r="BA684" s="43"/>
      <c r="BB684" s="43"/>
      <c r="BC684" s="43"/>
      <c r="BD684" s="43"/>
      <c r="BE684" s="43"/>
      <c r="BF684" s="43"/>
      <c r="BG684" s="43"/>
      <c r="BH684" s="43"/>
      <c r="BI684" s="43"/>
      <c r="BJ684" s="43"/>
      <c r="BK684" s="43"/>
      <c r="BL684" s="43"/>
      <c r="BM684" s="43"/>
      <c r="BN684" s="43"/>
      <c r="BO684" s="43"/>
      <c r="BP684" s="43"/>
      <c r="BQ684" s="43"/>
      <c r="BR684" s="43"/>
      <c r="BS684" s="43"/>
      <c r="BT684" s="43"/>
      <c r="BU684" s="43"/>
      <c r="BV684" s="43"/>
      <c r="BW684" s="43"/>
      <c r="BX684" s="43"/>
      <c r="BY684" s="43"/>
      <c r="BZ684" s="43"/>
      <c r="CA684" s="43"/>
      <c r="CB684" s="43"/>
      <c r="CC684" s="43"/>
      <c r="CD684" s="43"/>
      <c r="CE684" s="43"/>
      <c r="CF684" s="43"/>
      <c r="CG684" s="43"/>
      <c r="CH684" s="43"/>
    </row>
    <row r="685" spans="1:86" s="2" customFormat="1" ht="24" hidden="1">
      <c r="A685" s="73" t="s">
        <v>446</v>
      </c>
      <c r="B685" s="20" t="s">
        <v>45</v>
      </c>
      <c r="C685" s="20" t="s">
        <v>9</v>
      </c>
      <c r="D685" s="20" t="s">
        <v>6</v>
      </c>
      <c r="E685" s="20" t="s">
        <v>445</v>
      </c>
      <c r="F685" s="20"/>
      <c r="G685" s="108">
        <f t="shared" si="148"/>
        <v>0</v>
      </c>
      <c r="H685" s="108">
        <f t="shared" si="148"/>
        <v>0</v>
      </c>
      <c r="I685" s="108">
        <f t="shared" si="148"/>
        <v>0</v>
      </c>
      <c r="J685" s="88" t="e">
        <f t="shared" si="137"/>
        <v>#DIV/0!</v>
      </c>
      <c r="K685" s="121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  <c r="AA685" s="43"/>
      <c r="AB685" s="43"/>
      <c r="AC685" s="43"/>
      <c r="AD685" s="43"/>
      <c r="AE685" s="43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  <c r="AR685" s="43"/>
      <c r="AS685" s="43"/>
      <c r="AT685" s="43"/>
      <c r="AU685" s="43"/>
      <c r="AV685" s="43"/>
      <c r="AW685" s="43"/>
      <c r="AX685" s="43"/>
      <c r="AY685" s="43"/>
      <c r="AZ685" s="43"/>
      <c r="BA685" s="43"/>
      <c r="BB685" s="43"/>
      <c r="BC685" s="43"/>
      <c r="BD685" s="43"/>
      <c r="BE685" s="43"/>
      <c r="BF685" s="43"/>
      <c r="BG685" s="43"/>
      <c r="BH685" s="43"/>
      <c r="BI685" s="43"/>
      <c r="BJ685" s="43"/>
      <c r="BK685" s="43"/>
      <c r="BL685" s="43"/>
      <c r="BM685" s="43"/>
      <c r="BN685" s="43"/>
      <c r="BO685" s="43"/>
      <c r="BP685" s="43"/>
      <c r="BQ685" s="43"/>
      <c r="BR685" s="43"/>
      <c r="BS685" s="43"/>
      <c r="BT685" s="43"/>
      <c r="BU685" s="43"/>
      <c r="BV685" s="43"/>
      <c r="BW685" s="43"/>
      <c r="BX685" s="43"/>
      <c r="BY685" s="43"/>
      <c r="BZ685" s="43"/>
      <c r="CA685" s="43"/>
      <c r="CB685" s="43"/>
      <c r="CC685" s="43"/>
      <c r="CD685" s="43"/>
      <c r="CE685" s="43"/>
      <c r="CF685" s="43"/>
      <c r="CG685" s="43"/>
      <c r="CH685" s="43"/>
    </row>
    <row r="686" spans="1:86" s="2" customFormat="1" ht="24" hidden="1">
      <c r="A686" s="21" t="s">
        <v>88</v>
      </c>
      <c r="B686" s="20" t="s">
        <v>45</v>
      </c>
      <c r="C686" s="20" t="s">
        <v>9</v>
      </c>
      <c r="D686" s="20" t="s">
        <v>6</v>
      </c>
      <c r="E686" s="20" t="s">
        <v>445</v>
      </c>
      <c r="F686" s="20" t="s">
        <v>87</v>
      </c>
      <c r="G686" s="108">
        <f t="shared" si="148"/>
        <v>0</v>
      </c>
      <c r="H686" s="108">
        <f t="shared" si="148"/>
        <v>0</v>
      </c>
      <c r="I686" s="108">
        <f t="shared" si="148"/>
        <v>0</v>
      </c>
      <c r="J686" s="88" t="e">
        <f t="shared" si="137"/>
        <v>#DIV/0!</v>
      </c>
      <c r="K686" s="121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  <c r="AA686" s="43"/>
      <c r="AB686" s="43"/>
      <c r="AC686" s="43"/>
      <c r="AD686" s="43"/>
      <c r="AE686" s="43"/>
      <c r="AF686" s="43"/>
      <c r="AG686" s="43"/>
      <c r="AH686" s="43"/>
      <c r="AI686" s="43"/>
      <c r="AJ686" s="43"/>
      <c r="AK686" s="43"/>
      <c r="AL686" s="43"/>
      <c r="AM686" s="43"/>
      <c r="AN686" s="43"/>
      <c r="AO686" s="43"/>
      <c r="AP686" s="43"/>
      <c r="AQ686" s="43"/>
      <c r="AR686" s="43"/>
      <c r="AS686" s="43"/>
      <c r="AT686" s="43"/>
      <c r="AU686" s="43"/>
      <c r="AV686" s="43"/>
      <c r="AW686" s="43"/>
      <c r="AX686" s="43"/>
      <c r="AY686" s="43"/>
      <c r="AZ686" s="43"/>
      <c r="BA686" s="43"/>
      <c r="BB686" s="43"/>
      <c r="BC686" s="43"/>
      <c r="BD686" s="43"/>
      <c r="BE686" s="43"/>
      <c r="BF686" s="43"/>
      <c r="BG686" s="43"/>
      <c r="BH686" s="43"/>
      <c r="BI686" s="43"/>
      <c r="BJ686" s="43"/>
      <c r="BK686" s="43"/>
      <c r="BL686" s="43"/>
      <c r="BM686" s="43"/>
      <c r="BN686" s="43"/>
      <c r="BO686" s="43"/>
      <c r="BP686" s="43"/>
      <c r="BQ686" s="43"/>
      <c r="BR686" s="43"/>
      <c r="BS686" s="43"/>
      <c r="BT686" s="43"/>
      <c r="BU686" s="43"/>
      <c r="BV686" s="43"/>
      <c r="BW686" s="43"/>
      <c r="BX686" s="43"/>
      <c r="BY686" s="43"/>
      <c r="BZ686" s="43"/>
      <c r="CA686" s="43"/>
      <c r="CB686" s="43"/>
      <c r="CC686" s="43"/>
      <c r="CD686" s="43"/>
      <c r="CE686" s="43"/>
      <c r="CF686" s="43"/>
      <c r="CG686" s="43"/>
      <c r="CH686" s="43"/>
    </row>
    <row r="687" spans="1:86" s="2" customFormat="1" ht="12" hidden="1">
      <c r="A687" s="21" t="s">
        <v>189</v>
      </c>
      <c r="B687" s="20" t="s">
        <v>45</v>
      </c>
      <c r="C687" s="20" t="s">
        <v>9</v>
      </c>
      <c r="D687" s="20" t="s">
        <v>6</v>
      </c>
      <c r="E687" s="20" t="s">
        <v>445</v>
      </c>
      <c r="F687" s="20" t="s">
        <v>190</v>
      </c>
      <c r="G687" s="108"/>
      <c r="H687" s="108"/>
      <c r="I687" s="108"/>
      <c r="J687" s="88" t="e">
        <f t="shared" si="137"/>
        <v>#DIV/0!</v>
      </c>
      <c r="K687" s="121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  <c r="AA687" s="43"/>
      <c r="AB687" s="43"/>
      <c r="AC687" s="43"/>
      <c r="AD687" s="43"/>
      <c r="AE687" s="43"/>
      <c r="AF687" s="43"/>
      <c r="AG687" s="43"/>
      <c r="AH687" s="43"/>
      <c r="AI687" s="43"/>
      <c r="AJ687" s="43"/>
      <c r="AK687" s="43"/>
      <c r="AL687" s="43"/>
      <c r="AM687" s="43"/>
      <c r="AN687" s="43"/>
      <c r="AO687" s="43"/>
      <c r="AP687" s="43"/>
      <c r="AQ687" s="43"/>
      <c r="AR687" s="43"/>
      <c r="AS687" s="43"/>
      <c r="AT687" s="43"/>
      <c r="AU687" s="43"/>
      <c r="AV687" s="43"/>
      <c r="AW687" s="43"/>
      <c r="AX687" s="43"/>
      <c r="AY687" s="43"/>
      <c r="AZ687" s="43"/>
      <c r="BA687" s="43"/>
      <c r="BB687" s="43"/>
      <c r="BC687" s="43"/>
      <c r="BD687" s="43"/>
      <c r="BE687" s="43"/>
      <c r="BF687" s="43"/>
      <c r="BG687" s="43"/>
      <c r="BH687" s="43"/>
      <c r="BI687" s="43"/>
      <c r="BJ687" s="43"/>
      <c r="BK687" s="43"/>
      <c r="BL687" s="43"/>
      <c r="BM687" s="43"/>
      <c r="BN687" s="43"/>
      <c r="BO687" s="43"/>
      <c r="BP687" s="43"/>
      <c r="BQ687" s="43"/>
      <c r="BR687" s="43"/>
      <c r="BS687" s="43"/>
      <c r="BT687" s="43"/>
      <c r="BU687" s="43"/>
      <c r="BV687" s="43"/>
      <c r="BW687" s="43"/>
      <c r="BX687" s="43"/>
      <c r="BY687" s="43"/>
      <c r="BZ687" s="43"/>
      <c r="CA687" s="43"/>
      <c r="CB687" s="43"/>
      <c r="CC687" s="43"/>
      <c r="CD687" s="43"/>
      <c r="CE687" s="43"/>
      <c r="CF687" s="43"/>
      <c r="CG687" s="43"/>
      <c r="CH687" s="43"/>
    </row>
    <row r="688" spans="1:86" s="2" customFormat="1" ht="12">
      <c r="A688" s="21" t="s">
        <v>112</v>
      </c>
      <c r="B688" s="20" t="s">
        <v>45</v>
      </c>
      <c r="C688" s="20" t="s">
        <v>9</v>
      </c>
      <c r="D688" s="20" t="s">
        <v>6</v>
      </c>
      <c r="E688" s="20" t="s">
        <v>298</v>
      </c>
      <c r="F688" s="20"/>
      <c r="G688" s="108">
        <f>G695+G692+G689</f>
        <v>14713981</v>
      </c>
      <c r="H688" s="108">
        <f>H695+H692+H689</f>
        <v>19227755.02</v>
      </c>
      <c r="I688" s="108">
        <f>I695+I692+I689</f>
        <v>18680867.059999999</v>
      </c>
      <c r="J688" s="88">
        <f t="shared" si="137"/>
        <v>97.155736801144243</v>
      </c>
      <c r="K688" s="121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  <c r="AA688" s="43"/>
      <c r="AB688" s="43"/>
      <c r="AC688" s="43"/>
      <c r="AD688" s="43"/>
      <c r="AE688" s="43"/>
      <c r="AF688" s="43"/>
      <c r="AG688" s="43"/>
      <c r="AH688" s="43"/>
      <c r="AI688" s="43"/>
      <c r="AJ688" s="43"/>
      <c r="AK688" s="43"/>
      <c r="AL688" s="43"/>
      <c r="AM688" s="43"/>
      <c r="AN688" s="43"/>
      <c r="AO688" s="43"/>
      <c r="AP688" s="43"/>
      <c r="AQ688" s="43"/>
      <c r="AR688" s="43"/>
      <c r="AS688" s="43"/>
      <c r="AT688" s="43"/>
      <c r="AU688" s="43"/>
      <c r="AV688" s="43"/>
      <c r="AW688" s="43"/>
      <c r="AX688" s="43"/>
      <c r="AY688" s="43"/>
      <c r="AZ688" s="43"/>
      <c r="BA688" s="43"/>
      <c r="BB688" s="43"/>
      <c r="BC688" s="43"/>
      <c r="BD688" s="43"/>
      <c r="BE688" s="43"/>
      <c r="BF688" s="43"/>
      <c r="BG688" s="43"/>
      <c r="BH688" s="43"/>
      <c r="BI688" s="43"/>
      <c r="BJ688" s="43"/>
      <c r="BK688" s="43"/>
      <c r="BL688" s="43"/>
      <c r="BM688" s="43"/>
      <c r="BN688" s="43"/>
      <c r="BO688" s="43"/>
      <c r="BP688" s="43"/>
      <c r="BQ688" s="43"/>
      <c r="BR688" s="43"/>
      <c r="BS688" s="43"/>
      <c r="BT688" s="43"/>
      <c r="BU688" s="43"/>
      <c r="BV688" s="43"/>
      <c r="BW688" s="43"/>
      <c r="BX688" s="43"/>
      <c r="BY688" s="43"/>
      <c r="BZ688" s="43"/>
      <c r="CA688" s="43"/>
      <c r="CB688" s="43"/>
      <c r="CC688" s="43"/>
      <c r="CD688" s="43"/>
      <c r="CE688" s="43"/>
      <c r="CF688" s="43"/>
      <c r="CG688" s="43"/>
      <c r="CH688" s="43"/>
    </row>
    <row r="689" spans="1:86" s="2" customFormat="1" ht="48">
      <c r="A689" s="21" t="s">
        <v>114</v>
      </c>
      <c r="B689" s="20" t="s">
        <v>45</v>
      </c>
      <c r="C689" s="20" t="s">
        <v>9</v>
      </c>
      <c r="D689" s="20" t="s">
        <v>6</v>
      </c>
      <c r="E689" s="20" t="s">
        <v>356</v>
      </c>
      <c r="F689" s="20"/>
      <c r="G689" s="108">
        <f t="shared" ref="G689:I690" si="149">G690</f>
        <v>13642381</v>
      </c>
      <c r="H689" s="108">
        <f t="shared" si="149"/>
        <v>17763003.649999999</v>
      </c>
      <c r="I689" s="108">
        <f t="shared" si="149"/>
        <v>17312801.859999999</v>
      </c>
      <c r="J689" s="88">
        <f t="shared" si="137"/>
        <v>97.465508655682797</v>
      </c>
      <c r="K689" s="121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  <c r="AA689" s="43"/>
      <c r="AB689" s="43"/>
      <c r="AC689" s="43"/>
      <c r="AD689" s="43"/>
      <c r="AE689" s="43"/>
      <c r="AF689" s="43"/>
      <c r="AG689" s="43"/>
      <c r="AH689" s="43"/>
      <c r="AI689" s="43"/>
      <c r="AJ689" s="43"/>
      <c r="AK689" s="43"/>
      <c r="AL689" s="43"/>
      <c r="AM689" s="43"/>
      <c r="AN689" s="43"/>
      <c r="AO689" s="43"/>
      <c r="AP689" s="43"/>
      <c r="AQ689" s="43"/>
      <c r="AR689" s="43"/>
      <c r="AS689" s="43"/>
      <c r="AT689" s="43"/>
      <c r="AU689" s="43"/>
      <c r="AV689" s="43"/>
      <c r="AW689" s="43"/>
      <c r="AX689" s="43"/>
      <c r="AY689" s="43"/>
      <c r="AZ689" s="43"/>
      <c r="BA689" s="43"/>
      <c r="BB689" s="43"/>
      <c r="BC689" s="43"/>
      <c r="BD689" s="43"/>
      <c r="BE689" s="43"/>
      <c r="BF689" s="43"/>
      <c r="BG689" s="43"/>
      <c r="BH689" s="43"/>
      <c r="BI689" s="43"/>
      <c r="BJ689" s="43"/>
      <c r="BK689" s="43"/>
      <c r="BL689" s="43"/>
      <c r="BM689" s="43"/>
      <c r="BN689" s="43"/>
      <c r="BO689" s="43"/>
      <c r="BP689" s="43"/>
      <c r="BQ689" s="43"/>
      <c r="BR689" s="43"/>
      <c r="BS689" s="43"/>
      <c r="BT689" s="43"/>
      <c r="BU689" s="43"/>
      <c r="BV689" s="43"/>
      <c r="BW689" s="43"/>
      <c r="BX689" s="43"/>
      <c r="BY689" s="43"/>
      <c r="BZ689" s="43"/>
      <c r="CA689" s="43"/>
      <c r="CB689" s="43"/>
      <c r="CC689" s="43"/>
      <c r="CD689" s="43"/>
      <c r="CE689" s="43"/>
      <c r="CF689" s="43"/>
      <c r="CG689" s="43"/>
      <c r="CH689" s="43"/>
    </row>
    <row r="690" spans="1:86" s="2" customFormat="1" ht="24">
      <c r="A690" s="21" t="s">
        <v>88</v>
      </c>
      <c r="B690" s="20" t="s">
        <v>45</v>
      </c>
      <c r="C690" s="20" t="s">
        <v>9</v>
      </c>
      <c r="D690" s="20" t="s">
        <v>6</v>
      </c>
      <c r="E690" s="20" t="s">
        <v>356</v>
      </c>
      <c r="F690" s="20" t="s">
        <v>87</v>
      </c>
      <c r="G690" s="108">
        <f t="shared" si="149"/>
        <v>13642381</v>
      </c>
      <c r="H690" s="108">
        <f t="shared" si="149"/>
        <v>17763003.649999999</v>
      </c>
      <c r="I690" s="108">
        <f t="shared" si="149"/>
        <v>17312801.859999999</v>
      </c>
      <c r="J690" s="88">
        <f t="shared" si="137"/>
        <v>97.465508655682797</v>
      </c>
      <c r="K690" s="121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  <c r="AA690" s="43"/>
      <c r="AB690" s="43"/>
      <c r="AC690" s="43"/>
      <c r="AD690" s="43"/>
      <c r="AE690" s="43"/>
      <c r="AF690" s="43"/>
      <c r="AG690" s="43"/>
      <c r="AH690" s="43"/>
      <c r="AI690" s="43"/>
      <c r="AJ690" s="43"/>
      <c r="AK690" s="43"/>
      <c r="AL690" s="43"/>
      <c r="AM690" s="43"/>
      <c r="AN690" s="43"/>
      <c r="AO690" s="43"/>
      <c r="AP690" s="43"/>
      <c r="AQ690" s="43"/>
      <c r="AR690" s="43"/>
      <c r="AS690" s="43"/>
      <c r="AT690" s="43"/>
      <c r="AU690" s="43"/>
      <c r="AV690" s="43"/>
      <c r="AW690" s="43"/>
      <c r="AX690" s="43"/>
      <c r="AY690" s="43"/>
      <c r="AZ690" s="43"/>
      <c r="BA690" s="43"/>
      <c r="BB690" s="43"/>
      <c r="BC690" s="43"/>
      <c r="BD690" s="43"/>
      <c r="BE690" s="43"/>
      <c r="BF690" s="43"/>
      <c r="BG690" s="43"/>
      <c r="BH690" s="43"/>
      <c r="BI690" s="43"/>
      <c r="BJ690" s="43"/>
      <c r="BK690" s="43"/>
      <c r="BL690" s="43"/>
      <c r="BM690" s="43"/>
      <c r="BN690" s="43"/>
      <c r="BO690" s="43"/>
      <c r="BP690" s="43"/>
      <c r="BQ690" s="43"/>
      <c r="BR690" s="43"/>
      <c r="BS690" s="43"/>
      <c r="BT690" s="43"/>
      <c r="BU690" s="43"/>
      <c r="BV690" s="43"/>
      <c r="BW690" s="43"/>
      <c r="BX690" s="43"/>
      <c r="BY690" s="43"/>
      <c r="BZ690" s="43"/>
      <c r="CA690" s="43"/>
      <c r="CB690" s="43"/>
      <c r="CC690" s="43"/>
      <c r="CD690" s="43"/>
      <c r="CE690" s="43"/>
      <c r="CF690" s="43"/>
      <c r="CG690" s="43"/>
      <c r="CH690" s="43"/>
    </row>
    <row r="691" spans="1:86" s="2" customFormat="1" ht="12">
      <c r="A691" s="21" t="s">
        <v>189</v>
      </c>
      <c r="B691" s="20" t="s">
        <v>45</v>
      </c>
      <c r="C691" s="20" t="s">
        <v>9</v>
      </c>
      <c r="D691" s="20" t="s">
        <v>6</v>
      </c>
      <c r="E691" s="20" t="s">
        <v>356</v>
      </c>
      <c r="F691" s="20" t="s">
        <v>190</v>
      </c>
      <c r="G691" s="108">
        <v>13642381</v>
      </c>
      <c r="H691" s="108">
        <v>17763003.649999999</v>
      </c>
      <c r="I691" s="108">
        <v>17312801.859999999</v>
      </c>
      <c r="J691" s="88">
        <f t="shared" si="137"/>
        <v>97.465508655682797</v>
      </c>
      <c r="K691" s="121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  <c r="AA691" s="43"/>
      <c r="AB691" s="43"/>
      <c r="AC691" s="43"/>
      <c r="AD691" s="43"/>
      <c r="AE691" s="43"/>
      <c r="AF691" s="43"/>
      <c r="AG691" s="43"/>
      <c r="AH691" s="43"/>
      <c r="AI691" s="43"/>
      <c r="AJ691" s="43"/>
      <c r="AK691" s="43"/>
      <c r="AL691" s="43"/>
      <c r="AM691" s="43"/>
      <c r="AN691" s="43"/>
      <c r="AO691" s="43"/>
      <c r="AP691" s="43"/>
      <c r="AQ691" s="43"/>
      <c r="AR691" s="43"/>
      <c r="AS691" s="43"/>
      <c r="AT691" s="43"/>
      <c r="AU691" s="43"/>
      <c r="AV691" s="43"/>
      <c r="AW691" s="43"/>
      <c r="AX691" s="43"/>
      <c r="AY691" s="43"/>
      <c r="AZ691" s="43"/>
      <c r="BA691" s="43"/>
      <c r="BB691" s="43"/>
      <c r="BC691" s="43"/>
      <c r="BD691" s="43"/>
      <c r="BE691" s="43"/>
      <c r="BF691" s="43"/>
      <c r="BG691" s="43"/>
      <c r="BH691" s="43"/>
      <c r="BI691" s="43"/>
      <c r="BJ691" s="43"/>
      <c r="BK691" s="43"/>
      <c r="BL691" s="43"/>
      <c r="BM691" s="43"/>
      <c r="BN691" s="43"/>
      <c r="BO691" s="43"/>
      <c r="BP691" s="43"/>
      <c r="BQ691" s="43"/>
      <c r="BR691" s="43"/>
      <c r="BS691" s="43"/>
      <c r="BT691" s="43"/>
      <c r="BU691" s="43"/>
      <c r="BV691" s="43"/>
      <c r="BW691" s="43"/>
      <c r="BX691" s="43"/>
      <c r="BY691" s="43"/>
      <c r="BZ691" s="43"/>
      <c r="CA691" s="43"/>
      <c r="CB691" s="43"/>
      <c r="CC691" s="43"/>
      <c r="CD691" s="43"/>
      <c r="CE691" s="43"/>
      <c r="CF691" s="43"/>
      <c r="CG691" s="43"/>
      <c r="CH691" s="43"/>
    </row>
    <row r="692" spans="1:86" s="2" customFormat="1" ht="36">
      <c r="A692" s="21" t="s">
        <v>90</v>
      </c>
      <c r="B692" s="20" t="s">
        <v>45</v>
      </c>
      <c r="C692" s="20" t="s">
        <v>9</v>
      </c>
      <c r="D692" s="20" t="s">
        <v>6</v>
      </c>
      <c r="E692" s="20" t="s">
        <v>357</v>
      </c>
      <c r="F692" s="20"/>
      <c r="G692" s="108">
        <f t="shared" ref="G692:I693" si="150">G693</f>
        <v>1071600</v>
      </c>
      <c r="H692" s="108">
        <f t="shared" si="150"/>
        <v>1464751.37</v>
      </c>
      <c r="I692" s="108">
        <f t="shared" si="150"/>
        <v>1368065.2</v>
      </c>
      <c r="J692" s="88">
        <f t="shared" si="137"/>
        <v>93.399141179844051</v>
      </c>
      <c r="K692" s="121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  <c r="AA692" s="43"/>
      <c r="AB692" s="43"/>
      <c r="AC692" s="43"/>
      <c r="AD692" s="43"/>
      <c r="AE692" s="43"/>
      <c r="AF692" s="43"/>
      <c r="AG692" s="43"/>
      <c r="AH692" s="43"/>
      <c r="AI692" s="43"/>
      <c r="AJ692" s="43"/>
      <c r="AK692" s="43"/>
      <c r="AL692" s="43"/>
      <c r="AM692" s="43"/>
      <c r="AN692" s="43"/>
      <c r="AO692" s="43"/>
      <c r="AP692" s="43"/>
      <c r="AQ692" s="43"/>
      <c r="AR692" s="43"/>
      <c r="AS692" s="43"/>
      <c r="AT692" s="43"/>
      <c r="AU692" s="43"/>
      <c r="AV692" s="43"/>
      <c r="AW692" s="43"/>
      <c r="AX692" s="43"/>
      <c r="AY692" s="43"/>
      <c r="AZ692" s="43"/>
      <c r="BA692" s="43"/>
      <c r="BB692" s="43"/>
      <c r="BC692" s="43"/>
      <c r="BD692" s="43"/>
      <c r="BE692" s="43"/>
      <c r="BF692" s="43"/>
      <c r="BG692" s="43"/>
      <c r="BH692" s="43"/>
      <c r="BI692" s="43"/>
      <c r="BJ692" s="43"/>
      <c r="BK692" s="43"/>
      <c r="BL692" s="43"/>
      <c r="BM692" s="43"/>
      <c r="BN692" s="43"/>
      <c r="BO692" s="43"/>
      <c r="BP692" s="43"/>
      <c r="BQ692" s="43"/>
      <c r="BR692" s="43"/>
      <c r="BS692" s="43"/>
      <c r="BT692" s="43"/>
      <c r="BU692" s="43"/>
      <c r="BV692" s="43"/>
      <c r="BW692" s="43"/>
      <c r="BX692" s="43"/>
      <c r="BY692" s="43"/>
      <c r="BZ692" s="43"/>
      <c r="CA692" s="43"/>
      <c r="CB692" s="43"/>
      <c r="CC692" s="43"/>
      <c r="CD692" s="43"/>
      <c r="CE692" s="43"/>
      <c r="CF692" s="43"/>
      <c r="CG692" s="43"/>
      <c r="CH692" s="43"/>
    </row>
    <row r="693" spans="1:86" s="2" customFormat="1" ht="24">
      <c r="A693" s="21" t="s">
        <v>88</v>
      </c>
      <c r="B693" s="20" t="s">
        <v>45</v>
      </c>
      <c r="C693" s="20" t="s">
        <v>9</v>
      </c>
      <c r="D693" s="20" t="s">
        <v>6</v>
      </c>
      <c r="E693" s="20" t="s">
        <v>357</v>
      </c>
      <c r="F693" s="20" t="s">
        <v>87</v>
      </c>
      <c r="G693" s="108">
        <f t="shared" si="150"/>
        <v>1071600</v>
      </c>
      <c r="H693" s="108">
        <f t="shared" si="150"/>
        <v>1464751.37</v>
      </c>
      <c r="I693" s="108">
        <f t="shared" si="150"/>
        <v>1368065.2</v>
      </c>
      <c r="J693" s="88">
        <f t="shared" si="137"/>
        <v>93.399141179844051</v>
      </c>
      <c r="K693" s="121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  <c r="AA693" s="43"/>
      <c r="AB693" s="43"/>
      <c r="AC693" s="43"/>
      <c r="AD693" s="43"/>
      <c r="AE693" s="43"/>
      <c r="AF693" s="43"/>
      <c r="AG693" s="43"/>
      <c r="AH693" s="43"/>
      <c r="AI693" s="43"/>
      <c r="AJ693" s="43"/>
      <c r="AK693" s="43"/>
      <c r="AL693" s="43"/>
      <c r="AM693" s="43"/>
      <c r="AN693" s="43"/>
      <c r="AO693" s="43"/>
      <c r="AP693" s="43"/>
      <c r="AQ693" s="43"/>
      <c r="AR693" s="43"/>
      <c r="AS693" s="43"/>
      <c r="AT693" s="43"/>
      <c r="AU693" s="43"/>
      <c r="AV693" s="43"/>
      <c r="AW693" s="43"/>
      <c r="AX693" s="43"/>
      <c r="AY693" s="43"/>
      <c r="AZ693" s="43"/>
      <c r="BA693" s="43"/>
      <c r="BB693" s="43"/>
      <c r="BC693" s="43"/>
      <c r="BD693" s="43"/>
      <c r="BE693" s="43"/>
      <c r="BF693" s="43"/>
      <c r="BG693" s="43"/>
      <c r="BH693" s="43"/>
      <c r="BI693" s="43"/>
      <c r="BJ693" s="43"/>
      <c r="BK693" s="43"/>
      <c r="BL693" s="43"/>
      <c r="BM693" s="43"/>
      <c r="BN693" s="43"/>
      <c r="BO693" s="43"/>
      <c r="BP693" s="43"/>
      <c r="BQ693" s="43"/>
      <c r="BR693" s="43"/>
      <c r="BS693" s="43"/>
      <c r="BT693" s="43"/>
      <c r="BU693" s="43"/>
      <c r="BV693" s="43"/>
      <c r="BW693" s="43"/>
      <c r="BX693" s="43"/>
      <c r="BY693" s="43"/>
      <c r="BZ693" s="43"/>
      <c r="CA693" s="43"/>
      <c r="CB693" s="43"/>
      <c r="CC693" s="43"/>
      <c r="CD693" s="43"/>
      <c r="CE693" s="43"/>
      <c r="CF693" s="43"/>
      <c r="CG693" s="43"/>
      <c r="CH693" s="43"/>
    </row>
    <row r="694" spans="1:86" s="2" customFormat="1" ht="11.25" customHeight="1">
      <c r="A694" s="21" t="s">
        <v>189</v>
      </c>
      <c r="B694" s="20" t="s">
        <v>45</v>
      </c>
      <c r="C694" s="20" t="s">
        <v>9</v>
      </c>
      <c r="D694" s="20" t="s">
        <v>6</v>
      </c>
      <c r="E694" s="20" t="s">
        <v>357</v>
      </c>
      <c r="F694" s="20" t="s">
        <v>190</v>
      </c>
      <c r="G694" s="108">
        <v>1071600</v>
      </c>
      <c r="H694" s="108">
        <v>1464751.37</v>
      </c>
      <c r="I694" s="108">
        <v>1368065.2</v>
      </c>
      <c r="J694" s="88">
        <f t="shared" si="137"/>
        <v>93.399141179844051</v>
      </c>
      <c r="K694" s="121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  <c r="AA694" s="43"/>
      <c r="AB694" s="43"/>
      <c r="AC694" s="43"/>
      <c r="AD694" s="43"/>
      <c r="AE694" s="43"/>
      <c r="AF694" s="43"/>
      <c r="AG694" s="43"/>
      <c r="AH694" s="43"/>
      <c r="AI694" s="43"/>
      <c r="AJ694" s="43"/>
      <c r="AK694" s="43"/>
      <c r="AL694" s="43"/>
      <c r="AM694" s="43"/>
      <c r="AN694" s="43"/>
      <c r="AO694" s="43"/>
      <c r="AP694" s="43"/>
      <c r="AQ694" s="43"/>
      <c r="AR694" s="43"/>
      <c r="AS694" s="43"/>
      <c r="AT694" s="43"/>
      <c r="AU694" s="43"/>
      <c r="AV694" s="43"/>
      <c r="AW694" s="43"/>
      <c r="AX694" s="43"/>
      <c r="AY694" s="43"/>
      <c r="AZ694" s="43"/>
      <c r="BA694" s="43"/>
      <c r="BB694" s="43"/>
      <c r="BC694" s="43"/>
      <c r="BD694" s="43"/>
      <c r="BE694" s="43"/>
      <c r="BF694" s="43"/>
      <c r="BG694" s="43"/>
      <c r="BH694" s="43"/>
      <c r="BI694" s="43"/>
      <c r="BJ694" s="43"/>
      <c r="BK694" s="43"/>
      <c r="BL694" s="43"/>
      <c r="BM694" s="43"/>
      <c r="BN694" s="43"/>
      <c r="BO694" s="43"/>
      <c r="BP694" s="43"/>
      <c r="BQ694" s="43"/>
      <c r="BR694" s="43"/>
      <c r="BS694" s="43"/>
      <c r="BT694" s="43"/>
      <c r="BU694" s="43"/>
      <c r="BV694" s="43"/>
      <c r="BW694" s="43"/>
      <c r="BX694" s="43"/>
      <c r="BY694" s="43"/>
      <c r="BZ694" s="43"/>
      <c r="CA694" s="43"/>
      <c r="CB694" s="43"/>
      <c r="CC694" s="43"/>
      <c r="CD694" s="43"/>
      <c r="CE694" s="43"/>
      <c r="CF694" s="43"/>
      <c r="CG694" s="43"/>
      <c r="CH694" s="43"/>
    </row>
    <row r="695" spans="1:86" s="2" customFormat="1" ht="0.75" hidden="1" customHeight="1">
      <c r="A695" s="21" t="s">
        <v>290</v>
      </c>
      <c r="B695" s="20" t="s">
        <v>45</v>
      </c>
      <c r="C695" s="20" t="s">
        <v>9</v>
      </c>
      <c r="D695" s="20" t="s">
        <v>6</v>
      </c>
      <c r="E695" s="20" t="s">
        <v>364</v>
      </c>
      <c r="F695" s="20"/>
      <c r="G695" s="108">
        <f t="shared" ref="G695:I696" si="151">G696</f>
        <v>0</v>
      </c>
      <c r="H695" s="108">
        <f t="shared" si="151"/>
        <v>0</v>
      </c>
      <c r="I695" s="108">
        <f t="shared" si="151"/>
        <v>0</v>
      </c>
      <c r="J695" s="88" t="e">
        <f t="shared" si="137"/>
        <v>#DIV/0!</v>
      </c>
      <c r="K695" s="121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  <c r="AA695" s="43"/>
      <c r="AB695" s="43"/>
      <c r="AC695" s="43"/>
      <c r="AD695" s="43"/>
      <c r="AE695" s="43"/>
      <c r="AF695" s="43"/>
      <c r="AG695" s="43"/>
      <c r="AH695" s="43"/>
      <c r="AI695" s="43"/>
      <c r="AJ695" s="43"/>
      <c r="AK695" s="43"/>
      <c r="AL695" s="43"/>
      <c r="AM695" s="43"/>
      <c r="AN695" s="43"/>
      <c r="AO695" s="43"/>
      <c r="AP695" s="43"/>
      <c r="AQ695" s="43"/>
      <c r="AR695" s="43"/>
      <c r="AS695" s="43"/>
      <c r="AT695" s="43"/>
      <c r="AU695" s="43"/>
      <c r="AV695" s="43"/>
      <c r="AW695" s="43"/>
      <c r="AX695" s="43"/>
      <c r="AY695" s="43"/>
      <c r="AZ695" s="43"/>
      <c r="BA695" s="43"/>
      <c r="BB695" s="43"/>
      <c r="BC695" s="43"/>
      <c r="BD695" s="43"/>
      <c r="BE695" s="43"/>
      <c r="BF695" s="43"/>
      <c r="BG695" s="43"/>
      <c r="BH695" s="43"/>
      <c r="BI695" s="43"/>
      <c r="BJ695" s="43"/>
      <c r="BK695" s="43"/>
      <c r="BL695" s="43"/>
      <c r="BM695" s="43"/>
      <c r="BN695" s="43"/>
      <c r="BO695" s="43"/>
      <c r="BP695" s="43"/>
      <c r="BQ695" s="43"/>
      <c r="BR695" s="43"/>
      <c r="BS695" s="43"/>
      <c r="BT695" s="43"/>
      <c r="BU695" s="43"/>
      <c r="BV695" s="43"/>
      <c r="BW695" s="43"/>
      <c r="BX695" s="43"/>
      <c r="BY695" s="43"/>
      <c r="BZ695" s="43"/>
      <c r="CA695" s="43"/>
      <c r="CB695" s="43"/>
      <c r="CC695" s="43"/>
      <c r="CD695" s="43"/>
      <c r="CE695" s="43"/>
      <c r="CF695" s="43"/>
      <c r="CG695" s="43"/>
      <c r="CH695" s="43"/>
    </row>
    <row r="696" spans="1:86" s="2" customFormat="1" ht="24" hidden="1">
      <c r="A696" s="21" t="s">
        <v>88</v>
      </c>
      <c r="B696" s="20" t="s">
        <v>45</v>
      </c>
      <c r="C696" s="20" t="s">
        <v>9</v>
      </c>
      <c r="D696" s="20" t="s">
        <v>6</v>
      </c>
      <c r="E696" s="20" t="s">
        <v>364</v>
      </c>
      <c r="F696" s="20" t="s">
        <v>87</v>
      </c>
      <c r="G696" s="108">
        <f t="shared" si="151"/>
        <v>0</v>
      </c>
      <c r="H696" s="108">
        <f t="shared" si="151"/>
        <v>0</v>
      </c>
      <c r="I696" s="108">
        <f t="shared" si="151"/>
        <v>0</v>
      </c>
      <c r="J696" s="88" t="e">
        <f t="shared" si="137"/>
        <v>#DIV/0!</v>
      </c>
      <c r="K696" s="121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  <c r="AA696" s="43"/>
      <c r="AB696" s="43"/>
      <c r="AC696" s="43"/>
      <c r="AD696" s="43"/>
      <c r="AE696" s="43"/>
      <c r="AF696" s="43"/>
      <c r="AG696" s="43"/>
      <c r="AH696" s="43"/>
      <c r="AI696" s="43"/>
      <c r="AJ696" s="43"/>
      <c r="AK696" s="43"/>
      <c r="AL696" s="43"/>
      <c r="AM696" s="43"/>
      <c r="AN696" s="43"/>
      <c r="AO696" s="43"/>
      <c r="AP696" s="43"/>
      <c r="AQ696" s="43"/>
      <c r="AR696" s="43"/>
      <c r="AS696" s="43"/>
      <c r="AT696" s="43"/>
      <c r="AU696" s="43"/>
      <c r="AV696" s="43"/>
      <c r="AW696" s="43"/>
      <c r="AX696" s="43"/>
      <c r="AY696" s="43"/>
      <c r="AZ696" s="43"/>
      <c r="BA696" s="43"/>
      <c r="BB696" s="43"/>
      <c r="BC696" s="43"/>
      <c r="BD696" s="43"/>
      <c r="BE696" s="43"/>
      <c r="BF696" s="43"/>
      <c r="BG696" s="43"/>
      <c r="BH696" s="43"/>
      <c r="BI696" s="43"/>
      <c r="BJ696" s="43"/>
      <c r="BK696" s="43"/>
      <c r="BL696" s="43"/>
      <c r="BM696" s="43"/>
      <c r="BN696" s="43"/>
      <c r="BO696" s="43"/>
      <c r="BP696" s="43"/>
      <c r="BQ696" s="43"/>
      <c r="BR696" s="43"/>
      <c r="BS696" s="43"/>
      <c r="BT696" s="43"/>
      <c r="BU696" s="43"/>
      <c r="BV696" s="43"/>
      <c r="BW696" s="43"/>
      <c r="BX696" s="43"/>
      <c r="BY696" s="43"/>
      <c r="BZ696" s="43"/>
      <c r="CA696" s="43"/>
      <c r="CB696" s="43"/>
      <c r="CC696" s="43"/>
      <c r="CD696" s="43"/>
      <c r="CE696" s="43"/>
      <c r="CF696" s="43"/>
      <c r="CG696" s="43"/>
      <c r="CH696" s="43"/>
    </row>
    <row r="697" spans="1:86" s="2" customFormat="1" ht="12" hidden="1">
      <c r="A697" s="21" t="s">
        <v>191</v>
      </c>
      <c r="B697" s="20" t="s">
        <v>45</v>
      </c>
      <c r="C697" s="20" t="s">
        <v>9</v>
      </c>
      <c r="D697" s="20" t="s">
        <v>6</v>
      </c>
      <c r="E697" s="20" t="s">
        <v>364</v>
      </c>
      <c r="F697" s="20" t="s">
        <v>190</v>
      </c>
      <c r="G697" s="108"/>
      <c r="H697" s="108"/>
      <c r="I697" s="108"/>
      <c r="J697" s="88" t="e">
        <f t="shared" si="137"/>
        <v>#DIV/0!</v>
      </c>
      <c r="K697" s="121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  <c r="AA697" s="43"/>
      <c r="AB697" s="43"/>
      <c r="AC697" s="43"/>
      <c r="AD697" s="43"/>
      <c r="AE697" s="43"/>
      <c r="AF697" s="43"/>
      <c r="AG697" s="43"/>
      <c r="AH697" s="43"/>
      <c r="AI697" s="43"/>
      <c r="AJ697" s="43"/>
      <c r="AK697" s="43"/>
      <c r="AL697" s="43"/>
      <c r="AM697" s="43"/>
      <c r="AN697" s="43"/>
      <c r="AO697" s="43"/>
      <c r="AP697" s="43"/>
      <c r="AQ697" s="43"/>
      <c r="AR697" s="43"/>
      <c r="AS697" s="43"/>
      <c r="AT697" s="43"/>
      <c r="AU697" s="43"/>
      <c r="AV697" s="43"/>
      <c r="AW697" s="43"/>
      <c r="AX697" s="43"/>
      <c r="AY697" s="43"/>
      <c r="AZ697" s="43"/>
      <c r="BA697" s="43"/>
      <c r="BB697" s="43"/>
      <c r="BC697" s="43"/>
      <c r="BD697" s="43"/>
      <c r="BE697" s="43"/>
      <c r="BF697" s="43"/>
      <c r="BG697" s="43"/>
      <c r="BH697" s="43"/>
      <c r="BI697" s="43"/>
      <c r="BJ697" s="43"/>
      <c r="BK697" s="43"/>
      <c r="BL697" s="43"/>
      <c r="BM697" s="43"/>
      <c r="BN697" s="43"/>
      <c r="BO697" s="43"/>
      <c r="BP697" s="43"/>
      <c r="BQ697" s="43"/>
      <c r="BR697" s="43"/>
      <c r="BS697" s="43"/>
      <c r="BT697" s="43"/>
      <c r="BU697" s="43"/>
      <c r="BV697" s="43"/>
      <c r="BW697" s="43"/>
      <c r="BX697" s="43"/>
      <c r="BY697" s="43"/>
      <c r="BZ697" s="43"/>
      <c r="CA697" s="43"/>
      <c r="CB697" s="43"/>
      <c r="CC697" s="43"/>
      <c r="CD697" s="43"/>
      <c r="CE697" s="43"/>
      <c r="CF697" s="43"/>
      <c r="CG697" s="43"/>
      <c r="CH697" s="43"/>
    </row>
    <row r="698" spans="1:86" s="2" customFormat="1" ht="12">
      <c r="A698" s="22" t="s">
        <v>207</v>
      </c>
      <c r="B698" s="18" t="s">
        <v>45</v>
      </c>
      <c r="C698" s="18" t="s">
        <v>9</v>
      </c>
      <c r="D698" s="18" t="s">
        <v>7</v>
      </c>
      <c r="E698" s="18"/>
      <c r="F698" s="18"/>
      <c r="G698" s="107">
        <f>G699</f>
        <v>13790245</v>
      </c>
      <c r="H698" s="107">
        <f>H699</f>
        <v>16228339.65</v>
      </c>
      <c r="I698" s="107">
        <f>I699</f>
        <v>16005529.680000002</v>
      </c>
      <c r="J698" s="90">
        <f t="shared" si="137"/>
        <v>98.627031632284087</v>
      </c>
      <c r="K698" s="121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  <c r="AA698" s="43"/>
      <c r="AB698" s="43"/>
      <c r="AC698" s="43"/>
      <c r="AD698" s="43"/>
      <c r="AE698" s="43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  <c r="AR698" s="43"/>
      <c r="AS698" s="43"/>
      <c r="AT698" s="43"/>
      <c r="AU698" s="43"/>
      <c r="AV698" s="43"/>
      <c r="AW698" s="43"/>
      <c r="AX698" s="43"/>
      <c r="AY698" s="43"/>
      <c r="AZ698" s="43"/>
      <c r="BA698" s="43"/>
      <c r="BB698" s="43"/>
      <c r="BC698" s="43"/>
      <c r="BD698" s="43"/>
      <c r="BE698" s="43"/>
      <c r="BF698" s="43"/>
      <c r="BG698" s="43"/>
      <c r="BH698" s="43"/>
      <c r="BI698" s="43"/>
      <c r="BJ698" s="43"/>
      <c r="BK698" s="43"/>
      <c r="BL698" s="43"/>
      <c r="BM698" s="43"/>
      <c r="BN698" s="43"/>
      <c r="BO698" s="43"/>
      <c r="BP698" s="43"/>
      <c r="BQ698" s="43"/>
      <c r="BR698" s="43"/>
      <c r="BS698" s="43"/>
      <c r="BT698" s="43"/>
      <c r="BU698" s="43"/>
      <c r="BV698" s="43"/>
      <c r="BW698" s="43"/>
      <c r="BX698" s="43"/>
      <c r="BY698" s="43"/>
      <c r="BZ698" s="43"/>
      <c r="CA698" s="43"/>
      <c r="CB698" s="43"/>
      <c r="CC698" s="43"/>
      <c r="CD698" s="43"/>
      <c r="CE698" s="43"/>
      <c r="CF698" s="43"/>
      <c r="CG698" s="43"/>
      <c r="CH698" s="43"/>
    </row>
    <row r="699" spans="1:86" s="2" customFormat="1" ht="24">
      <c r="A699" s="21" t="s">
        <v>530</v>
      </c>
      <c r="B699" s="20" t="s">
        <v>45</v>
      </c>
      <c r="C699" s="20" t="s">
        <v>9</v>
      </c>
      <c r="D699" s="20" t="s">
        <v>7</v>
      </c>
      <c r="E699" s="20" t="s">
        <v>154</v>
      </c>
      <c r="F699" s="20"/>
      <c r="G699" s="108">
        <f>G700+G724</f>
        <v>13790245</v>
      </c>
      <c r="H699" s="108">
        <f>H700+H724</f>
        <v>16228339.65</v>
      </c>
      <c r="I699" s="108">
        <f>I700+I724</f>
        <v>16005529.680000002</v>
      </c>
      <c r="J699" s="88">
        <f t="shared" si="137"/>
        <v>98.627031632284087</v>
      </c>
      <c r="K699" s="121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  <c r="AA699" s="43"/>
      <c r="AB699" s="43"/>
      <c r="AC699" s="43"/>
      <c r="AD699" s="43"/>
      <c r="AE699" s="43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  <c r="AR699" s="43"/>
      <c r="AS699" s="43"/>
      <c r="AT699" s="43"/>
      <c r="AU699" s="43"/>
      <c r="AV699" s="43"/>
      <c r="AW699" s="43"/>
      <c r="AX699" s="43"/>
      <c r="AY699" s="43"/>
      <c r="AZ699" s="43"/>
      <c r="BA699" s="43"/>
      <c r="BB699" s="43"/>
      <c r="BC699" s="43"/>
      <c r="BD699" s="43"/>
      <c r="BE699" s="43"/>
      <c r="BF699" s="43"/>
      <c r="BG699" s="43"/>
      <c r="BH699" s="43"/>
      <c r="BI699" s="43"/>
      <c r="BJ699" s="43"/>
      <c r="BK699" s="43"/>
      <c r="BL699" s="43"/>
      <c r="BM699" s="43"/>
      <c r="BN699" s="43"/>
      <c r="BO699" s="43"/>
      <c r="BP699" s="43"/>
      <c r="BQ699" s="43"/>
      <c r="BR699" s="43"/>
      <c r="BS699" s="43"/>
      <c r="BT699" s="43"/>
      <c r="BU699" s="43"/>
      <c r="BV699" s="43"/>
      <c r="BW699" s="43"/>
      <c r="BX699" s="43"/>
      <c r="BY699" s="43"/>
      <c r="BZ699" s="43"/>
      <c r="CA699" s="43"/>
      <c r="CB699" s="43"/>
      <c r="CC699" s="43"/>
      <c r="CD699" s="43"/>
      <c r="CE699" s="43"/>
      <c r="CF699" s="43"/>
      <c r="CG699" s="43"/>
      <c r="CH699" s="43"/>
    </row>
    <row r="700" spans="1:86" s="2" customFormat="1" ht="12">
      <c r="A700" s="21" t="s">
        <v>548</v>
      </c>
      <c r="B700" s="20" t="s">
        <v>45</v>
      </c>
      <c r="C700" s="20" t="s">
        <v>9</v>
      </c>
      <c r="D700" s="20" t="s">
        <v>7</v>
      </c>
      <c r="E700" s="20" t="s">
        <v>158</v>
      </c>
      <c r="F700" s="20"/>
      <c r="G700" s="108">
        <f>G701+G704+G707+G710+G713</f>
        <v>13338445</v>
      </c>
      <c r="H700" s="108">
        <f>H701+H704+H707+H710+H713</f>
        <v>15149817.630000001</v>
      </c>
      <c r="I700" s="108">
        <f>I701+I704+I707+I710+I713</f>
        <v>15149817.630000001</v>
      </c>
      <c r="J700" s="88">
        <f t="shared" si="137"/>
        <v>100</v>
      </c>
      <c r="K700" s="121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  <c r="AA700" s="43"/>
      <c r="AB700" s="43"/>
      <c r="AC700" s="43"/>
      <c r="AD700" s="43"/>
      <c r="AE700" s="43"/>
      <c r="AF700" s="43"/>
      <c r="AG700" s="43"/>
      <c r="AH700" s="43"/>
      <c r="AI700" s="43"/>
      <c r="AJ700" s="43"/>
      <c r="AK700" s="43"/>
      <c r="AL700" s="43"/>
      <c r="AM700" s="43"/>
      <c r="AN700" s="43"/>
      <c r="AO700" s="43"/>
      <c r="AP700" s="43"/>
      <c r="AQ700" s="43"/>
      <c r="AR700" s="43"/>
      <c r="AS700" s="43"/>
      <c r="AT700" s="43"/>
      <c r="AU700" s="43"/>
      <c r="AV700" s="43"/>
      <c r="AW700" s="43"/>
      <c r="AX700" s="43"/>
      <c r="AY700" s="43"/>
      <c r="AZ700" s="43"/>
      <c r="BA700" s="43"/>
      <c r="BB700" s="43"/>
      <c r="BC700" s="43"/>
      <c r="BD700" s="43"/>
      <c r="BE700" s="43"/>
      <c r="BF700" s="43"/>
      <c r="BG700" s="43"/>
      <c r="BH700" s="43"/>
      <c r="BI700" s="43"/>
      <c r="BJ700" s="43"/>
      <c r="BK700" s="43"/>
      <c r="BL700" s="43"/>
      <c r="BM700" s="43"/>
      <c r="BN700" s="43"/>
      <c r="BO700" s="43"/>
      <c r="BP700" s="43"/>
      <c r="BQ700" s="43"/>
      <c r="BR700" s="43"/>
      <c r="BS700" s="43"/>
      <c r="BT700" s="43"/>
      <c r="BU700" s="43"/>
      <c r="BV700" s="43"/>
      <c r="BW700" s="43"/>
      <c r="BX700" s="43"/>
      <c r="BY700" s="43"/>
      <c r="BZ700" s="43"/>
      <c r="CA700" s="43"/>
      <c r="CB700" s="43"/>
      <c r="CC700" s="43"/>
      <c r="CD700" s="43"/>
      <c r="CE700" s="43"/>
      <c r="CF700" s="43"/>
      <c r="CG700" s="43"/>
      <c r="CH700" s="43"/>
    </row>
    <row r="701" spans="1:86" s="2" customFormat="1" ht="12">
      <c r="A701" s="21" t="s">
        <v>115</v>
      </c>
      <c r="B701" s="20" t="s">
        <v>45</v>
      </c>
      <c r="C701" s="20" t="s">
        <v>9</v>
      </c>
      <c r="D701" s="20" t="s">
        <v>7</v>
      </c>
      <c r="E701" s="20" t="s">
        <v>159</v>
      </c>
      <c r="F701" s="20"/>
      <c r="G701" s="108">
        <f t="shared" ref="G701:I702" si="152">G702</f>
        <v>9003914</v>
      </c>
      <c r="H701" s="108">
        <f t="shared" si="152"/>
        <v>11144997</v>
      </c>
      <c r="I701" s="108">
        <f t="shared" si="152"/>
        <v>11144997</v>
      </c>
      <c r="J701" s="88">
        <f t="shared" si="137"/>
        <v>100</v>
      </c>
      <c r="K701" s="121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  <c r="AA701" s="43"/>
      <c r="AB701" s="43"/>
      <c r="AC701" s="43"/>
      <c r="AD701" s="43"/>
      <c r="AE701" s="43"/>
      <c r="AF701" s="43"/>
      <c r="AG701" s="43"/>
      <c r="AH701" s="43"/>
      <c r="AI701" s="43"/>
      <c r="AJ701" s="43"/>
      <c r="AK701" s="43"/>
      <c r="AL701" s="43"/>
      <c r="AM701" s="43"/>
      <c r="AN701" s="43"/>
      <c r="AO701" s="43"/>
      <c r="AP701" s="43"/>
      <c r="AQ701" s="43"/>
      <c r="AR701" s="43"/>
      <c r="AS701" s="43"/>
      <c r="AT701" s="43"/>
      <c r="AU701" s="43"/>
      <c r="AV701" s="43"/>
      <c r="AW701" s="43"/>
      <c r="AX701" s="43"/>
      <c r="AY701" s="43"/>
      <c r="AZ701" s="43"/>
      <c r="BA701" s="43"/>
      <c r="BB701" s="43"/>
      <c r="BC701" s="43"/>
      <c r="BD701" s="43"/>
      <c r="BE701" s="43"/>
      <c r="BF701" s="43"/>
      <c r="BG701" s="43"/>
      <c r="BH701" s="43"/>
      <c r="BI701" s="43"/>
      <c r="BJ701" s="43"/>
      <c r="BK701" s="43"/>
      <c r="BL701" s="43"/>
      <c r="BM701" s="43"/>
      <c r="BN701" s="43"/>
      <c r="BO701" s="43"/>
      <c r="BP701" s="43"/>
      <c r="BQ701" s="43"/>
      <c r="BR701" s="43"/>
      <c r="BS701" s="43"/>
      <c r="BT701" s="43"/>
      <c r="BU701" s="43"/>
      <c r="BV701" s="43"/>
      <c r="BW701" s="43"/>
      <c r="BX701" s="43"/>
      <c r="BY701" s="43"/>
      <c r="BZ701" s="43"/>
      <c r="CA701" s="43"/>
      <c r="CB701" s="43"/>
      <c r="CC701" s="43"/>
      <c r="CD701" s="43"/>
      <c r="CE701" s="43"/>
      <c r="CF701" s="43"/>
      <c r="CG701" s="43"/>
      <c r="CH701" s="43"/>
    </row>
    <row r="702" spans="1:86" s="2" customFormat="1" ht="24">
      <c r="A702" s="21" t="s">
        <v>88</v>
      </c>
      <c r="B702" s="20" t="s">
        <v>45</v>
      </c>
      <c r="C702" s="20" t="s">
        <v>9</v>
      </c>
      <c r="D702" s="20" t="s">
        <v>7</v>
      </c>
      <c r="E702" s="20" t="s">
        <v>159</v>
      </c>
      <c r="F702" s="20" t="s">
        <v>87</v>
      </c>
      <c r="G702" s="108">
        <f t="shared" si="152"/>
        <v>9003914</v>
      </c>
      <c r="H702" s="108">
        <f t="shared" si="152"/>
        <v>11144997</v>
      </c>
      <c r="I702" s="108">
        <f t="shared" si="152"/>
        <v>11144997</v>
      </c>
      <c r="J702" s="88">
        <f t="shared" si="137"/>
        <v>100</v>
      </c>
      <c r="K702" s="121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  <c r="AA702" s="43"/>
      <c r="AB702" s="43"/>
      <c r="AC702" s="43"/>
      <c r="AD702" s="43"/>
      <c r="AE702" s="43"/>
      <c r="AF702" s="43"/>
      <c r="AG702" s="43"/>
      <c r="AH702" s="43"/>
      <c r="AI702" s="43"/>
      <c r="AJ702" s="43"/>
      <c r="AK702" s="43"/>
      <c r="AL702" s="43"/>
      <c r="AM702" s="43"/>
      <c r="AN702" s="43"/>
      <c r="AO702" s="43"/>
      <c r="AP702" s="43"/>
      <c r="AQ702" s="43"/>
      <c r="AR702" s="43"/>
      <c r="AS702" s="43"/>
      <c r="AT702" s="43"/>
      <c r="AU702" s="43"/>
      <c r="AV702" s="43"/>
      <c r="AW702" s="43"/>
      <c r="AX702" s="43"/>
      <c r="AY702" s="43"/>
      <c r="AZ702" s="43"/>
      <c r="BA702" s="43"/>
      <c r="BB702" s="43"/>
      <c r="BC702" s="43"/>
      <c r="BD702" s="43"/>
      <c r="BE702" s="43"/>
      <c r="BF702" s="43"/>
      <c r="BG702" s="43"/>
      <c r="BH702" s="43"/>
      <c r="BI702" s="43"/>
      <c r="BJ702" s="43"/>
      <c r="BK702" s="43"/>
      <c r="BL702" s="43"/>
      <c r="BM702" s="43"/>
      <c r="BN702" s="43"/>
      <c r="BO702" s="43"/>
      <c r="BP702" s="43"/>
      <c r="BQ702" s="43"/>
      <c r="BR702" s="43"/>
      <c r="BS702" s="43"/>
      <c r="BT702" s="43"/>
      <c r="BU702" s="43"/>
      <c r="BV702" s="43"/>
      <c r="BW702" s="43"/>
      <c r="BX702" s="43"/>
      <c r="BY702" s="43"/>
      <c r="BZ702" s="43"/>
      <c r="CA702" s="43"/>
      <c r="CB702" s="43"/>
      <c r="CC702" s="43"/>
      <c r="CD702" s="43"/>
      <c r="CE702" s="43"/>
      <c r="CF702" s="43"/>
      <c r="CG702" s="43"/>
      <c r="CH702" s="43"/>
    </row>
    <row r="703" spans="1:86" s="2" customFormat="1" ht="12">
      <c r="A703" s="21" t="s">
        <v>189</v>
      </c>
      <c r="B703" s="20" t="s">
        <v>45</v>
      </c>
      <c r="C703" s="20" t="s">
        <v>9</v>
      </c>
      <c r="D703" s="20" t="s">
        <v>7</v>
      </c>
      <c r="E703" s="20" t="s">
        <v>159</v>
      </c>
      <c r="F703" s="20" t="s">
        <v>190</v>
      </c>
      <c r="G703" s="108">
        <v>9003914</v>
      </c>
      <c r="H703" s="108">
        <v>11144997</v>
      </c>
      <c r="I703" s="108">
        <v>11144997</v>
      </c>
      <c r="J703" s="88">
        <f t="shared" si="137"/>
        <v>100</v>
      </c>
      <c r="K703" s="121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  <c r="AA703" s="43"/>
      <c r="AB703" s="43"/>
      <c r="AC703" s="43"/>
      <c r="AD703" s="43"/>
      <c r="AE703" s="43"/>
      <c r="AF703" s="43"/>
      <c r="AG703" s="43"/>
      <c r="AH703" s="43"/>
      <c r="AI703" s="43"/>
      <c r="AJ703" s="43"/>
      <c r="AK703" s="43"/>
      <c r="AL703" s="43"/>
      <c r="AM703" s="43"/>
      <c r="AN703" s="43"/>
      <c r="AO703" s="43"/>
      <c r="AP703" s="43"/>
      <c r="AQ703" s="43"/>
      <c r="AR703" s="43"/>
      <c r="AS703" s="43"/>
      <c r="AT703" s="43"/>
      <c r="AU703" s="43"/>
      <c r="AV703" s="43"/>
      <c r="AW703" s="43"/>
      <c r="AX703" s="43"/>
      <c r="AY703" s="43"/>
      <c r="AZ703" s="43"/>
      <c r="BA703" s="43"/>
      <c r="BB703" s="43"/>
      <c r="BC703" s="43"/>
      <c r="BD703" s="43"/>
      <c r="BE703" s="43"/>
      <c r="BF703" s="43"/>
      <c r="BG703" s="43"/>
      <c r="BH703" s="43"/>
      <c r="BI703" s="43"/>
      <c r="BJ703" s="43"/>
      <c r="BK703" s="43"/>
      <c r="BL703" s="43"/>
      <c r="BM703" s="43"/>
      <c r="BN703" s="43"/>
      <c r="BO703" s="43"/>
      <c r="BP703" s="43"/>
      <c r="BQ703" s="43"/>
      <c r="BR703" s="43"/>
      <c r="BS703" s="43"/>
      <c r="BT703" s="43"/>
      <c r="BU703" s="43"/>
      <c r="BV703" s="43"/>
      <c r="BW703" s="43"/>
      <c r="BX703" s="43"/>
      <c r="BY703" s="43"/>
      <c r="BZ703" s="43"/>
      <c r="CA703" s="43"/>
      <c r="CB703" s="43"/>
      <c r="CC703" s="43"/>
      <c r="CD703" s="43"/>
      <c r="CE703" s="43"/>
      <c r="CF703" s="43"/>
      <c r="CG703" s="43"/>
      <c r="CH703" s="43"/>
    </row>
    <row r="704" spans="1:86" s="2" customFormat="1" ht="12">
      <c r="A704" s="21" t="s">
        <v>68</v>
      </c>
      <c r="B704" s="20" t="s">
        <v>45</v>
      </c>
      <c r="C704" s="20" t="s">
        <v>9</v>
      </c>
      <c r="D704" s="20" t="s">
        <v>7</v>
      </c>
      <c r="E704" s="20" t="s">
        <v>160</v>
      </c>
      <c r="F704" s="20"/>
      <c r="G704" s="108">
        <f t="shared" ref="G704:I705" si="153">G705</f>
        <v>1004486</v>
      </c>
      <c r="H704" s="108">
        <f t="shared" si="153"/>
        <v>748220.63</v>
      </c>
      <c r="I704" s="108">
        <f t="shared" si="153"/>
        <v>748220.63</v>
      </c>
      <c r="J704" s="88">
        <f t="shared" si="137"/>
        <v>100</v>
      </c>
      <c r="K704" s="121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  <c r="AA704" s="43"/>
      <c r="AB704" s="43"/>
      <c r="AC704" s="43"/>
      <c r="AD704" s="43"/>
      <c r="AE704" s="43"/>
      <c r="AF704" s="43"/>
      <c r="AG704" s="43"/>
      <c r="AH704" s="43"/>
      <c r="AI704" s="43"/>
      <c r="AJ704" s="43"/>
      <c r="AK704" s="43"/>
      <c r="AL704" s="43"/>
      <c r="AM704" s="43"/>
      <c r="AN704" s="43"/>
      <c r="AO704" s="43"/>
      <c r="AP704" s="43"/>
      <c r="AQ704" s="43"/>
      <c r="AR704" s="43"/>
      <c r="AS704" s="43"/>
      <c r="AT704" s="43"/>
      <c r="AU704" s="43"/>
      <c r="AV704" s="43"/>
      <c r="AW704" s="43"/>
      <c r="AX704" s="43"/>
      <c r="AY704" s="43"/>
      <c r="AZ704" s="43"/>
      <c r="BA704" s="43"/>
      <c r="BB704" s="43"/>
      <c r="BC704" s="43"/>
      <c r="BD704" s="43"/>
      <c r="BE704" s="43"/>
      <c r="BF704" s="43"/>
      <c r="BG704" s="43"/>
      <c r="BH704" s="43"/>
      <c r="BI704" s="43"/>
      <c r="BJ704" s="43"/>
      <c r="BK704" s="43"/>
      <c r="BL704" s="43"/>
      <c r="BM704" s="43"/>
      <c r="BN704" s="43"/>
      <c r="BO704" s="43"/>
      <c r="BP704" s="43"/>
      <c r="BQ704" s="43"/>
      <c r="BR704" s="43"/>
      <c r="BS704" s="43"/>
      <c r="BT704" s="43"/>
      <c r="BU704" s="43"/>
      <c r="BV704" s="43"/>
      <c r="BW704" s="43"/>
      <c r="BX704" s="43"/>
      <c r="BY704" s="43"/>
      <c r="BZ704" s="43"/>
      <c r="CA704" s="43"/>
      <c r="CB704" s="43"/>
      <c r="CC704" s="43"/>
      <c r="CD704" s="43"/>
      <c r="CE704" s="43"/>
      <c r="CF704" s="43"/>
      <c r="CG704" s="43"/>
      <c r="CH704" s="43"/>
    </row>
    <row r="705" spans="1:86" s="2" customFormat="1" ht="24">
      <c r="A705" s="21" t="s">
        <v>88</v>
      </c>
      <c r="B705" s="20" t="s">
        <v>45</v>
      </c>
      <c r="C705" s="20" t="s">
        <v>9</v>
      </c>
      <c r="D705" s="20" t="s">
        <v>7</v>
      </c>
      <c r="E705" s="20" t="s">
        <v>160</v>
      </c>
      <c r="F705" s="20" t="s">
        <v>87</v>
      </c>
      <c r="G705" s="108">
        <f t="shared" si="153"/>
        <v>1004486</v>
      </c>
      <c r="H705" s="108">
        <f t="shared" si="153"/>
        <v>748220.63</v>
      </c>
      <c r="I705" s="108">
        <f t="shared" si="153"/>
        <v>748220.63</v>
      </c>
      <c r="J705" s="88">
        <f t="shared" si="137"/>
        <v>100</v>
      </c>
      <c r="K705" s="121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  <c r="AA705" s="43"/>
      <c r="AB705" s="43"/>
      <c r="AC705" s="43"/>
      <c r="AD705" s="43"/>
      <c r="AE705" s="43"/>
      <c r="AF705" s="43"/>
      <c r="AG705" s="43"/>
      <c r="AH705" s="43"/>
      <c r="AI705" s="43"/>
      <c r="AJ705" s="43"/>
      <c r="AK705" s="43"/>
      <c r="AL705" s="43"/>
      <c r="AM705" s="43"/>
      <c r="AN705" s="43"/>
      <c r="AO705" s="43"/>
      <c r="AP705" s="43"/>
      <c r="AQ705" s="43"/>
      <c r="AR705" s="43"/>
      <c r="AS705" s="43"/>
      <c r="AT705" s="43"/>
      <c r="AU705" s="43"/>
      <c r="AV705" s="43"/>
      <c r="AW705" s="43"/>
      <c r="AX705" s="43"/>
      <c r="AY705" s="43"/>
      <c r="AZ705" s="43"/>
      <c r="BA705" s="43"/>
      <c r="BB705" s="43"/>
      <c r="BC705" s="43"/>
      <c r="BD705" s="43"/>
      <c r="BE705" s="43"/>
      <c r="BF705" s="43"/>
      <c r="BG705" s="43"/>
      <c r="BH705" s="43"/>
      <c r="BI705" s="43"/>
      <c r="BJ705" s="43"/>
      <c r="BK705" s="43"/>
      <c r="BL705" s="43"/>
      <c r="BM705" s="43"/>
      <c r="BN705" s="43"/>
      <c r="BO705" s="43"/>
      <c r="BP705" s="43"/>
      <c r="BQ705" s="43"/>
      <c r="BR705" s="43"/>
      <c r="BS705" s="43"/>
      <c r="BT705" s="43"/>
      <c r="BU705" s="43"/>
      <c r="BV705" s="43"/>
      <c r="BW705" s="43"/>
      <c r="BX705" s="43"/>
      <c r="BY705" s="43"/>
      <c r="BZ705" s="43"/>
      <c r="CA705" s="43"/>
      <c r="CB705" s="43"/>
      <c r="CC705" s="43"/>
      <c r="CD705" s="43"/>
      <c r="CE705" s="43"/>
      <c r="CF705" s="43"/>
      <c r="CG705" s="43"/>
      <c r="CH705" s="43"/>
    </row>
    <row r="706" spans="1:86" s="2" customFormat="1" ht="12">
      <c r="A706" s="21" t="s">
        <v>189</v>
      </c>
      <c r="B706" s="20" t="s">
        <v>45</v>
      </c>
      <c r="C706" s="20" t="s">
        <v>9</v>
      </c>
      <c r="D706" s="20" t="s">
        <v>7</v>
      </c>
      <c r="E706" s="20" t="s">
        <v>160</v>
      </c>
      <c r="F706" s="20" t="s">
        <v>190</v>
      </c>
      <c r="G706" s="108">
        <v>1004486</v>
      </c>
      <c r="H706" s="108">
        <v>748220.63</v>
      </c>
      <c r="I706" s="108">
        <v>748220.63</v>
      </c>
      <c r="J706" s="88">
        <f t="shared" si="137"/>
        <v>100</v>
      </c>
      <c r="K706" s="121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  <c r="AA706" s="43"/>
      <c r="AB706" s="43"/>
      <c r="AC706" s="43"/>
      <c r="AD706" s="43"/>
      <c r="AE706" s="43"/>
      <c r="AF706" s="43"/>
      <c r="AG706" s="43"/>
      <c r="AH706" s="43"/>
      <c r="AI706" s="43"/>
      <c r="AJ706" s="43"/>
      <c r="AK706" s="43"/>
      <c r="AL706" s="43"/>
      <c r="AM706" s="43"/>
      <c r="AN706" s="43"/>
      <c r="AO706" s="43"/>
      <c r="AP706" s="43"/>
      <c r="AQ706" s="43"/>
      <c r="AR706" s="43"/>
      <c r="AS706" s="43"/>
      <c r="AT706" s="43"/>
      <c r="AU706" s="43"/>
      <c r="AV706" s="43"/>
      <c r="AW706" s="43"/>
      <c r="AX706" s="43"/>
      <c r="AY706" s="43"/>
      <c r="AZ706" s="43"/>
      <c r="BA706" s="43"/>
      <c r="BB706" s="43"/>
      <c r="BC706" s="43"/>
      <c r="BD706" s="43"/>
      <c r="BE706" s="43"/>
      <c r="BF706" s="43"/>
      <c r="BG706" s="43"/>
      <c r="BH706" s="43"/>
      <c r="BI706" s="43"/>
      <c r="BJ706" s="43"/>
      <c r="BK706" s="43"/>
      <c r="BL706" s="43"/>
      <c r="BM706" s="43"/>
      <c r="BN706" s="43"/>
      <c r="BO706" s="43"/>
      <c r="BP706" s="43"/>
      <c r="BQ706" s="43"/>
      <c r="BR706" s="43"/>
      <c r="BS706" s="43"/>
      <c r="BT706" s="43"/>
      <c r="BU706" s="43"/>
      <c r="BV706" s="43"/>
      <c r="BW706" s="43"/>
      <c r="BX706" s="43"/>
      <c r="BY706" s="43"/>
      <c r="BZ706" s="43"/>
      <c r="CA706" s="43"/>
      <c r="CB706" s="43"/>
      <c r="CC706" s="43"/>
      <c r="CD706" s="43"/>
      <c r="CE706" s="43"/>
      <c r="CF706" s="43"/>
      <c r="CG706" s="43"/>
      <c r="CH706" s="43"/>
    </row>
    <row r="707" spans="1:86" s="2" customFormat="1" ht="12">
      <c r="A707" s="21" t="s">
        <v>91</v>
      </c>
      <c r="B707" s="20" t="s">
        <v>45</v>
      </c>
      <c r="C707" s="20" t="s">
        <v>9</v>
      </c>
      <c r="D707" s="20" t="s">
        <v>7</v>
      </c>
      <c r="E707" s="20" t="s">
        <v>161</v>
      </c>
      <c r="F707" s="20"/>
      <c r="G707" s="108">
        <f t="shared" ref="G707:I708" si="154">G708</f>
        <v>106000</v>
      </c>
      <c r="H707" s="108">
        <f t="shared" si="154"/>
        <v>106000</v>
      </c>
      <c r="I707" s="108">
        <f t="shared" si="154"/>
        <v>106000</v>
      </c>
      <c r="J707" s="88">
        <f t="shared" si="137"/>
        <v>100</v>
      </c>
      <c r="K707" s="121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  <c r="AA707" s="43"/>
      <c r="AB707" s="43"/>
      <c r="AC707" s="43"/>
      <c r="AD707" s="43"/>
      <c r="AE707" s="43"/>
      <c r="AF707" s="43"/>
      <c r="AG707" s="43"/>
      <c r="AH707" s="43"/>
      <c r="AI707" s="43"/>
      <c r="AJ707" s="43"/>
      <c r="AK707" s="43"/>
      <c r="AL707" s="43"/>
      <c r="AM707" s="43"/>
      <c r="AN707" s="43"/>
      <c r="AO707" s="43"/>
      <c r="AP707" s="43"/>
      <c r="AQ707" s="43"/>
      <c r="AR707" s="43"/>
      <c r="AS707" s="43"/>
      <c r="AT707" s="43"/>
      <c r="AU707" s="43"/>
      <c r="AV707" s="43"/>
      <c r="AW707" s="43"/>
      <c r="AX707" s="43"/>
      <c r="AY707" s="43"/>
      <c r="AZ707" s="43"/>
      <c r="BA707" s="43"/>
      <c r="BB707" s="43"/>
      <c r="BC707" s="43"/>
      <c r="BD707" s="43"/>
      <c r="BE707" s="43"/>
      <c r="BF707" s="43"/>
      <c r="BG707" s="43"/>
      <c r="BH707" s="43"/>
      <c r="BI707" s="43"/>
      <c r="BJ707" s="43"/>
      <c r="BK707" s="43"/>
      <c r="BL707" s="43"/>
      <c r="BM707" s="43"/>
      <c r="BN707" s="43"/>
      <c r="BO707" s="43"/>
      <c r="BP707" s="43"/>
      <c r="BQ707" s="43"/>
      <c r="BR707" s="43"/>
      <c r="BS707" s="43"/>
      <c r="BT707" s="43"/>
      <c r="BU707" s="43"/>
      <c r="BV707" s="43"/>
      <c r="BW707" s="43"/>
      <c r="BX707" s="43"/>
      <c r="BY707" s="43"/>
      <c r="BZ707" s="43"/>
      <c r="CA707" s="43"/>
      <c r="CB707" s="43"/>
      <c r="CC707" s="43"/>
      <c r="CD707" s="43"/>
      <c r="CE707" s="43"/>
      <c r="CF707" s="43"/>
      <c r="CG707" s="43"/>
      <c r="CH707" s="43"/>
    </row>
    <row r="708" spans="1:86" s="2" customFormat="1" ht="24">
      <c r="A708" s="21" t="s">
        <v>88</v>
      </c>
      <c r="B708" s="20" t="s">
        <v>45</v>
      </c>
      <c r="C708" s="20" t="s">
        <v>9</v>
      </c>
      <c r="D708" s="20" t="s">
        <v>7</v>
      </c>
      <c r="E708" s="20" t="s">
        <v>161</v>
      </c>
      <c r="F708" s="20" t="s">
        <v>87</v>
      </c>
      <c r="G708" s="108">
        <f t="shared" si="154"/>
        <v>106000</v>
      </c>
      <c r="H708" s="108">
        <f t="shared" si="154"/>
        <v>106000</v>
      </c>
      <c r="I708" s="108">
        <f t="shared" si="154"/>
        <v>106000</v>
      </c>
      <c r="J708" s="88">
        <f t="shared" si="137"/>
        <v>100</v>
      </c>
      <c r="K708" s="121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  <c r="AA708" s="43"/>
      <c r="AB708" s="43"/>
      <c r="AC708" s="43"/>
      <c r="AD708" s="43"/>
      <c r="AE708" s="43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  <c r="AR708" s="43"/>
      <c r="AS708" s="43"/>
      <c r="AT708" s="43"/>
      <c r="AU708" s="43"/>
      <c r="AV708" s="43"/>
      <c r="AW708" s="43"/>
      <c r="AX708" s="43"/>
      <c r="AY708" s="43"/>
      <c r="AZ708" s="43"/>
      <c r="BA708" s="43"/>
      <c r="BB708" s="43"/>
      <c r="BC708" s="43"/>
      <c r="BD708" s="43"/>
      <c r="BE708" s="43"/>
      <c r="BF708" s="43"/>
      <c r="BG708" s="43"/>
      <c r="BH708" s="43"/>
      <c r="BI708" s="43"/>
      <c r="BJ708" s="43"/>
      <c r="BK708" s="43"/>
      <c r="BL708" s="43"/>
      <c r="BM708" s="43"/>
      <c r="BN708" s="43"/>
      <c r="BO708" s="43"/>
      <c r="BP708" s="43"/>
      <c r="BQ708" s="43"/>
      <c r="BR708" s="43"/>
      <c r="BS708" s="43"/>
      <c r="BT708" s="43"/>
      <c r="BU708" s="43"/>
      <c r="BV708" s="43"/>
      <c r="BW708" s="43"/>
      <c r="BX708" s="43"/>
      <c r="BY708" s="43"/>
      <c r="BZ708" s="43"/>
      <c r="CA708" s="43"/>
      <c r="CB708" s="43"/>
      <c r="CC708" s="43"/>
      <c r="CD708" s="43"/>
      <c r="CE708" s="43"/>
      <c r="CF708" s="43"/>
      <c r="CG708" s="43"/>
      <c r="CH708" s="43"/>
    </row>
    <row r="709" spans="1:86" s="2" customFormat="1" ht="11.25" customHeight="1">
      <c r="A709" s="21" t="s">
        <v>189</v>
      </c>
      <c r="B709" s="20" t="s">
        <v>45</v>
      </c>
      <c r="C709" s="20" t="s">
        <v>9</v>
      </c>
      <c r="D709" s="20" t="s">
        <v>7</v>
      </c>
      <c r="E709" s="20" t="s">
        <v>161</v>
      </c>
      <c r="F709" s="20" t="s">
        <v>190</v>
      </c>
      <c r="G709" s="108">
        <v>106000</v>
      </c>
      <c r="H709" s="108">
        <v>106000</v>
      </c>
      <c r="I709" s="108">
        <v>106000</v>
      </c>
      <c r="J709" s="88">
        <f t="shared" si="137"/>
        <v>100</v>
      </c>
      <c r="K709" s="121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  <c r="AA709" s="43"/>
      <c r="AB709" s="43"/>
      <c r="AC709" s="43"/>
      <c r="AD709" s="43"/>
      <c r="AE709" s="43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  <c r="AR709" s="43"/>
      <c r="AS709" s="43"/>
      <c r="AT709" s="43"/>
      <c r="AU709" s="43"/>
      <c r="AV709" s="43"/>
      <c r="AW709" s="43"/>
      <c r="AX709" s="43"/>
      <c r="AY709" s="43"/>
      <c r="AZ709" s="43"/>
      <c r="BA709" s="43"/>
      <c r="BB709" s="43"/>
      <c r="BC709" s="43"/>
      <c r="BD709" s="43"/>
      <c r="BE709" s="43"/>
      <c r="BF709" s="43"/>
      <c r="BG709" s="43"/>
      <c r="BH709" s="43"/>
      <c r="BI709" s="43"/>
      <c r="BJ709" s="43"/>
      <c r="BK709" s="43"/>
      <c r="BL709" s="43"/>
      <c r="BM709" s="43"/>
      <c r="BN709" s="43"/>
      <c r="BO709" s="43"/>
      <c r="BP709" s="43"/>
      <c r="BQ709" s="43"/>
      <c r="BR709" s="43"/>
      <c r="BS709" s="43"/>
      <c r="BT709" s="43"/>
      <c r="BU709" s="43"/>
      <c r="BV709" s="43"/>
      <c r="BW709" s="43"/>
      <c r="BX709" s="43"/>
      <c r="BY709" s="43"/>
      <c r="BZ709" s="43"/>
      <c r="CA709" s="43"/>
      <c r="CB709" s="43"/>
      <c r="CC709" s="43"/>
      <c r="CD709" s="43"/>
      <c r="CE709" s="43"/>
      <c r="CF709" s="43"/>
      <c r="CG709" s="43"/>
      <c r="CH709" s="43"/>
    </row>
    <row r="710" spans="1:86" s="2" customFormat="1" ht="24" hidden="1">
      <c r="A710" s="21" t="s">
        <v>327</v>
      </c>
      <c r="B710" s="20" t="s">
        <v>45</v>
      </c>
      <c r="C710" s="20" t="s">
        <v>9</v>
      </c>
      <c r="D710" s="20" t="s">
        <v>7</v>
      </c>
      <c r="E710" s="20" t="s">
        <v>324</v>
      </c>
      <c r="F710" s="20"/>
      <c r="G710" s="110">
        <f t="shared" ref="G710:I711" si="155">G711</f>
        <v>0</v>
      </c>
      <c r="H710" s="110">
        <f t="shared" si="155"/>
        <v>0</v>
      </c>
      <c r="I710" s="110">
        <f t="shared" si="155"/>
        <v>0</v>
      </c>
      <c r="J710" s="88" t="e">
        <f t="shared" si="137"/>
        <v>#DIV/0!</v>
      </c>
      <c r="K710" s="121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  <c r="AA710" s="43"/>
      <c r="AB710" s="43"/>
      <c r="AC710" s="43"/>
      <c r="AD710" s="43"/>
      <c r="AE710" s="43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  <c r="AR710" s="43"/>
      <c r="AS710" s="43"/>
      <c r="AT710" s="43"/>
      <c r="AU710" s="43"/>
      <c r="AV710" s="43"/>
      <c r="AW710" s="43"/>
      <c r="AX710" s="43"/>
      <c r="AY710" s="43"/>
      <c r="AZ710" s="43"/>
      <c r="BA710" s="43"/>
      <c r="BB710" s="43"/>
      <c r="BC710" s="43"/>
      <c r="BD710" s="43"/>
      <c r="BE710" s="43"/>
      <c r="BF710" s="43"/>
      <c r="BG710" s="43"/>
      <c r="BH710" s="43"/>
      <c r="BI710" s="43"/>
      <c r="BJ710" s="43"/>
      <c r="BK710" s="43"/>
      <c r="BL710" s="43"/>
      <c r="BM710" s="43"/>
      <c r="BN710" s="43"/>
      <c r="BO710" s="43"/>
      <c r="BP710" s="43"/>
      <c r="BQ710" s="43"/>
      <c r="BR710" s="43"/>
      <c r="BS710" s="43"/>
      <c r="BT710" s="43"/>
      <c r="BU710" s="43"/>
      <c r="BV710" s="43"/>
      <c r="BW710" s="43"/>
      <c r="BX710" s="43"/>
      <c r="BY710" s="43"/>
      <c r="BZ710" s="43"/>
      <c r="CA710" s="43"/>
      <c r="CB710" s="43"/>
      <c r="CC710" s="43"/>
      <c r="CD710" s="43"/>
      <c r="CE710" s="43"/>
      <c r="CF710" s="43"/>
      <c r="CG710" s="43"/>
      <c r="CH710" s="43"/>
    </row>
    <row r="711" spans="1:86" s="2" customFormat="1" ht="24" hidden="1">
      <c r="A711" s="21" t="s">
        <v>106</v>
      </c>
      <c r="B711" s="20" t="s">
        <v>45</v>
      </c>
      <c r="C711" s="20" t="s">
        <v>9</v>
      </c>
      <c r="D711" s="20" t="s">
        <v>7</v>
      </c>
      <c r="E711" s="20" t="s">
        <v>324</v>
      </c>
      <c r="F711" s="20" t="s">
        <v>87</v>
      </c>
      <c r="G711" s="110">
        <f t="shared" si="155"/>
        <v>0</v>
      </c>
      <c r="H711" s="110">
        <f t="shared" si="155"/>
        <v>0</v>
      </c>
      <c r="I711" s="110">
        <f t="shared" si="155"/>
        <v>0</v>
      </c>
      <c r="J711" s="88" t="e">
        <f t="shared" si="137"/>
        <v>#DIV/0!</v>
      </c>
      <c r="K711" s="121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  <c r="AA711" s="43"/>
      <c r="AB711" s="43"/>
      <c r="AC711" s="43"/>
      <c r="AD711" s="43"/>
      <c r="AE711" s="43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  <c r="AR711" s="43"/>
      <c r="AS711" s="43"/>
      <c r="AT711" s="43"/>
      <c r="AU711" s="43"/>
      <c r="AV711" s="43"/>
      <c r="AW711" s="43"/>
      <c r="AX711" s="43"/>
      <c r="AY711" s="43"/>
      <c r="AZ711" s="43"/>
      <c r="BA711" s="43"/>
      <c r="BB711" s="43"/>
      <c r="BC711" s="43"/>
      <c r="BD711" s="43"/>
      <c r="BE711" s="43"/>
      <c r="BF711" s="43"/>
      <c r="BG711" s="43"/>
      <c r="BH711" s="43"/>
      <c r="BI711" s="43"/>
      <c r="BJ711" s="43"/>
      <c r="BK711" s="43"/>
      <c r="BL711" s="43"/>
      <c r="BM711" s="43"/>
      <c r="BN711" s="43"/>
      <c r="BO711" s="43"/>
      <c r="BP711" s="43"/>
      <c r="BQ711" s="43"/>
      <c r="BR711" s="43"/>
      <c r="BS711" s="43"/>
      <c r="BT711" s="43"/>
      <c r="BU711" s="43"/>
      <c r="BV711" s="43"/>
      <c r="BW711" s="43"/>
      <c r="BX711" s="43"/>
      <c r="BY711" s="43"/>
      <c r="BZ711" s="43"/>
      <c r="CA711" s="43"/>
      <c r="CB711" s="43"/>
      <c r="CC711" s="43"/>
      <c r="CD711" s="43"/>
      <c r="CE711" s="43"/>
      <c r="CF711" s="43"/>
      <c r="CG711" s="43"/>
      <c r="CH711" s="43"/>
    </row>
    <row r="712" spans="1:86" s="2" customFormat="1" ht="12" hidden="1">
      <c r="A712" s="21" t="s">
        <v>191</v>
      </c>
      <c r="B712" s="20" t="s">
        <v>45</v>
      </c>
      <c r="C712" s="20" t="s">
        <v>9</v>
      </c>
      <c r="D712" s="20" t="s">
        <v>7</v>
      </c>
      <c r="E712" s="20" t="s">
        <v>324</v>
      </c>
      <c r="F712" s="20" t="s">
        <v>190</v>
      </c>
      <c r="G712" s="110"/>
      <c r="H712" s="110"/>
      <c r="I712" s="110"/>
      <c r="J712" s="88" t="e">
        <f t="shared" si="137"/>
        <v>#DIV/0!</v>
      </c>
      <c r="K712" s="121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  <c r="AA712" s="43"/>
      <c r="AB712" s="43"/>
      <c r="AC712" s="43"/>
      <c r="AD712" s="43"/>
      <c r="AE712" s="43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  <c r="AR712" s="43"/>
      <c r="AS712" s="43"/>
      <c r="AT712" s="43"/>
      <c r="AU712" s="43"/>
      <c r="AV712" s="43"/>
      <c r="AW712" s="43"/>
      <c r="AX712" s="43"/>
      <c r="AY712" s="43"/>
      <c r="AZ712" s="43"/>
      <c r="BA712" s="43"/>
      <c r="BB712" s="43"/>
      <c r="BC712" s="43"/>
      <c r="BD712" s="43"/>
      <c r="BE712" s="43"/>
      <c r="BF712" s="43"/>
      <c r="BG712" s="43"/>
      <c r="BH712" s="43"/>
      <c r="BI712" s="43"/>
      <c r="BJ712" s="43"/>
      <c r="BK712" s="43"/>
      <c r="BL712" s="43"/>
      <c r="BM712" s="43"/>
      <c r="BN712" s="43"/>
      <c r="BO712" s="43"/>
      <c r="BP712" s="43"/>
      <c r="BQ712" s="43"/>
      <c r="BR712" s="43"/>
      <c r="BS712" s="43"/>
      <c r="BT712" s="43"/>
      <c r="BU712" s="43"/>
      <c r="BV712" s="43"/>
      <c r="BW712" s="43"/>
      <c r="BX712" s="43"/>
      <c r="BY712" s="43"/>
      <c r="BZ712" s="43"/>
      <c r="CA712" s="43"/>
      <c r="CB712" s="43"/>
      <c r="CC712" s="43"/>
      <c r="CD712" s="43"/>
      <c r="CE712" s="43"/>
      <c r="CF712" s="43"/>
      <c r="CG712" s="43"/>
      <c r="CH712" s="43"/>
    </row>
    <row r="713" spans="1:86" s="2" customFormat="1" ht="24">
      <c r="A713" s="21" t="s">
        <v>321</v>
      </c>
      <c r="B713" s="20" t="s">
        <v>45</v>
      </c>
      <c r="C713" s="20" t="s">
        <v>9</v>
      </c>
      <c r="D713" s="20" t="s">
        <v>7</v>
      </c>
      <c r="E713" s="20" t="s">
        <v>320</v>
      </c>
      <c r="F713" s="20"/>
      <c r="G713" s="110">
        <f>G714+G717</f>
        <v>3224045</v>
      </c>
      <c r="H713" s="110">
        <f>H714+H717</f>
        <v>3150600</v>
      </c>
      <c r="I713" s="110">
        <f>I714+I717</f>
        <v>3150600</v>
      </c>
      <c r="J713" s="88">
        <f t="shared" si="137"/>
        <v>100</v>
      </c>
      <c r="K713" s="121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  <c r="AA713" s="43"/>
      <c r="AB713" s="43"/>
      <c r="AC713" s="43"/>
      <c r="AD713" s="43"/>
      <c r="AE713" s="43"/>
      <c r="AF713" s="43"/>
      <c r="AG713" s="43"/>
      <c r="AH713" s="43"/>
      <c r="AI713" s="43"/>
      <c r="AJ713" s="43"/>
      <c r="AK713" s="43"/>
      <c r="AL713" s="43"/>
      <c r="AM713" s="43"/>
      <c r="AN713" s="43"/>
      <c r="AO713" s="43"/>
      <c r="AP713" s="43"/>
      <c r="AQ713" s="43"/>
      <c r="AR713" s="43"/>
      <c r="AS713" s="43"/>
      <c r="AT713" s="43"/>
      <c r="AU713" s="43"/>
      <c r="AV713" s="43"/>
      <c r="AW713" s="43"/>
      <c r="AX713" s="43"/>
      <c r="AY713" s="43"/>
      <c r="AZ713" s="43"/>
      <c r="BA713" s="43"/>
      <c r="BB713" s="43"/>
      <c r="BC713" s="43"/>
      <c r="BD713" s="43"/>
      <c r="BE713" s="43"/>
      <c r="BF713" s="43"/>
      <c r="BG713" s="43"/>
      <c r="BH713" s="43"/>
      <c r="BI713" s="43"/>
      <c r="BJ713" s="43"/>
      <c r="BK713" s="43"/>
      <c r="BL713" s="43"/>
      <c r="BM713" s="43"/>
      <c r="BN713" s="43"/>
      <c r="BO713" s="43"/>
      <c r="BP713" s="43"/>
      <c r="BQ713" s="43"/>
      <c r="BR713" s="43"/>
      <c r="BS713" s="43"/>
      <c r="BT713" s="43"/>
      <c r="BU713" s="43"/>
      <c r="BV713" s="43"/>
      <c r="BW713" s="43"/>
      <c r="BX713" s="43"/>
      <c r="BY713" s="43"/>
      <c r="BZ713" s="43"/>
      <c r="CA713" s="43"/>
      <c r="CB713" s="43"/>
      <c r="CC713" s="43"/>
      <c r="CD713" s="43"/>
      <c r="CE713" s="43"/>
      <c r="CF713" s="43"/>
      <c r="CG713" s="43"/>
      <c r="CH713" s="43"/>
    </row>
    <row r="714" spans="1:86" s="2" customFormat="1" ht="12">
      <c r="A714" s="21" t="s">
        <v>115</v>
      </c>
      <c r="B714" s="20" t="s">
        <v>45</v>
      </c>
      <c r="C714" s="20" t="s">
        <v>9</v>
      </c>
      <c r="D714" s="20" t="s">
        <v>7</v>
      </c>
      <c r="E714" s="20" t="s">
        <v>319</v>
      </c>
      <c r="F714" s="20"/>
      <c r="G714" s="110">
        <f t="shared" ref="G714:I715" si="156">G715</f>
        <v>2872086</v>
      </c>
      <c r="H714" s="110">
        <f t="shared" si="156"/>
        <v>2872086</v>
      </c>
      <c r="I714" s="110">
        <f t="shared" si="156"/>
        <v>2872086</v>
      </c>
      <c r="J714" s="88">
        <f t="shared" ref="J714:J777" si="157">I714/H714*100</f>
        <v>100</v>
      </c>
      <c r="K714" s="121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  <c r="AA714" s="43"/>
      <c r="AB714" s="43"/>
      <c r="AC714" s="43"/>
      <c r="AD714" s="43"/>
      <c r="AE714" s="43"/>
      <c r="AF714" s="43"/>
      <c r="AG714" s="43"/>
      <c r="AH714" s="43"/>
      <c r="AI714" s="43"/>
      <c r="AJ714" s="43"/>
      <c r="AK714" s="43"/>
      <c r="AL714" s="43"/>
      <c r="AM714" s="43"/>
      <c r="AN714" s="43"/>
      <c r="AO714" s="43"/>
      <c r="AP714" s="43"/>
      <c r="AQ714" s="43"/>
      <c r="AR714" s="43"/>
      <c r="AS714" s="43"/>
      <c r="AT714" s="43"/>
      <c r="AU714" s="43"/>
      <c r="AV714" s="43"/>
      <c r="AW714" s="43"/>
      <c r="AX714" s="43"/>
      <c r="AY714" s="43"/>
      <c r="AZ714" s="43"/>
      <c r="BA714" s="43"/>
      <c r="BB714" s="43"/>
      <c r="BC714" s="43"/>
      <c r="BD714" s="43"/>
      <c r="BE714" s="43"/>
      <c r="BF714" s="43"/>
      <c r="BG714" s="43"/>
      <c r="BH714" s="43"/>
      <c r="BI714" s="43"/>
      <c r="BJ714" s="43"/>
      <c r="BK714" s="43"/>
      <c r="BL714" s="43"/>
      <c r="BM714" s="43"/>
      <c r="BN714" s="43"/>
      <c r="BO714" s="43"/>
      <c r="BP714" s="43"/>
      <c r="BQ714" s="43"/>
      <c r="BR714" s="43"/>
      <c r="BS714" s="43"/>
      <c r="BT714" s="43"/>
      <c r="BU714" s="43"/>
      <c r="BV714" s="43"/>
      <c r="BW714" s="43"/>
      <c r="BX714" s="43"/>
      <c r="BY714" s="43"/>
      <c r="BZ714" s="43"/>
      <c r="CA714" s="43"/>
      <c r="CB714" s="43"/>
      <c r="CC714" s="43"/>
      <c r="CD714" s="43"/>
      <c r="CE714" s="43"/>
      <c r="CF714" s="43"/>
      <c r="CG714" s="43"/>
      <c r="CH714" s="43"/>
    </row>
    <row r="715" spans="1:86" s="2" customFormat="1" ht="24">
      <c r="A715" s="21" t="s">
        <v>88</v>
      </c>
      <c r="B715" s="20" t="s">
        <v>45</v>
      </c>
      <c r="C715" s="20" t="s">
        <v>9</v>
      </c>
      <c r="D715" s="20" t="s">
        <v>7</v>
      </c>
      <c r="E715" s="20" t="s">
        <v>319</v>
      </c>
      <c r="F715" s="20" t="s">
        <v>87</v>
      </c>
      <c r="G715" s="110">
        <f t="shared" si="156"/>
        <v>2872086</v>
      </c>
      <c r="H715" s="110">
        <f t="shared" si="156"/>
        <v>2872086</v>
      </c>
      <c r="I715" s="110">
        <f t="shared" si="156"/>
        <v>2872086</v>
      </c>
      <c r="J715" s="88">
        <f t="shared" si="157"/>
        <v>100</v>
      </c>
      <c r="K715" s="121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  <c r="AA715" s="43"/>
      <c r="AB715" s="43"/>
      <c r="AC715" s="43"/>
      <c r="AD715" s="43"/>
      <c r="AE715" s="43"/>
      <c r="AF715" s="43"/>
      <c r="AG715" s="43"/>
      <c r="AH715" s="43"/>
      <c r="AI715" s="43"/>
      <c r="AJ715" s="43"/>
      <c r="AK715" s="43"/>
      <c r="AL715" s="43"/>
      <c r="AM715" s="43"/>
      <c r="AN715" s="43"/>
      <c r="AO715" s="43"/>
      <c r="AP715" s="43"/>
      <c r="AQ715" s="43"/>
      <c r="AR715" s="43"/>
      <c r="AS715" s="43"/>
      <c r="AT715" s="43"/>
      <c r="AU715" s="43"/>
      <c r="AV715" s="43"/>
      <c r="AW715" s="43"/>
      <c r="AX715" s="43"/>
      <c r="AY715" s="43"/>
      <c r="AZ715" s="43"/>
      <c r="BA715" s="43"/>
      <c r="BB715" s="43"/>
      <c r="BC715" s="43"/>
      <c r="BD715" s="43"/>
      <c r="BE715" s="43"/>
      <c r="BF715" s="43"/>
      <c r="BG715" s="43"/>
      <c r="BH715" s="43"/>
      <c r="BI715" s="43"/>
      <c r="BJ715" s="43"/>
      <c r="BK715" s="43"/>
      <c r="BL715" s="43"/>
      <c r="BM715" s="43"/>
      <c r="BN715" s="43"/>
      <c r="BO715" s="43"/>
      <c r="BP715" s="43"/>
      <c r="BQ715" s="43"/>
      <c r="BR715" s="43"/>
      <c r="BS715" s="43"/>
      <c r="BT715" s="43"/>
      <c r="BU715" s="43"/>
      <c r="BV715" s="43"/>
      <c r="BW715" s="43"/>
      <c r="BX715" s="43"/>
      <c r="BY715" s="43"/>
      <c r="BZ715" s="43"/>
      <c r="CA715" s="43"/>
      <c r="CB715" s="43"/>
      <c r="CC715" s="43"/>
      <c r="CD715" s="43"/>
      <c r="CE715" s="43"/>
      <c r="CF715" s="43"/>
      <c r="CG715" s="43"/>
      <c r="CH715" s="43"/>
    </row>
    <row r="716" spans="1:86" s="2" customFormat="1" ht="12">
      <c r="A716" s="21" t="s">
        <v>189</v>
      </c>
      <c r="B716" s="20" t="s">
        <v>45</v>
      </c>
      <c r="C716" s="20" t="s">
        <v>9</v>
      </c>
      <c r="D716" s="20" t="s">
        <v>7</v>
      </c>
      <c r="E716" s="20" t="s">
        <v>319</v>
      </c>
      <c r="F716" s="20" t="s">
        <v>190</v>
      </c>
      <c r="G716" s="110">
        <v>2872086</v>
      </c>
      <c r="H716" s="110">
        <v>2872086</v>
      </c>
      <c r="I716" s="110">
        <v>2872086</v>
      </c>
      <c r="J716" s="88">
        <f t="shared" si="157"/>
        <v>100</v>
      </c>
      <c r="K716" s="121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  <c r="AA716" s="43"/>
      <c r="AB716" s="43"/>
      <c r="AC716" s="43"/>
      <c r="AD716" s="43"/>
      <c r="AE716" s="43"/>
      <c r="AF716" s="43"/>
      <c r="AG716" s="43"/>
      <c r="AH716" s="43"/>
      <c r="AI716" s="43"/>
      <c r="AJ716" s="43"/>
      <c r="AK716" s="43"/>
      <c r="AL716" s="43"/>
      <c r="AM716" s="43"/>
      <c r="AN716" s="43"/>
      <c r="AO716" s="43"/>
      <c r="AP716" s="43"/>
      <c r="AQ716" s="43"/>
      <c r="AR716" s="43"/>
      <c r="AS716" s="43"/>
      <c r="AT716" s="43"/>
      <c r="AU716" s="43"/>
      <c r="AV716" s="43"/>
      <c r="AW716" s="43"/>
      <c r="AX716" s="43"/>
      <c r="AY716" s="43"/>
      <c r="AZ716" s="43"/>
      <c r="BA716" s="43"/>
      <c r="BB716" s="43"/>
      <c r="BC716" s="43"/>
      <c r="BD716" s="43"/>
      <c r="BE716" s="43"/>
      <c r="BF716" s="43"/>
      <c r="BG716" s="43"/>
      <c r="BH716" s="43"/>
      <c r="BI716" s="43"/>
      <c r="BJ716" s="43"/>
      <c r="BK716" s="43"/>
      <c r="BL716" s="43"/>
      <c r="BM716" s="43"/>
      <c r="BN716" s="43"/>
      <c r="BO716" s="43"/>
      <c r="BP716" s="43"/>
      <c r="BQ716" s="43"/>
      <c r="BR716" s="43"/>
      <c r="BS716" s="43"/>
      <c r="BT716" s="43"/>
      <c r="BU716" s="43"/>
      <c r="BV716" s="43"/>
      <c r="BW716" s="43"/>
      <c r="BX716" s="43"/>
      <c r="BY716" s="43"/>
      <c r="BZ716" s="43"/>
      <c r="CA716" s="43"/>
      <c r="CB716" s="43"/>
      <c r="CC716" s="43"/>
      <c r="CD716" s="43"/>
      <c r="CE716" s="43"/>
      <c r="CF716" s="43"/>
      <c r="CG716" s="43"/>
      <c r="CH716" s="43"/>
    </row>
    <row r="717" spans="1:86" s="2" customFormat="1" ht="12">
      <c r="A717" s="21" t="s">
        <v>68</v>
      </c>
      <c r="B717" s="20" t="s">
        <v>45</v>
      </c>
      <c r="C717" s="20" t="s">
        <v>9</v>
      </c>
      <c r="D717" s="20" t="s">
        <v>7</v>
      </c>
      <c r="E717" s="20" t="s">
        <v>322</v>
      </c>
      <c r="F717" s="20"/>
      <c r="G717" s="110">
        <f>G718+G722</f>
        <v>351959</v>
      </c>
      <c r="H717" s="110">
        <f>H718+H722</f>
        <v>278514</v>
      </c>
      <c r="I717" s="110">
        <f>I718+I722</f>
        <v>278514</v>
      </c>
      <c r="J717" s="88">
        <f t="shared" si="157"/>
        <v>100</v>
      </c>
      <c r="K717" s="121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  <c r="AA717" s="43"/>
      <c r="AB717" s="43"/>
      <c r="AC717" s="43"/>
      <c r="AD717" s="43"/>
      <c r="AE717" s="43"/>
      <c r="AF717" s="43"/>
      <c r="AG717" s="43"/>
      <c r="AH717" s="43"/>
      <c r="AI717" s="43"/>
      <c r="AJ717" s="43"/>
      <c r="AK717" s="43"/>
      <c r="AL717" s="43"/>
      <c r="AM717" s="43"/>
      <c r="AN717" s="43"/>
      <c r="AO717" s="43"/>
      <c r="AP717" s="43"/>
      <c r="AQ717" s="43"/>
      <c r="AR717" s="43"/>
      <c r="AS717" s="43"/>
      <c r="AT717" s="43"/>
      <c r="AU717" s="43"/>
      <c r="AV717" s="43"/>
      <c r="AW717" s="43"/>
      <c r="AX717" s="43"/>
      <c r="AY717" s="43"/>
      <c r="AZ717" s="43"/>
      <c r="BA717" s="43"/>
      <c r="BB717" s="43"/>
      <c r="BC717" s="43"/>
      <c r="BD717" s="43"/>
      <c r="BE717" s="43"/>
      <c r="BF717" s="43"/>
      <c r="BG717" s="43"/>
      <c r="BH717" s="43"/>
      <c r="BI717" s="43"/>
      <c r="BJ717" s="43"/>
      <c r="BK717" s="43"/>
      <c r="BL717" s="43"/>
      <c r="BM717" s="43"/>
      <c r="BN717" s="43"/>
      <c r="BO717" s="43"/>
      <c r="BP717" s="43"/>
      <c r="BQ717" s="43"/>
      <c r="BR717" s="43"/>
      <c r="BS717" s="43"/>
      <c r="BT717" s="43"/>
      <c r="BU717" s="43"/>
      <c r="BV717" s="43"/>
      <c r="BW717" s="43"/>
      <c r="BX717" s="43"/>
      <c r="BY717" s="43"/>
      <c r="BZ717" s="43"/>
      <c r="CA717" s="43"/>
      <c r="CB717" s="43"/>
      <c r="CC717" s="43"/>
      <c r="CD717" s="43"/>
      <c r="CE717" s="43"/>
      <c r="CF717" s="43"/>
      <c r="CG717" s="43"/>
      <c r="CH717" s="43"/>
    </row>
    <row r="718" spans="1:86" s="2" customFormat="1" ht="24">
      <c r="A718" s="21" t="s">
        <v>88</v>
      </c>
      <c r="B718" s="20" t="s">
        <v>45</v>
      </c>
      <c r="C718" s="20" t="s">
        <v>9</v>
      </c>
      <c r="D718" s="20" t="s">
        <v>7</v>
      </c>
      <c r="E718" s="20" t="s">
        <v>322</v>
      </c>
      <c r="F718" s="20" t="s">
        <v>87</v>
      </c>
      <c r="G718" s="110">
        <f>G719+G720+G721</f>
        <v>333594</v>
      </c>
      <c r="H718" s="110">
        <f>H719+H720+H721</f>
        <v>278514</v>
      </c>
      <c r="I718" s="110">
        <f>I719+I720+I721</f>
        <v>278514</v>
      </c>
      <c r="J718" s="88">
        <f t="shared" si="157"/>
        <v>100</v>
      </c>
      <c r="K718" s="121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  <c r="AA718" s="43"/>
      <c r="AB718" s="43"/>
      <c r="AC718" s="43"/>
      <c r="AD718" s="43"/>
      <c r="AE718" s="43"/>
      <c r="AF718" s="43"/>
      <c r="AG718" s="43"/>
      <c r="AH718" s="43"/>
      <c r="AI718" s="43"/>
      <c r="AJ718" s="43"/>
      <c r="AK718" s="43"/>
      <c r="AL718" s="43"/>
      <c r="AM718" s="43"/>
      <c r="AN718" s="43"/>
      <c r="AO718" s="43"/>
      <c r="AP718" s="43"/>
      <c r="AQ718" s="43"/>
      <c r="AR718" s="43"/>
      <c r="AS718" s="43"/>
      <c r="AT718" s="43"/>
      <c r="AU718" s="43"/>
      <c r="AV718" s="43"/>
      <c r="AW718" s="43"/>
      <c r="AX718" s="43"/>
      <c r="AY718" s="43"/>
      <c r="AZ718" s="43"/>
      <c r="BA718" s="43"/>
      <c r="BB718" s="43"/>
      <c r="BC718" s="43"/>
      <c r="BD718" s="43"/>
      <c r="BE718" s="43"/>
      <c r="BF718" s="43"/>
      <c r="BG718" s="43"/>
      <c r="BH718" s="43"/>
      <c r="BI718" s="43"/>
      <c r="BJ718" s="43"/>
      <c r="BK718" s="43"/>
      <c r="BL718" s="43"/>
      <c r="BM718" s="43"/>
      <c r="BN718" s="43"/>
      <c r="BO718" s="43"/>
      <c r="BP718" s="43"/>
      <c r="BQ718" s="43"/>
      <c r="BR718" s="43"/>
      <c r="BS718" s="43"/>
      <c r="BT718" s="43"/>
      <c r="BU718" s="43"/>
      <c r="BV718" s="43"/>
      <c r="BW718" s="43"/>
      <c r="BX718" s="43"/>
      <c r="BY718" s="43"/>
      <c r="BZ718" s="43"/>
      <c r="CA718" s="43"/>
      <c r="CB718" s="43"/>
      <c r="CC718" s="43"/>
      <c r="CD718" s="43"/>
      <c r="CE718" s="43"/>
      <c r="CF718" s="43"/>
      <c r="CG718" s="43"/>
      <c r="CH718" s="43"/>
    </row>
    <row r="719" spans="1:86" s="2" customFormat="1" ht="12">
      <c r="A719" s="21" t="s">
        <v>189</v>
      </c>
      <c r="B719" s="20" t="s">
        <v>45</v>
      </c>
      <c r="C719" s="20" t="s">
        <v>9</v>
      </c>
      <c r="D719" s="20" t="s">
        <v>7</v>
      </c>
      <c r="E719" s="20" t="s">
        <v>322</v>
      </c>
      <c r="F719" s="20" t="s">
        <v>190</v>
      </c>
      <c r="G719" s="110">
        <v>296874</v>
      </c>
      <c r="H719" s="110">
        <v>278514</v>
      </c>
      <c r="I719" s="110">
        <v>278514</v>
      </c>
      <c r="J719" s="88">
        <f t="shared" si="157"/>
        <v>100</v>
      </c>
      <c r="K719" s="121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  <c r="AA719" s="43"/>
      <c r="AB719" s="43"/>
      <c r="AC719" s="43"/>
      <c r="AD719" s="43"/>
      <c r="AE719" s="43"/>
      <c r="AF719" s="43"/>
      <c r="AG719" s="43"/>
      <c r="AH719" s="43"/>
      <c r="AI719" s="43"/>
      <c r="AJ719" s="43"/>
      <c r="AK719" s="43"/>
      <c r="AL719" s="43"/>
      <c r="AM719" s="43"/>
      <c r="AN719" s="43"/>
      <c r="AO719" s="43"/>
      <c r="AP719" s="43"/>
      <c r="AQ719" s="43"/>
      <c r="AR719" s="43"/>
      <c r="AS719" s="43"/>
      <c r="AT719" s="43"/>
      <c r="AU719" s="43"/>
      <c r="AV719" s="43"/>
      <c r="AW719" s="43"/>
      <c r="AX719" s="43"/>
      <c r="AY719" s="43"/>
      <c r="AZ719" s="43"/>
      <c r="BA719" s="43"/>
      <c r="BB719" s="43"/>
      <c r="BC719" s="43"/>
      <c r="BD719" s="43"/>
      <c r="BE719" s="43"/>
      <c r="BF719" s="43"/>
      <c r="BG719" s="43"/>
      <c r="BH719" s="43"/>
      <c r="BI719" s="43"/>
      <c r="BJ719" s="43"/>
      <c r="BK719" s="43"/>
      <c r="BL719" s="43"/>
      <c r="BM719" s="43"/>
      <c r="BN719" s="43"/>
      <c r="BO719" s="43"/>
      <c r="BP719" s="43"/>
      <c r="BQ719" s="43"/>
      <c r="BR719" s="43"/>
      <c r="BS719" s="43"/>
      <c r="BT719" s="43"/>
      <c r="BU719" s="43"/>
      <c r="BV719" s="43"/>
      <c r="BW719" s="43"/>
      <c r="BX719" s="43"/>
      <c r="BY719" s="43"/>
      <c r="BZ719" s="43"/>
      <c r="CA719" s="43"/>
      <c r="CB719" s="43"/>
      <c r="CC719" s="43"/>
      <c r="CD719" s="43"/>
      <c r="CE719" s="43"/>
      <c r="CF719" s="43"/>
      <c r="CG719" s="43"/>
      <c r="CH719" s="43"/>
    </row>
    <row r="720" spans="1:86" s="2" customFormat="1" ht="12">
      <c r="A720" s="21" t="s">
        <v>325</v>
      </c>
      <c r="B720" s="20" t="s">
        <v>45</v>
      </c>
      <c r="C720" s="20" t="s">
        <v>9</v>
      </c>
      <c r="D720" s="20" t="s">
        <v>7</v>
      </c>
      <c r="E720" s="20" t="s">
        <v>322</v>
      </c>
      <c r="F720" s="20" t="s">
        <v>323</v>
      </c>
      <c r="G720" s="110">
        <v>18360</v>
      </c>
      <c r="H720" s="110">
        <v>0</v>
      </c>
      <c r="I720" s="110">
        <v>0</v>
      </c>
      <c r="J720" s="88">
        <v>0</v>
      </c>
      <c r="K720" s="121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  <c r="AA720" s="43"/>
      <c r="AB720" s="43"/>
      <c r="AC720" s="43"/>
      <c r="AD720" s="43"/>
      <c r="AE720" s="43"/>
      <c r="AF720" s="43"/>
      <c r="AG720" s="43"/>
      <c r="AH720" s="43"/>
      <c r="AI720" s="43"/>
      <c r="AJ720" s="43"/>
      <c r="AK720" s="43"/>
      <c r="AL720" s="43"/>
      <c r="AM720" s="43"/>
      <c r="AN720" s="43"/>
      <c r="AO720" s="43"/>
      <c r="AP720" s="43"/>
      <c r="AQ720" s="43"/>
      <c r="AR720" s="43"/>
      <c r="AS720" s="43"/>
      <c r="AT720" s="43"/>
      <c r="AU720" s="43"/>
      <c r="AV720" s="43"/>
      <c r="AW720" s="43"/>
      <c r="AX720" s="43"/>
      <c r="AY720" s="43"/>
      <c r="AZ720" s="43"/>
      <c r="BA720" s="43"/>
      <c r="BB720" s="43"/>
      <c r="BC720" s="43"/>
      <c r="BD720" s="43"/>
      <c r="BE720" s="43"/>
      <c r="BF720" s="43"/>
      <c r="BG720" s="43"/>
      <c r="BH720" s="43"/>
      <c r="BI720" s="43"/>
      <c r="BJ720" s="43"/>
      <c r="BK720" s="43"/>
      <c r="BL720" s="43"/>
      <c r="BM720" s="43"/>
      <c r="BN720" s="43"/>
      <c r="BO720" s="43"/>
      <c r="BP720" s="43"/>
      <c r="BQ720" s="43"/>
      <c r="BR720" s="43"/>
      <c r="BS720" s="43"/>
      <c r="BT720" s="43"/>
      <c r="BU720" s="43"/>
      <c r="BV720" s="43"/>
      <c r="BW720" s="43"/>
      <c r="BX720" s="43"/>
      <c r="BY720" s="43"/>
      <c r="BZ720" s="43"/>
      <c r="CA720" s="43"/>
      <c r="CB720" s="43"/>
      <c r="CC720" s="43"/>
      <c r="CD720" s="43"/>
      <c r="CE720" s="43"/>
      <c r="CF720" s="43"/>
      <c r="CG720" s="43"/>
      <c r="CH720" s="43"/>
    </row>
    <row r="721" spans="1:86" s="2" customFormat="1" ht="36">
      <c r="A721" s="21" t="s">
        <v>326</v>
      </c>
      <c r="B721" s="20" t="s">
        <v>45</v>
      </c>
      <c r="C721" s="20" t="s">
        <v>9</v>
      </c>
      <c r="D721" s="20" t="s">
        <v>7</v>
      </c>
      <c r="E721" s="20" t="s">
        <v>322</v>
      </c>
      <c r="F721" s="20" t="s">
        <v>225</v>
      </c>
      <c r="G721" s="110">
        <v>18360</v>
      </c>
      <c r="H721" s="110">
        <v>0</v>
      </c>
      <c r="I721" s="110">
        <v>0</v>
      </c>
      <c r="J721" s="88">
        <v>0</v>
      </c>
      <c r="K721" s="121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  <c r="AA721" s="43"/>
      <c r="AB721" s="43"/>
      <c r="AC721" s="43"/>
      <c r="AD721" s="43"/>
      <c r="AE721" s="43"/>
      <c r="AF721" s="43"/>
      <c r="AG721" s="43"/>
      <c r="AH721" s="43"/>
      <c r="AI721" s="43"/>
      <c r="AJ721" s="43"/>
      <c r="AK721" s="43"/>
      <c r="AL721" s="43"/>
      <c r="AM721" s="43"/>
      <c r="AN721" s="43"/>
      <c r="AO721" s="43"/>
      <c r="AP721" s="43"/>
      <c r="AQ721" s="43"/>
      <c r="AR721" s="43"/>
      <c r="AS721" s="43"/>
      <c r="AT721" s="43"/>
      <c r="AU721" s="43"/>
      <c r="AV721" s="43"/>
      <c r="AW721" s="43"/>
      <c r="AX721" s="43"/>
      <c r="AY721" s="43"/>
      <c r="AZ721" s="43"/>
      <c r="BA721" s="43"/>
      <c r="BB721" s="43"/>
      <c r="BC721" s="43"/>
      <c r="BD721" s="43"/>
      <c r="BE721" s="43"/>
      <c r="BF721" s="43"/>
      <c r="BG721" s="43"/>
      <c r="BH721" s="43"/>
      <c r="BI721" s="43"/>
      <c r="BJ721" s="43"/>
      <c r="BK721" s="43"/>
      <c r="BL721" s="43"/>
      <c r="BM721" s="43"/>
      <c r="BN721" s="43"/>
      <c r="BO721" s="43"/>
      <c r="BP721" s="43"/>
      <c r="BQ721" s="43"/>
      <c r="BR721" s="43"/>
      <c r="BS721" s="43"/>
      <c r="BT721" s="43"/>
      <c r="BU721" s="43"/>
      <c r="BV721" s="43"/>
      <c r="BW721" s="43"/>
      <c r="BX721" s="43"/>
      <c r="BY721" s="43"/>
      <c r="BZ721" s="43"/>
      <c r="CA721" s="43"/>
      <c r="CB721" s="43"/>
      <c r="CC721" s="43"/>
      <c r="CD721" s="43"/>
      <c r="CE721" s="43"/>
      <c r="CF721" s="43"/>
      <c r="CG721" s="43"/>
      <c r="CH721" s="43"/>
    </row>
    <row r="722" spans="1:86" s="2" customFormat="1" ht="12">
      <c r="A722" s="21" t="s">
        <v>65</v>
      </c>
      <c r="B722" s="20" t="s">
        <v>45</v>
      </c>
      <c r="C722" s="20" t="s">
        <v>9</v>
      </c>
      <c r="D722" s="20" t="s">
        <v>7</v>
      </c>
      <c r="E722" s="20" t="s">
        <v>322</v>
      </c>
      <c r="F722" s="20" t="s">
        <v>22</v>
      </c>
      <c r="G722" s="110">
        <f>G723</f>
        <v>18365</v>
      </c>
      <c r="H722" s="110">
        <f>H723</f>
        <v>0</v>
      </c>
      <c r="I722" s="110">
        <f>I723</f>
        <v>0</v>
      </c>
      <c r="J722" s="88">
        <v>0</v>
      </c>
      <c r="K722" s="121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  <c r="AA722" s="43"/>
      <c r="AB722" s="43"/>
      <c r="AC722" s="43"/>
      <c r="AD722" s="43"/>
      <c r="AE722" s="43"/>
      <c r="AF722" s="43"/>
      <c r="AG722" s="43"/>
      <c r="AH722" s="43"/>
      <c r="AI722" s="43"/>
      <c r="AJ722" s="43"/>
      <c r="AK722" s="43"/>
      <c r="AL722" s="43"/>
      <c r="AM722" s="43"/>
      <c r="AN722" s="43"/>
      <c r="AO722" s="43"/>
      <c r="AP722" s="43"/>
      <c r="AQ722" s="43"/>
      <c r="AR722" s="43"/>
      <c r="AS722" s="43"/>
      <c r="AT722" s="43"/>
      <c r="AU722" s="43"/>
      <c r="AV722" s="43"/>
      <c r="AW722" s="43"/>
      <c r="AX722" s="43"/>
      <c r="AY722" s="43"/>
      <c r="AZ722" s="43"/>
      <c r="BA722" s="43"/>
      <c r="BB722" s="43"/>
      <c r="BC722" s="43"/>
      <c r="BD722" s="43"/>
      <c r="BE722" s="43"/>
      <c r="BF722" s="43"/>
      <c r="BG722" s="43"/>
      <c r="BH722" s="43"/>
      <c r="BI722" s="43"/>
      <c r="BJ722" s="43"/>
      <c r="BK722" s="43"/>
      <c r="BL722" s="43"/>
      <c r="BM722" s="43"/>
      <c r="BN722" s="43"/>
      <c r="BO722" s="43"/>
      <c r="BP722" s="43"/>
      <c r="BQ722" s="43"/>
      <c r="BR722" s="43"/>
      <c r="BS722" s="43"/>
      <c r="BT722" s="43"/>
      <c r="BU722" s="43"/>
      <c r="BV722" s="43"/>
      <c r="BW722" s="43"/>
      <c r="BX722" s="43"/>
      <c r="BY722" s="43"/>
      <c r="BZ722" s="43"/>
      <c r="CA722" s="43"/>
      <c r="CB722" s="43"/>
      <c r="CC722" s="43"/>
      <c r="CD722" s="43"/>
      <c r="CE722" s="43"/>
      <c r="CF722" s="43"/>
      <c r="CG722" s="43"/>
      <c r="CH722" s="43"/>
    </row>
    <row r="723" spans="1:86" s="2" customFormat="1" ht="36">
      <c r="A723" s="21" t="s">
        <v>407</v>
      </c>
      <c r="B723" s="20" t="s">
        <v>45</v>
      </c>
      <c r="C723" s="20" t="s">
        <v>9</v>
      </c>
      <c r="D723" s="20" t="s">
        <v>7</v>
      </c>
      <c r="E723" s="20" t="s">
        <v>322</v>
      </c>
      <c r="F723" s="20" t="s">
        <v>70</v>
      </c>
      <c r="G723" s="110">
        <v>18365</v>
      </c>
      <c r="H723" s="110">
        <v>0</v>
      </c>
      <c r="I723" s="110">
        <v>0</v>
      </c>
      <c r="J723" s="88">
        <v>0</v>
      </c>
      <c r="K723" s="121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  <c r="AA723" s="43"/>
      <c r="AB723" s="43"/>
      <c r="AC723" s="43"/>
      <c r="AD723" s="43"/>
      <c r="AE723" s="43"/>
      <c r="AF723" s="43"/>
      <c r="AG723" s="43"/>
      <c r="AH723" s="43"/>
      <c r="AI723" s="43"/>
      <c r="AJ723" s="43"/>
      <c r="AK723" s="43"/>
      <c r="AL723" s="43"/>
      <c r="AM723" s="43"/>
      <c r="AN723" s="43"/>
      <c r="AO723" s="43"/>
      <c r="AP723" s="43"/>
      <c r="AQ723" s="43"/>
      <c r="AR723" s="43"/>
      <c r="AS723" s="43"/>
      <c r="AT723" s="43"/>
      <c r="AU723" s="43"/>
      <c r="AV723" s="43"/>
      <c r="AW723" s="43"/>
      <c r="AX723" s="43"/>
      <c r="AY723" s="43"/>
      <c r="AZ723" s="43"/>
      <c r="BA723" s="43"/>
      <c r="BB723" s="43"/>
      <c r="BC723" s="43"/>
      <c r="BD723" s="43"/>
      <c r="BE723" s="43"/>
      <c r="BF723" s="43"/>
      <c r="BG723" s="43"/>
      <c r="BH723" s="43"/>
      <c r="BI723" s="43"/>
      <c r="BJ723" s="43"/>
      <c r="BK723" s="43"/>
      <c r="BL723" s="43"/>
      <c r="BM723" s="43"/>
      <c r="BN723" s="43"/>
      <c r="BO723" s="43"/>
      <c r="BP723" s="43"/>
      <c r="BQ723" s="43"/>
      <c r="BR723" s="43"/>
      <c r="BS723" s="43"/>
      <c r="BT723" s="43"/>
      <c r="BU723" s="43"/>
      <c r="BV723" s="43"/>
      <c r="BW723" s="43"/>
      <c r="BX723" s="43"/>
      <c r="BY723" s="43"/>
      <c r="BZ723" s="43"/>
      <c r="CA723" s="43"/>
      <c r="CB723" s="43"/>
      <c r="CC723" s="43"/>
      <c r="CD723" s="43"/>
      <c r="CE723" s="43"/>
      <c r="CF723" s="43"/>
      <c r="CG723" s="43"/>
      <c r="CH723" s="43"/>
    </row>
    <row r="724" spans="1:86" s="2" customFormat="1" ht="12">
      <c r="A724" s="21" t="s">
        <v>112</v>
      </c>
      <c r="B724" s="20" t="s">
        <v>45</v>
      </c>
      <c r="C724" s="20" t="s">
        <v>9</v>
      </c>
      <c r="D724" s="20" t="s">
        <v>7</v>
      </c>
      <c r="E724" s="20" t="s">
        <v>298</v>
      </c>
      <c r="F724" s="20"/>
      <c r="G724" s="108">
        <f>G725+G728</f>
        <v>451800</v>
      </c>
      <c r="H724" s="108">
        <f>H725+H728</f>
        <v>1078522.02</v>
      </c>
      <c r="I724" s="108">
        <f>I725+I728</f>
        <v>855712.04999999993</v>
      </c>
      <c r="J724" s="88">
        <f t="shared" si="157"/>
        <v>79.341175621059634</v>
      </c>
      <c r="K724" s="121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  <c r="AA724" s="43"/>
      <c r="AB724" s="43"/>
      <c r="AC724" s="43"/>
      <c r="AD724" s="43"/>
      <c r="AE724" s="43"/>
      <c r="AF724" s="43"/>
      <c r="AG724" s="43"/>
      <c r="AH724" s="43"/>
      <c r="AI724" s="43"/>
      <c r="AJ724" s="43"/>
      <c r="AK724" s="43"/>
      <c r="AL724" s="43"/>
      <c r="AM724" s="43"/>
      <c r="AN724" s="43"/>
      <c r="AO724" s="43"/>
      <c r="AP724" s="43"/>
      <c r="AQ724" s="43"/>
      <c r="AR724" s="43"/>
      <c r="AS724" s="43"/>
      <c r="AT724" s="43"/>
      <c r="AU724" s="43"/>
      <c r="AV724" s="43"/>
      <c r="AW724" s="43"/>
      <c r="AX724" s="43"/>
      <c r="AY724" s="43"/>
      <c r="AZ724" s="43"/>
      <c r="BA724" s="43"/>
      <c r="BB724" s="43"/>
      <c r="BC724" s="43"/>
      <c r="BD724" s="43"/>
      <c r="BE724" s="43"/>
      <c r="BF724" s="43"/>
      <c r="BG724" s="43"/>
      <c r="BH724" s="43"/>
      <c r="BI724" s="43"/>
      <c r="BJ724" s="43"/>
      <c r="BK724" s="43"/>
      <c r="BL724" s="43"/>
      <c r="BM724" s="43"/>
      <c r="BN724" s="43"/>
      <c r="BO724" s="43"/>
      <c r="BP724" s="43"/>
      <c r="BQ724" s="43"/>
      <c r="BR724" s="43"/>
      <c r="BS724" s="43"/>
      <c r="BT724" s="43"/>
      <c r="BU724" s="43"/>
      <c r="BV724" s="43"/>
      <c r="BW724" s="43"/>
      <c r="BX724" s="43"/>
      <c r="BY724" s="43"/>
      <c r="BZ724" s="43"/>
      <c r="CA724" s="43"/>
      <c r="CB724" s="43"/>
      <c r="CC724" s="43"/>
      <c r="CD724" s="43"/>
      <c r="CE724" s="43"/>
      <c r="CF724" s="43"/>
      <c r="CG724" s="43"/>
      <c r="CH724" s="43"/>
    </row>
    <row r="725" spans="1:86" s="2" customFormat="1" ht="48">
      <c r="A725" s="21" t="s">
        <v>114</v>
      </c>
      <c r="B725" s="20" t="s">
        <v>45</v>
      </c>
      <c r="C725" s="20" t="s">
        <v>9</v>
      </c>
      <c r="D725" s="20" t="s">
        <v>7</v>
      </c>
      <c r="E725" s="20" t="s">
        <v>356</v>
      </c>
      <c r="F725" s="20"/>
      <c r="G725" s="108">
        <f t="shared" ref="G725:I726" si="158">G726</f>
        <v>401800</v>
      </c>
      <c r="H725" s="108">
        <f t="shared" si="158"/>
        <v>1008522.02</v>
      </c>
      <c r="I725" s="108">
        <f t="shared" si="158"/>
        <v>798762.35</v>
      </c>
      <c r="J725" s="88">
        <f t="shared" si="157"/>
        <v>79.201280106903354</v>
      </c>
      <c r="K725" s="121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  <c r="AA725" s="43"/>
      <c r="AB725" s="43"/>
      <c r="AC725" s="43"/>
      <c r="AD725" s="43"/>
      <c r="AE725" s="43"/>
      <c r="AF725" s="43"/>
      <c r="AG725" s="43"/>
      <c r="AH725" s="43"/>
      <c r="AI725" s="43"/>
      <c r="AJ725" s="43"/>
      <c r="AK725" s="43"/>
      <c r="AL725" s="43"/>
      <c r="AM725" s="43"/>
      <c r="AN725" s="43"/>
      <c r="AO725" s="43"/>
      <c r="AP725" s="43"/>
      <c r="AQ725" s="43"/>
      <c r="AR725" s="43"/>
      <c r="AS725" s="43"/>
      <c r="AT725" s="43"/>
      <c r="AU725" s="43"/>
      <c r="AV725" s="43"/>
      <c r="AW725" s="43"/>
      <c r="AX725" s="43"/>
      <c r="AY725" s="43"/>
      <c r="AZ725" s="43"/>
      <c r="BA725" s="43"/>
      <c r="BB725" s="43"/>
      <c r="BC725" s="43"/>
      <c r="BD725" s="43"/>
      <c r="BE725" s="43"/>
      <c r="BF725" s="43"/>
      <c r="BG725" s="43"/>
      <c r="BH725" s="43"/>
      <c r="BI725" s="43"/>
      <c r="BJ725" s="43"/>
      <c r="BK725" s="43"/>
      <c r="BL725" s="43"/>
      <c r="BM725" s="43"/>
      <c r="BN725" s="43"/>
      <c r="BO725" s="43"/>
      <c r="BP725" s="43"/>
      <c r="BQ725" s="43"/>
      <c r="BR725" s="43"/>
      <c r="BS725" s="43"/>
      <c r="BT725" s="43"/>
      <c r="BU725" s="43"/>
      <c r="BV725" s="43"/>
      <c r="BW725" s="43"/>
      <c r="BX725" s="43"/>
      <c r="BY725" s="43"/>
      <c r="BZ725" s="43"/>
      <c r="CA725" s="43"/>
      <c r="CB725" s="43"/>
      <c r="CC725" s="43"/>
      <c r="CD725" s="43"/>
      <c r="CE725" s="43"/>
      <c r="CF725" s="43"/>
      <c r="CG725" s="43"/>
      <c r="CH725" s="43"/>
    </row>
    <row r="726" spans="1:86" s="2" customFormat="1" ht="24">
      <c r="A726" s="21" t="s">
        <v>88</v>
      </c>
      <c r="B726" s="20" t="s">
        <v>45</v>
      </c>
      <c r="C726" s="20" t="s">
        <v>9</v>
      </c>
      <c r="D726" s="20" t="s">
        <v>7</v>
      </c>
      <c r="E726" s="20" t="s">
        <v>356</v>
      </c>
      <c r="F726" s="20" t="s">
        <v>87</v>
      </c>
      <c r="G726" s="108">
        <f t="shared" si="158"/>
        <v>401800</v>
      </c>
      <c r="H726" s="108">
        <f t="shared" si="158"/>
        <v>1008522.02</v>
      </c>
      <c r="I726" s="108">
        <f t="shared" si="158"/>
        <v>798762.35</v>
      </c>
      <c r="J726" s="88">
        <f t="shared" si="157"/>
        <v>79.201280106903354</v>
      </c>
      <c r="K726" s="121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  <c r="AA726" s="43"/>
      <c r="AB726" s="43"/>
      <c r="AC726" s="43"/>
      <c r="AD726" s="43"/>
      <c r="AE726" s="43"/>
      <c r="AF726" s="43"/>
      <c r="AG726" s="43"/>
      <c r="AH726" s="43"/>
      <c r="AI726" s="43"/>
      <c r="AJ726" s="43"/>
      <c r="AK726" s="43"/>
      <c r="AL726" s="43"/>
      <c r="AM726" s="43"/>
      <c r="AN726" s="43"/>
      <c r="AO726" s="43"/>
      <c r="AP726" s="43"/>
      <c r="AQ726" s="43"/>
      <c r="AR726" s="43"/>
      <c r="AS726" s="43"/>
      <c r="AT726" s="43"/>
      <c r="AU726" s="43"/>
      <c r="AV726" s="43"/>
      <c r="AW726" s="43"/>
      <c r="AX726" s="43"/>
      <c r="AY726" s="43"/>
      <c r="AZ726" s="43"/>
      <c r="BA726" s="43"/>
      <c r="BB726" s="43"/>
      <c r="BC726" s="43"/>
      <c r="BD726" s="43"/>
      <c r="BE726" s="43"/>
      <c r="BF726" s="43"/>
      <c r="BG726" s="43"/>
      <c r="BH726" s="43"/>
      <c r="BI726" s="43"/>
      <c r="BJ726" s="43"/>
      <c r="BK726" s="43"/>
      <c r="BL726" s="43"/>
      <c r="BM726" s="43"/>
      <c r="BN726" s="43"/>
      <c r="BO726" s="43"/>
      <c r="BP726" s="43"/>
      <c r="BQ726" s="43"/>
      <c r="BR726" s="43"/>
      <c r="BS726" s="43"/>
      <c r="BT726" s="43"/>
      <c r="BU726" s="43"/>
      <c r="BV726" s="43"/>
      <c r="BW726" s="43"/>
      <c r="BX726" s="43"/>
      <c r="BY726" s="43"/>
      <c r="BZ726" s="43"/>
      <c r="CA726" s="43"/>
      <c r="CB726" s="43"/>
      <c r="CC726" s="43"/>
      <c r="CD726" s="43"/>
      <c r="CE726" s="43"/>
      <c r="CF726" s="43"/>
      <c r="CG726" s="43"/>
      <c r="CH726" s="43"/>
    </row>
    <row r="727" spans="1:86" s="2" customFormat="1" ht="12">
      <c r="A727" s="21" t="s">
        <v>189</v>
      </c>
      <c r="B727" s="20" t="s">
        <v>45</v>
      </c>
      <c r="C727" s="20" t="s">
        <v>9</v>
      </c>
      <c r="D727" s="20" t="s">
        <v>7</v>
      </c>
      <c r="E727" s="20" t="s">
        <v>356</v>
      </c>
      <c r="F727" s="20" t="s">
        <v>190</v>
      </c>
      <c r="G727" s="108">
        <v>401800</v>
      </c>
      <c r="H727" s="108">
        <v>1008522.02</v>
      </c>
      <c r="I727" s="108">
        <v>798762.35</v>
      </c>
      <c r="J727" s="88">
        <f t="shared" si="157"/>
        <v>79.201280106903354</v>
      </c>
      <c r="K727" s="121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  <c r="AA727" s="43"/>
      <c r="AB727" s="43"/>
      <c r="AC727" s="43"/>
      <c r="AD727" s="43"/>
      <c r="AE727" s="43"/>
      <c r="AF727" s="43"/>
      <c r="AG727" s="43"/>
      <c r="AH727" s="43"/>
      <c r="AI727" s="43"/>
      <c r="AJ727" s="43"/>
      <c r="AK727" s="43"/>
      <c r="AL727" s="43"/>
      <c r="AM727" s="43"/>
      <c r="AN727" s="43"/>
      <c r="AO727" s="43"/>
      <c r="AP727" s="43"/>
      <c r="AQ727" s="43"/>
      <c r="AR727" s="43"/>
      <c r="AS727" s="43"/>
      <c r="AT727" s="43"/>
      <c r="AU727" s="43"/>
      <c r="AV727" s="43"/>
      <c r="AW727" s="43"/>
      <c r="AX727" s="43"/>
      <c r="AY727" s="43"/>
      <c r="AZ727" s="43"/>
      <c r="BA727" s="43"/>
      <c r="BB727" s="43"/>
      <c r="BC727" s="43"/>
      <c r="BD727" s="43"/>
      <c r="BE727" s="43"/>
      <c r="BF727" s="43"/>
      <c r="BG727" s="43"/>
      <c r="BH727" s="43"/>
      <c r="BI727" s="43"/>
      <c r="BJ727" s="43"/>
      <c r="BK727" s="43"/>
      <c r="BL727" s="43"/>
      <c r="BM727" s="43"/>
      <c r="BN727" s="43"/>
      <c r="BO727" s="43"/>
      <c r="BP727" s="43"/>
      <c r="BQ727" s="43"/>
      <c r="BR727" s="43"/>
      <c r="BS727" s="43"/>
      <c r="BT727" s="43"/>
      <c r="BU727" s="43"/>
      <c r="BV727" s="43"/>
      <c r="BW727" s="43"/>
      <c r="BX727" s="43"/>
      <c r="BY727" s="43"/>
      <c r="BZ727" s="43"/>
      <c r="CA727" s="43"/>
      <c r="CB727" s="43"/>
      <c r="CC727" s="43"/>
      <c r="CD727" s="43"/>
      <c r="CE727" s="43"/>
      <c r="CF727" s="43"/>
      <c r="CG727" s="43"/>
      <c r="CH727" s="43"/>
    </row>
    <row r="728" spans="1:86" s="2" customFormat="1" ht="36">
      <c r="A728" s="21" t="s">
        <v>90</v>
      </c>
      <c r="B728" s="20" t="s">
        <v>45</v>
      </c>
      <c r="C728" s="20" t="s">
        <v>9</v>
      </c>
      <c r="D728" s="20" t="s">
        <v>7</v>
      </c>
      <c r="E728" s="20" t="s">
        <v>357</v>
      </c>
      <c r="F728" s="20"/>
      <c r="G728" s="108">
        <f t="shared" ref="G728:I729" si="159">G729</f>
        <v>50000</v>
      </c>
      <c r="H728" s="108">
        <f t="shared" si="159"/>
        <v>70000</v>
      </c>
      <c r="I728" s="108">
        <f t="shared" si="159"/>
        <v>56949.7</v>
      </c>
      <c r="J728" s="88">
        <f t="shared" si="157"/>
        <v>81.356714285714276</v>
      </c>
      <c r="K728" s="121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  <c r="AA728" s="43"/>
      <c r="AB728" s="43"/>
      <c r="AC728" s="43"/>
      <c r="AD728" s="43"/>
      <c r="AE728" s="43"/>
      <c r="AF728" s="43"/>
      <c r="AG728" s="43"/>
      <c r="AH728" s="43"/>
      <c r="AI728" s="43"/>
      <c r="AJ728" s="43"/>
      <c r="AK728" s="43"/>
      <c r="AL728" s="43"/>
      <c r="AM728" s="43"/>
      <c r="AN728" s="43"/>
      <c r="AO728" s="43"/>
      <c r="AP728" s="43"/>
      <c r="AQ728" s="43"/>
      <c r="AR728" s="43"/>
      <c r="AS728" s="43"/>
      <c r="AT728" s="43"/>
      <c r="AU728" s="43"/>
      <c r="AV728" s="43"/>
      <c r="AW728" s="43"/>
      <c r="AX728" s="43"/>
      <c r="AY728" s="43"/>
      <c r="AZ728" s="43"/>
      <c r="BA728" s="43"/>
      <c r="BB728" s="43"/>
      <c r="BC728" s="43"/>
      <c r="BD728" s="43"/>
      <c r="BE728" s="43"/>
      <c r="BF728" s="43"/>
      <c r="BG728" s="43"/>
      <c r="BH728" s="43"/>
      <c r="BI728" s="43"/>
      <c r="BJ728" s="43"/>
      <c r="BK728" s="43"/>
      <c r="BL728" s="43"/>
      <c r="BM728" s="43"/>
      <c r="BN728" s="43"/>
      <c r="BO728" s="43"/>
      <c r="BP728" s="43"/>
      <c r="BQ728" s="43"/>
      <c r="BR728" s="43"/>
      <c r="BS728" s="43"/>
      <c r="BT728" s="43"/>
      <c r="BU728" s="43"/>
      <c r="BV728" s="43"/>
      <c r="BW728" s="43"/>
      <c r="BX728" s="43"/>
      <c r="BY728" s="43"/>
      <c r="BZ728" s="43"/>
      <c r="CA728" s="43"/>
      <c r="CB728" s="43"/>
      <c r="CC728" s="43"/>
      <c r="CD728" s="43"/>
      <c r="CE728" s="43"/>
      <c r="CF728" s="43"/>
      <c r="CG728" s="43"/>
      <c r="CH728" s="43"/>
    </row>
    <row r="729" spans="1:86" s="2" customFormat="1" ht="24">
      <c r="A729" s="21" t="s">
        <v>88</v>
      </c>
      <c r="B729" s="20" t="s">
        <v>45</v>
      </c>
      <c r="C729" s="20" t="s">
        <v>9</v>
      </c>
      <c r="D729" s="20" t="s">
        <v>7</v>
      </c>
      <c r="E729" s="20" t="s">
        <v>357</v>
      </c>
      <c r="F729" s="20" t="s">
        <v>87</v>
      </c>
      <c r="G729" s="108">
        <f t="shared" si="159"/>
        <v>50000</v>
      </c>
      <c r="H729" s="108">
        <f t="shared" si="159"/>
        <v>70000</v>
      </c>
      <c r="I729" s="108">
        <f t="shared" si="159"/>
        <v>56949.7</v>
      </c>
      <c r="J729" s="88">
        <f t="shared" si="157"/>
        <v>81.356714285714276</v>
      </c>
      <c r="K729" s="121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  <c r="AA729" s="43"/>
      <c r="AB729" s="43"/>
      <c r="AC729" s="43"/>
      <c r="AD729" s="43"/>
      <c r="AE729" s="43"/>
      <c r="AF729" s="43"/>
      <c r="AG729" s="43"/>
      <c r="AH729" s="43"/>
      <c r="AI729" s="43"/>
      <c r="AJ729" s="43"/>
      <c r="AK729" s="43"/>
      <c r="AL729" s="43"/>
      <c r="AM729" s="43"/>
      <c r="AN729" s="43"/>
      <c r="AO729" s="43"/>
      <c r="AP729" s="43"/>
      <c r="AQ729" s="43"/>
      <c r="AR729" s="43"/>
      <c r="AS729" s="43"/>
      <c r="AT729" s="43"/>
      <c r="AU729" s="43"/>
      <c r="AV729" s="43"/>
      <c r="AW729" s="43"/>
      <c r="AX729" s="43"/>
      <c r="AY729" s="43"/>
      <c r="AZ729" s="43"/>
      <c r="BA729" s="43"/>
      <c r="BB729" s="43"/>
      <c r="BC729" s="43"/>
      <c r="BD729" s="43"/>
      <c r="BE729" s="43"/>
      <c r="BF729" s="43"/>
      <c r="BG729" s="43"/>
      <c r="BH729" s="43"/>
      <c r="BI729" s="43"/>
      <c r="BJ729" s="43"/>
      <c r="BK729" s="43"/>
      <c r="BL729" s="43"/>
      <c r="BM729" s="43"/>
      <c r="BN729" s="43"/>
      <c r="BO729" s="43"/>
      <c r="BP729" s="43"/>
      <c r="BQ729" s="43"/>
      <c r="BR729" s="43"/>
      <c r="BS729" s="43"/>
      <c r="BT729" s="43"/>
      <c r="BU729" s="43"/>
      <c r="BV729" s="43"/>
      <c r="BW729" s="43"/>
      <c r="BX729" s="43"/>
      <c r="BY729" s="43"/>
      <c r="BZ729" s="43"/>
      <c r="CA729" s="43"/>
      <c r="CB729" s="43"/>
      <c r="CC729" s="43"/>
      <c r="CD729" s="43"/>
      <c r="CE729" s="43"/>
      <c r="CF729" s="43"/>
      <c r="CG729" s="43"/>
      <c r="CH729" s="43"/>
    </row>
    <row r="730" spans="1:86" s="2" customFormat="1" ht="12">
      <c r="A730" s="21" t="s">
        <v>189</v>
      </c>
      <c r="B730" s="20" t="s">
        <v>45</v>
      </c>
      <c r="C730" s="20" t="s">
        <v>9</v>
      </c>
      <c r="D730" s="20" t="s">
        <v>7</v>
      </c>
      <c r="E730" s="20" t="s">
        <v>357</v>
      </c>
      <c r="F730" s="20" t="s">
        <v>190</v>
      </c>
      <c r="G730" s="108">
        <v>50000</v>
      </c>
      <c r="H730" s="108">
        <v>70000</v>
      </c>
      <c r="I730" s="108">
        <v>56949.7</v>
      </c>
      <c r="J730" s="88">
        <f t="shared" si="157"/>
        <v>81.356714285714276</v>
      </c>
      <c r="K730" s="121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  <c r="AA730" s="43"/>
      <c r="AB730" s="43"/>
      <c r="AC730" s="43"/>
      <c r="AD730" s="43"/>
      <c r="AE730" s="43"/>
      <c r="AF730" s="43"/>
      <c r="AG730" s="43"/>
      <c r="AH730" s="43"/>
      <c r="AI730" s="43"/>
      <c r="AJ730" s="43"/>
      <c r="AK730" s="43"/>
      <c r="AL730" s="43"/>
      <c r="AM730" s="43"/>
      <c r="AN730" s="43"/>
      <c r="AO730" s="43"/>
      <c r="AP730" s="43"/>
      <c r="AQ730" s="43"/>
      <c r="AR730" s="43"/>
      <c r="AS730" s="43"/>
      <c r="AT730" s="43"/>
      <c r="AU730" s="43"/>
      <c r="AV730" s="43"/>
      <c r="AW730" s="43"/>
      <c r="AX730" s="43"/>
      <c r="AY730" s="43"/>
      <c r="AZ730" s="43"/>
      <c r="BA730" s="43"/>
      <c r="BB730" s="43"/>
      <c r="BC730" s="43"/>
      <c r="BD730" s="43"/>
      <c r="BE730" s="43"/>
      <c r="BF730" s="43"/>
      <c r="BG730" s="43"/>
      <c r="BH730" s="43"/>
      <c r="BI730" s="43"/>
      <c r="BJ730" s="43"/>
      <c r="BK730" s="43"/>
      <c r="BL730" s="43"/>
      <c r="BM730" s="43"/>
      <c r="BN730" s="43"/>
      <c r="BO730" s="43"/>
      <c r="BP730" s="43"/>
      <c r="BQ730" s="43"/>
      <c r="BR730" s="43"/>
      <c r="BS730" s="43"/>
      <c r="BT730" s="43"/>
      <c r="BU730" s="43"/>
      <c r="BV730" s="43"/>
      <c r="BW730" s="43"/>
      <c r="BX730" s="43"/>
      <c r="BY730" s="43"/>
      <c r="BZ730" s="43"/>
      <c r="CA730" s="43"/>
      <c r="CB730" s="43"/>
      <c r="CC730" s="43"/>
      <c r="CD730" s="43"/>
      <c r="CE730" s="43"/>
      <c r="CF730" s="43"/>
      <c r="CG730" s="43"/>
      <c r="CH730" s="43"/>
    </row>
    <row r="731" spans="1:86" s="2" customFormat="1" ht="12">
      <c r="A731" s="22" t="s">
        <v>215</v>
      </c>
      <c r="B731" s="18" t="s">
        <v>45</v>
      </c>
      <c r="C731" s="18" t="s">
        <v>9</v>
      </c>
      <c r="D731" s="18" t="s">
        <v>9</v>
      </c>
      <c r="E731" s="18"/>
      <c r="F731" s="18"/>
      <c r="G731" s="107">
        <f>G732+G746+G751</f>
        <v>1571514.63</v>
      </c>
      <c r="H731" s="107">
        <f>H732+H746+H751</f>
        <v>1894369.71</v>
      </c>
      <c r="I731" s="107">
        <f>I732+I746+I751</f>
        <v>1894369.2000000002</v>
      </c>
      <c r="J731" s="90">
        <f t="shared" si="157"/>
        <v>99.999973078116838</v>
      </c>
      <c r="K731" s="121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  <c r="AA731" s="43"/>
      <c r="AB731" s="43"/>
      <c r="AC731" s="43"/>
      <c r="AD731" s="43"/>
      <c r="AE731" s="43"/>
      <c r="AF731" s="43"/>
      <c r="AG731" s="43"/>
      <c r="AH731" s="43"/>
      <c r="AI731" s="43"/>
      <c r="AJ731" s="43"/>
      <c r="AK731" s="43"/>
      <c r="AL731" s="43"/>
      <c r="AM731" s="43"/>
      <c r="AN731" s="43"/>
      <c r="AO731" s="43"/>
      <c r="AP731" s="43"/>
      <c r="AQ731" s="43"/>
      <c r="AR731" s="43"/>
      <c r="AS731" s="43"/>
      <c r="AT731" s="43"/>
      <c r="AU731" s="43"/>
      <c r="AV731" s="43"/>
      <c r="AW731" s="43"/>
      <c r="AX731" s="43"/>
      <c r="AY731" s="43"/>
      <c r="AZ731" s="43"/>
      <c r="BA731" s="43"/>
      <c r="BB731" s="43"/>
      <c r="BC731" s="43"/>
      <c r="BD731" s="43"/>
      <c r="BE731" s="43"/>
      <c r="BF731" s="43"/>
      <c r="BG731" s="43"/>
      <c r="BH731" s="43"/>
      <c r="BI731" s="43"/>
      <c r="BJ731" s="43"/>
      <c r="BK731" s="43"/>
      <c r="BL731" s="43"/>
      <c r="BM731" s="43"/>
      <c r="BN731" s="43"/>
      <c r="BO731" s="43"/>
      <c r="BP731" s="43"/>
      <c r="BQ731" s="43"/>
      <c r="BR731" s="43"/>
      <c r="BS731" s="43"/>
      <c r="BT731" s="43"/>
      <c r="BU731" s="43"/>
      <c r="BV731" s="43"/>
      <c r="BW731" s="43"/>
      <c r="BX731" s="43"/>
      <c r="BY731" s="43"/>
      <c r="BZ731" s="43"/>
      <c r="CA731" s="43"/>
      <c r="CB731" s="43"/>
      <c r="CC731" s="43"/>
      <c r="CD731" s="43"/>
      <c r="CE731" s="43"/>
      <c r="CF731" s="43"/>
      <c r="CG731" s="43"/>
      <c r="CH731" s="43"/>
    </row>
    <row r="732" spans="1:86" s="2" customFormat="1" ht="24">
      <c r="A732" s="21" t="s">
        <v>521</v>
      </c>
      <c r="B732" s="20" t="s">
        <v>45</v>
      </c>
      <c r="C732" s="20" t="s">
        <v>9</v>
      </c>
      <c r="D732" s="20" t="s">
        <v>9</v>
      </c>
      <c r="E732" s="20" t="s">
        <v>154</v>
      </c>
      <c r="F732" s="20"/>
      <c r="G732" s="108">
        <f>G739+G733</f>
        <v>1571514.63</v>
      </c>
      <c r="H732" s="108">
        <f>H739+H733</f>
        <v>1670369.71</v>
      </c>
      <c r="I732" s="108">
        <f>I739+I733</f>
        <v>1670369.2000000002</v>
      </c>
      <c r="J732" s="88">
        <f t="shared" si="157"/>
        <v>99.999969467837175</v>
      </c>
      <c r="K732" s="121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  <c r="AA732" s="43"/>
      <c r="AB732" s="43"/>
      <c r="AC732" s="43"/>
      <c r="AD732" s="43"/>
      <c r="AE732" s="43"/>
      <c r="AF732" s="43"/>
      <c r="AG732" s="43"/>
      <c r="AH732" s="43"/>
      <c r="AI732" s="43"/>
      <c r="AJ732" s="43"/>
      <c r="AK732" s="43"/>
      <c r="AL732" s="43"/>
      <c r="AM732" s="43"/>
      <c r="AN732" s="43"/>
      <c r="AO732" s="43"/>
      <c r="AP732" s="43"/>
      <c r="AQ732" s="43"/>
      <c r="AR732" s="43"/>
      <c r="AS732" s="43"/>
      <c r="AT732" s="43"/>
      <c r="AU732" s="43"/>
      <c r="AV732" s="43"/>
      <c r="AW732" s="43"/>
      <c r="AX732" s="43"/>
      <c r="AY732" s="43"/>
      <c r="AZ732" s="43"/>
      <c r="BA732" s="43"/>
      <c r="BB732" s="43"/>
      <c r="BC732" s="43"/>
      <c r="BD732" s="43"/>
      <c r="BE732" s="43"/>
      <c r="BF732" s="43"/>
      <c r="BG732" s="43"/>
      <c r="BH732" s="43"/>
      <c r="BI732" s="43"/>
      <c r="BJ732" s="43"/>
      <c r="BK732" s="43"/>
      <c r="BL732" s="43"/>
      <c r="BM732" s="43"/>
      <c r="BN732" s="43"/>
      <c r="BO732" s="43"/>
      <c r="BP732" s="43"/>
      <c r="BQ732" s="43"/>
      <c r="BR732" s="43"/>
      <c r="BS732" s="43"/>
      <c r="BT732" s="43"/>
      <c r="BU732" s="43"/>
      <c r="BV732" s="43"/>
      <c r="BW732" s="43"/>
      <c r="BX732" s="43"/>
      <c r="BY732" s="43"/>
      <c r="BZ732" s="43"/>
      <c r="CA732" s="43"/>
      <c r="CB732" s="43"/>
      <c r="CC732" s="43"/>
      <c r="CD732" s="43"/>
      <c r="CE732" s="43"/>
      <c r="CF732" s="43"/>
      <c r="CG732" s="43"/>
      <c r="CH732" s="43"/>
    </row>
    <row r="733" spans="1:86" s="2" customFormat="1" ht="12">
      <c r="A733" s="21" t="s">
        <v>522</v>
      </c>
      <c r="B733" s="20" t="s">
        <v>45</v>
      </c>
      <c r="C733" s="20" t="s">
        <v>9</v>
      </c>
      <c r="D733" s="20" t="s">
        <v>9</v>
      </c>
      <c r="E733" s="20" t="s">
        <v>155</v>
      </c>
      <c r="F733" s="20"/>
      <c r="G733" s="108">
        <f>G734</f>
        <v>120000</v>
      </c>
      <c r="H733" s="108">
        <f>H734</f>
        <v>120668.07999999999</v>
      </c>
      <c r="I733" s="108">
        <f>I734</f>
        <v>120668.07999999999</v>
      </c>
      <c r="J733" s="88">
        <f t="shared" si="157"/>
        <v>100</v>
      </c>
      <c r="K733" s="121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  <c r="AA733" s="43"/>
      <c r="AB733" s="43"/>
      <c r="AC733" s="43"/>
      <c r="AD733" s="43"/>
      <c r="AE733" s="43"/>
      <c r="AF733" s="43"/>
      <c r="AG733" s="43"/>
      <c r="AH733" s="43"/>
      <c r="AI733" s="43"/>
      <c r="AJ733" s="43"/>
      <c r="AK733" s="43"/>
      <c r="AL733" s="43"/>
      <c r="AM733" s="43"/>
      <c r="AN733" s="43"/>
      <c r="AO733" s="43"/>
      <c r="AP733" s="43"/>
      <c r="AQ733" s="43"/>
      <c r="AR733" s="43"/>
      <c r="AS733" s="43"/>
      <c r="AT733" s="43"/>
      <c r="AU733" s="43"/>
      <c r="AV733" s="43"/>
      <c r="AW733" s="43"/>
      <c r="AX733" s="43"/>
      <c r="AY733" s="43"/>
      <c r="AZ733" s="43"/>
      <c r="BA733" s="43"/>
      <c r="BB733" s="43"/>
      <c r="BC733" s="43"/>
      <c r="BD733" s="43"/>
      <c r="BE733" s="43"/>
      <c r="BF733" s="43"/>
      <c r="BG733" s="43"/>
      <c r="BH733" s="43"/>
      <c r="BI733" s="43"/>
      <c r="BJ733" s="43"/>
      <c r="BK733" s="43"/>
      <c r="BL733" s="43"/>
      <c r="BM733" s="43"/>
      <c r="BN733" s="43"/>
      <c r="BO733" s="43"/>
      <c r="BP733" s="43"/>
      <c r="BQ733" s="43"/>
      <c r="BR733" s="43"/>
      <c r="BS733" s="43"/>
      <c r="BT733" s="43"/>
      <c r="BU733" s="43"/>
      <c r="BV733" s="43"/>
      <c r="BW733" s="43"/>
      <c r="BX733" s="43"/>
      <c r="BY733" s="43"/>
      <c r="BZ733" s="43"/>
      <c r="CA733" s="43"/>
      <c r="CB733" s="43"/>
      <c r="CC733" s="43"/>
      <c r="CD733" s="43"/>
      <c r="CE733" s="43"/>
      <c r="CF733" s="43"/>
      <c r="CG733" s="43"/>
      <c r="CH733" s="43"/>
    </row>
    <row r="734" spans="1:86" s="2" customFormat="1" ht="12">
      <c r="A734" s="21" t="s">
        <v>91</v>
      </c>
      <c r="B734" s="20" t="s">
        <v>45</v>
      </c>
      <c r="C734" s="20" t="s">
        <v>9</v>
      </c>
      <c r="D734" s="20" t="s">
        <v>9</v>
      </c>
      <c r="E734" s="20" t="s">
        <v>250</v>
      </c>
      <c r="F734" s="20"/>
      <c r="G734" s="108">
        <f>G737+G735</f>
        <v>120000</v>
      </c>
      <c r="H734" s="108">
        <f>H737+H735</f>
        <v>120668.07999999999</v>
      </c>
      <c r="I734" s="108">
        <f>I737+I735</f>
        <v>120668.07999999999</v>
      </c>
      <c r="J734" s="88">
        <f t="shared" si="157"/>
        <v>100</v>
      </c>
      <c r="K734" s="117"/>
    </row>
    <row r="735" spans="1:86" s="2" customFormat="1" ht="36">
      <c r="A735" s="21" t="s">
        <v>55</v>
      </c>
      <c r="B735" s="20" t="s">
        <v>45</v>
      </c>
      <c r="C735" s="20" t="s">
        <v>9</v>
      </c>
      <c r="D735" s="20" t="s">
        <v>9</v>
      </c>
      <c r="E735" s="20" t="s">
        <v>250</v>
      </c>
      <c r="F735" s="20" t="s">
        <v>54</v>
      </c>
      <c r="G735" s="108">
        <f>G736</f>
        <v>0</v>
      </c>
      <c r="H735" s="108">
        <f>H736</f>
        <v>22134.9</v>
      </c>
      <c r="I735" s="108">
        <f>I736</f>
        <v>22134.9</v>
      </c>
      <c r="J735" s="88">
        <f t="shared" si="157"/>
        <v>100</v>
      </c>
      <c r="K735" s="117"/>
    </row>
    <row r="736" spans="1:86" s="2" customFormat="1" ht="12">
      <c r="A736" s="21" t="s">
        <v>57</v>
      </c>
      <c r="B736" s="20" t="s">
        <v>45</v>
      </c>
      <c r="C736" s="20" t="s">
        <v>9</v>
      </c>
      <c r="D736" s="20" t="s">
        <v>9</v>
      </c>
      <c r="E736" s="20" t="s">
        <v>250</v>
      </c>
      <c r="F736" s="20" t="s">
        <v>56</v>
      </c>
      <c r="G736" s="108"/>
      <c r="H736" s="108">
        <v>22134.9</v>
      </c>
      <c r="I736" s="108">
        <v>22134.9</v>
      </c>
      <c r="J736" s="88">
        <f t="shared" si="157"/>
        <v>100</v>
      </c>
      <c r="K736" s="117"/>
    </row>
    <row r="737" spans="1:86" s="2" customFormat="1" ht="24">
      <c r="A737" s="21" t="s">
        <v>424</v>
      </c>
      <c r="B737" s="20" t="s">
        <v>45</v>
      </c>
      <c r="C737" s="20" t="s">
        <v>9</v>
      </c>
      <c r="D737" s="20" t="s">
        <v>9</v>
      </c>
      <c r="E737" s="20" t="s">
        <v>250</v>
      </c>
      <c r="F737" s="20" t="s">
        <v>61</v>
      </c>
      <c r="G737" s="108">
        <f>G738</f>
        <v>120000</v>
      </c>
      <c r="H737" s="108">
        <f>H738</f>
        <v>98533.18</v>
      </c>
      <c r="I737" s="108">
        <f>I738</f>
        <v>98533.18</v>
      </c>
      <c r="J737" s="88">
        <f t="shared" si="157"/>
        <v>100</v>
      </c>
      <c r="K737" s="121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  <c r="AA737" s="43"/>
      <c r="AB737" s="43"/>
      <c r="AC737" s="43"/>
      <c r="AD737" s="43"/>
      <c r="AE737" s="43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  <c r="AR737" s="43"/>
      <c r="AS737" s="43"/>
      <c r="AT737" s="43"/>
      <c r="AU737" s="43"/>
      <c r="AV737" s="43"/>
      <c r="AW737" s="43"/>
      <c r="AX737" s="43"/>
      <c r="AY737" s="43"/>
      <c r="AZ737" s="43"/>
      <c r="BA737" s="43"/>
      <c r="BB737" s="43"/>
      <c r="BC737" s="43"/>
      <c r="BD737" s="43"/>
      <c r="BE737" s="43"/>
      <c r="BF737" s="43"/>
      <c r="BG737" s="43"/>
      <c r="BH737" s="43"/>
      <c r="BI737" s="43"/>
      <c r="BJ737" s="43"/>
      <c r="BK737" s="43"/>
      <c r="BL737" s="43"/>
      <c r="BM737" s="43"/>
      <c r="BN737" s="43"/>
      <c r="BO737" s="43"/>
      <c r="BP737" s="43"/>
      <c r="BQ737" s="43"/>
      <c r="BR737" s="43"/>
      <c r="BS737" s="43"/>
      <c r="BT737" s="43"/>
      <c r="BU737" s="43"/>
      <c r="BV737" s="43"/>
      <c r="BW737" s="43"/>
      <c r="BX737" s="43"/>
      <c r="BY737" s="43"/>
      <c r="BZ737" s="43"/>
      <c r="CA737" s="43"/>
      <c r="CB737" s="43"/>
      <c r="CC737" s="43"/>
      <c r="CD737" s="43"/>
      <c r="CE737" s="43"/>
      <c r="CF737" s="43"/>
      <c r="CG737" s="43"/>
      <c r="CH737" s="43"/>
    </row>
    <row r="738" spans="1:86" s="2" customFormat="1" ht="24">
      <c r="A738" s="21" t="s">
        <v>82</v>
      </c>
      <c r="B738" s="20" t="s">
        <v>45</v>
      </c>
      <c r="C738" s="20" t="s">
        <v>9</v>
      </c>
      <c r="D738" s="20" t="s">
        <v>9</v>
      </c>
      <c r="E738" s="20" t="s">
        <v>250</v>
      </c>
      <c r="F738" s="20" t="s">
        <v>62</v>
      </c>
      <c r="G738" s="108">
        <v>120000</v>
      </c>
      <c r="H738" s="108">
        <v>98533.18</v>
      </c>
      <c r="I738" s="108">
        <v>98533.18</v>
      </c>
      <c r="J738" s="88">
        <f t="shared" si="157"/>
        <v>100</v>
      </c>
      <c r="K738" s="121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  <c r="AA738" s="43"/>
      <c r="AB738" s="43"/>
      <c r="AC738" s="43"/>
      <c r="AD738" s="43"/>
      <c r="AE738" s="43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  <c r="AR738" s="43"/>
      <c r="AS738" s="43"/>
      <c r="AT738" s="43"/>
      <c r="AU738" s="43"/>
      <c r="AV738" s="43"/>
      <c r="AW738" s="43"/>
      <c r="AX738" s="43"/>
      <c r="AY738" s="43"/>
      <c r="AZ738" s="43"/>
      <c r="BA738" s="43"/>
      <c r="BB738" s="43"/>
      <c r="BC738" s="43"/>
      <c r="BD738" s="43"/>
      <c r="BE738" s="43"/>
      <c r="BF738" s="43"/>
      <c r="BG738" s="43"/>
      <c r="BH738" s="43"/>
      <c r="BI738" s="43"/>
      <c r="BJ738" s="43"/>
      <c r="BK738" s="43"/>
      <c r="BL738" s="43"/>
      <c r="BM738" s="43"/>
      <c r="BN738" s="43"/>
      <c r="BO738" s="43"/>
      <c r="BP738" s="43"/>
      <c r="BQ738" s="43"/>
      <c r="BR738" s="43"/>
      <c r="BS738" s="43"/>
      <c r="BT738" s="43"/>
      <c r="BU738" s="43"/>
      <c r="BV738" s="43"/>
      <c r="BW738" s="43"/>
      <c r="BX738" s="43"/>
      <c r="BY738" s="43"/>
      <c r="BZ738" s="43"/>
      <c r="CA738" s="43"/>
      <c r="CB738" s="43"/>
      <c r="CC738" s="43"/>
      <c r="CD738" s="43"/>
      <c r="CE738" s="43"/>
      <c r="CF738" s="43"/>
      <c r="CG738" s="43"/>
      <c r="CH738" s="43"/>
    </row>
    <row r="739" spans="1:86" s="2" customFormat="1" ht="12">
      <c r="A739" s="21" t="s">
        <v>549</v>
      </c>
      <c r="B739" s="20" t="s">
        <v>45</v>
      </c>
      <c r="C739" s="20" t="s">
        <v>9</v>
      </c>
      <c r="D739" s="20" t="s">
        <v>9</v>
      </c>
      <c r="E739" s="20" t="s">
        <v>162</v>
      </c>
      <c r="F739" s="20"/>
      <c r="G739" s="108">
        <f>G740+G743</f>
        <v>1451514.63</v>
      </c>
      <c r="H739" s="108">
        <f>H740+H743</f>
        <v>1549701.63</v>
      </c>
      <c r="I739" s="108">
        <f>I740+I743</f>
        <v>1549701.1200000001</v>
      </c>
      <c r="J739" s="88">
        <f t="shared" si="157"/>
        <v>99.999967090439227</v>
      </c>
      <c r="K739" s="121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  <c r="AA739" s="43"/>
      <c r="AB739" s="43"/>
      <c r="AC739" s="43"/>
      <c r="AD739" s="43"/>
      <c r="AE739" s="43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  <c r="AR739" s="43"/>
      <c r="AS739" s="43"/>
      <c r="AT739" s="43"/>
      <c r="AU739" s="43"/>
      <c r="AV739" s="43"/>
      <c r="AW739" s="43"/>
      <c r="AX739" s="43"/>
      <c r="AY739" s="43"/>
      <c r="AZ739" s="43"/>
      <c r="BA739" s="43"/>
      <c r="BB739" s="43"/>
      <c r="BC739" s="43"/>
      <c r="BD739" s="43"/>
      <c r="BE739" s="43"/>
      <c r="BF739" s="43"/>
      <c r="BG739" s="43"/>
      <c r="BH739" s="43"/>
      <c r="BI739" s="43"/>
      <c r="BJ739" s="43"/>
      <c r="BK739" s="43"/>
      <c r="BL739" s="43"/>
      <c r="BM739" s="43"/>
      <c r="BN739" s="43"/>
      <c r="BO739" s="43"/>
      <c r="BP739" s="43"/>
      <c r="BQ739" s="43"/>
      <c r="BR739" s="43"/>
      <c r="BS739" s="43"/>
      <c r="BT739" s="43"/>
      <c r="BU739" s="43"/>
      <c r="BV739" s="43"/>
      <c r="BW739" s="43"/>
      <c r="BX739" s="43"/>
      <c r="BY739" s="43"/>
      <c r="BZ739" s="43"/>
      <c r="CA739" s="43"/>
      <c r="CB739" s="43"/>
      <c r="CC739" s="43"/>
      <c r="CD739" s="43"/>
      <c r="CE739" s="43"/>
      <c r="CF739" s="43"/>
      <c r="CG739" s="43"/>
      <c r="CH739" s="43"/>
    </row>
    <row r="740" spans="1:86" s="2" customFormat="1" ht="36">
      <c r="A740" s="21" t="s">
        <v>277</v>
      </c>
      <c r="B740" s="20" t="s">
        <v>45</v>
      </c>
      <c r="C740" s="20" t="s">
        <v>9</v>
      </c>
      <c r="D740" s="20" t="s">
        <v>9</v>
      </c>
      <c r="E740" s="20" t="s">
        <v>163</v>
      </c>
      <c r="F740" s="20"/>
      <c r="G740" s="108">
        <f t="shared" ref="G740:I741" si="160">G741</f>
        <v>1301514.6299999999</v>
      </c>
      <c r="H740" s="108">
        <f t="shared" si="160"/>
        <v>1399701.63</v>
      </c>
      <c r="I740" s="108">
        <f t="shared" si="160"/>
        <v>1399701.6</v>
      </c>
      <c r="J740" s="90">
        <f t="shared" si="157"/>
        <v>99.999997856686079</v>
      </c>
      <c r="K740" s="121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  <c r="AA740" s="43"/>
      <c r="AB740" s="43"/>
      <c r="AC740" s="43"/>
      <c r="AD740" s="43"/>
      <c r="AE740" s="43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  <c r="AR740" s="43"/>
      <c r="AS740" s="43"/>
      <c r="AT740" s="43"/>
      <c r="AU740" s="43"/>
      <c r="AV740" s="43"/>
      <c r="AW740" s="43"/>
      <c r="AX740" s="43"/>
      <c r="AY740" s="43"/>
      <c r="AZ740" s="43"/>
      <c r="BA740" s="43"/>
      <c r="BB740" s="43"/>
      <c r="BC740" s="43"/>
      <c r="BD740" s="43"/>
      <c r="BE740" s="43"/>
      <c r="BF740" s="43"/>
      <c r="BG740" s="43"/>
      <c r="BH740" s="43"/>
      <c r="BI740" s="43"/>
      <c r="BJ740" s="43"/>
      <c r="BK740" s="43"/>
      <c r="BL740" s="43"/>
      <c r="BM740" s="43"/>
      <c r="BN740" s="43"/>
      <c r="BO740" s="43"/>
      <c r="BP740" s="43"/>
      <c r="BQ740" s="43"/>
      <c r="BR740" s="43"/>
      <c r="BS740" s="43"/>
      <c r="BT740" s="43"/>
      <c r="BU740" s="43"/>
      <c r="BV740" s="43"/>
      <c r="BW740" s="43"/>
      <c r="BX740" s="43"/>
      <c r="BY740" s="43"/>
      <c r="BZ740" s="43"/>
      <c r="CA740" s="43"/>
      <c r="CB740" s="43"/>
      <c r="CC740" s="43"/>
      <c r="CD740" s="43"/>
      <c r="CE740" s="43"/>
      <c r="CF740" s="43"/>
      <c r="CG740" s="43"/>
      <c r="CH740" s="43"/>
    </row>
    <row r="741" spans="1:86" s="2" customFormat="1" ht="24">
      <c r="A741" s="21" t="s">
        <v>88</v>
      </c>
      <c r="B741" s="20" t="s">
        <v>45</v>
      </c>
      <c r="C741" s="20" t="s">
        <v>9</v>
      </c>
      <c r="D741" s="20" t="s">
        <v>9</v>
      </c>
      <c r="E741" s="20" t="s">
        <v>163</v>
      </c>
      <c r="F741" s="48" t="s">
        <v>87</v>
      </c>
      <c r="G741" s="108">
        <f t="shared" si="160"/>
        <v>1301514.6299999999</v>
      </c>
      <c r="H741" s="108">
        <f t="shared" si="160"/>
        <v>1399701.63</v>
      </c>
      <c r="I741" s="108">
        <f t="shared" si="160"/>
        <v>1399701.6</v>
      </c>
      <c r="J741" s="88">
        <f t="shared" si="157"/>
        <v>99.999997856686079</v>
      </c>
      <c r="K741" s="121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  <c r="AA741" s="43"/>
      <c r="AB741" s="43"/>
      <c r="AC741" s="43"/>
      <c r="AD741" s="43"/>
      <c r="AE741" s="43"/>
      <c r="AF741" s="43"/>
      <c r="AG741" s="43"/>
      <c r="AH741" s="43"/>
      <c r="AI741" s="43"/>
      <c r="AJ741" s="43"/>
      <c r="AK741" s="43"/>
      <c r="AL741" s="43"/>
      <c r="AM741" s="43"/>
      <c r="AN741" s="43"/>
      <c r="AO741" s="43"/>
      <c r="AP741" s="43"/>
      <c r="AQ741" s="43"/>
      <c r="AR741" s="43"/>
      <c r="AS741" s="43"/>
      <c r="AT741" s="43"/>
      <c r="AU741" s="43"/>
      <c r="AV741" s="43"/>
      <c r="AW741" s="43"/>
      <c r="AX741" s="43"/>
      <c r="AY741" s="43"/>
      <c r="AZ741" s="43"/>
      <c r="BA741" s="43"/>
      <c r="BB741" s="43"/>
      <c r="BC741" s="43"/>
      <c r="BD741" s="43"/>
      <c r="BE741" s="43"/>
      <c r="BF741" s="43"/>
      <c r="BG741" s="43"/>
      <c r="BH741" s="43"/>
      <c r="BI741" s="43"/>
      <c r="BJ741" s="43"/>
      <c r="BK741" s="43"/>
      <c r="BL741" s="43"/>
      <c r="BM741" s="43"/>
      <c r="BN741" s="43"/>
      <c r="BO741" s="43"/>
      <c r="BP741" s="43"/>
      <c r="BQ741" s="43"/>
      <c r="BR741" s="43"/>
      <c r="BS741" s="43"/>
      <c r="BT741" s="43"/>
      <c r="BU741" s="43"/>
      <c r="BV741" s="43"/>
      <c r="BW741" s="43"/>
      <c r="BX741" s="43"/>
      <c r="BY741" s="43"/>
      <c r="BZ741" s="43"/>
      <c r="CA741" s="43"/>
      <c r="CB741" s="43"/>
      <c r="CC741" s="43"/>
      <c r="CD741" s="43"/>
      <c r="CE741" s="43"/>
      <c r="CF741" s="43"/>
      <c r="CG741" s="43"/>
      <c r="CH741" s="43"/>
    </row>
    <row r="742" spans="1:86" s="2" customFormat="1" ht="12">
      <c r="A742" s="21" t="s">
        <v>189</v>
      </c>
      <c r="B742" s="20" t="s">
        <v>45</v>
      </c>
      <c r="C742" s="20" t="s">
        <v>9</v>
      </c>
      <c r="D742" s="20" t="s">
        <v>9</v>
      </c>
      <c r="E742" s="20" t="s">
        <v>163</v>
      </c>
      <c r="F742" s="48" t="s">
        <v>190</v>
      </c>
      <c r="G742" s="108">
        <v>1301514.6299999999</v>
      </c>
      <c r="H742" s="108">
        <v>1399701.63</v>
      </c>
      <c r="I742" s="108">
        <v>1399701.6</v>
      </c>
      <c r="J742" s="88">
        <v>0</v>
      </c>
      <c r="K742" s="121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  <c r="AA742" s="43"/>
      <c r="AB742" s="43"/>
      <c r="AC742" s="43"/>
      <c r="AD742" s="43"/>
      <c r="AE742" s="43"/>
      <c r="AF742" s="43"/>
      <c r="AG742" s="43"/>
      <c r="AH742" s="43"/>
      <c r="AI742" s="43"/>
      <c r="AJ742" s="43"/>
      <c r="AK742" s="43"/>
      <c r="AL742" s="43"/>
      <c r="AM742" s="43"/>
      <c r="AN742" s="43"/>
      <c r="AO742" s="43"/>
      <c r="AP742" s="43"/>
      <c r="AQ742" s="43"/>
      <c r="AR742" s="43"/>
      <c r="AS742" s="43"/>
      <c r="AT742" s="43"/>
      <c r="AU742" s="43"/>
      <c r="AV742" s="43"/>
      <c r="AW742" s="43"/>
      <c r="AX742" s="43"/>
      <c r="AY742" s="43"/>
      <c r="AZ742" s="43"/>
      <c r="BA742" s="43"/>
      <c r="BB742" s="43"/>
      <c r="BC742" s="43"/>
      <c r="BD742" s="43"/>
      <c r="BE742" s="43"/>
      <c r="BF742" s="43"/>
      <c r="BG742" s="43"/>
      <c r="BH742" s="43"/>
      <c r="BI742" s="43"/>
      <c r="BJ742" s="43"/>
      <c r="BK742" s="43"/>
      <c r="BL742" s="43"/>
      <c r="BM742" s="43"/>
      <c r="BN742" s="43"/>
      <c r="BO742" s="43"/>
      <c r="BP742" s="43"/>
      <c r="BQ742" s="43"/>
      <c r="BR742" s="43"/>
      <c r="BS742" s="43"/>
      <c r="BT742" s="43"/>
      <c r="BU742" s="43"/>
      <c r="BV742" s="43"/>
      <c r="BW742" s="43"/>
      <c r="BX742" s="43"/>
      <c r="BY742" s="43"/>
      <c r="BZ742" s="43"/>
      <c r="CA742" s="43"/>
      <c r="CB742" s="43"/>
      <c r="CC742" s="43"/>
      <c r="CD742" s="43"/>
      <c r="CE742" s="43"/>
      <c r="CF742" s="43"/>
      <c r="CG742" s="43"/>
      <c r="CH742" s="43"/>
    </row>
    <row r="743" spans="1:86" s="2" customFormat="1" ht="12">
      <c r="A743" s="21" t="s">
        <v>231</v>
      </c>
      <c r="B743" s="20" t="s">
        <v>45</v>
      </c>
      <c r="C743" s="20" t="s">
        <v>9</v>
      </c>
      <c r="D743" s="20" t="s">
        <v>9</v>
      </c>
      <c r="E743" s="65" t="s">
        <v>232</v>
      </c>
      <c r="F743" s="48"/>
      <c r="G743" s="108">
        <f t="shared" ref="G743:I744" si="161">G744</f>
        <v>150000</v>
      </c>
      <c r="H743" s="108">
        <f t="shared" si="161"/>
        <v>150000</v>
      </c>
      <c r="I743" s="108">
        <f t="shared" si="161"/>
        <v>149999.51999999999</v>
      </c>
      <c r="J743" s="88">
        <v>0</v>
      </c>
      <c r="K743" s="121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  <c r="AA743" s="43"/>
      <c r="AB743" s="43"/>
      <c r="AC743" s="43"/>
      <c r="AD743" s="43"/>
      <c r="AE743" s="43"/>
      <c r="AF743" s="43"/>
      <c r="AG743" s="43"/>
      <c r="AH743" s="43"/>
      <c r="AI743" s="43"/>
      <c r="AJ743" s="43"/>
      <c r="AK743" s="43"/>
      <c r="AL743" s="43"/>
      <c r="AM743" s="43"/>
      <c r="AN743" s="43"/>
      <c r="AO743" s="43"/>
      <c r="AP743" s="43"/>
      <c r="AQ743" s="43"/>
      <c r="AR743" s="43"/>
      <c r="AS743" s="43"/>
      <c r="AT743" s="43"/>
      <c r="AU743" s="43"/>
      <c r="AV743" s="43"/>
      <c r="AW743" s="43"/>
      <c r="AX743" s="43"/>
      <c r="AY743" s="43"/>
      <c r="AZ743" s="43"/>
      <c r="BA743" s="43"/>
      <c r="BB743" s="43"/>
      <c r="BC743" s="43"/>
      <c r="BD743" s="43"/>
      <c r="BE743" s="43"/>
      <c r="BF743" s="43"/>
      <c r="BG743" s="43"/>
      <c r="BH743" s="43"/>
      <c r="BI743" s="43"/>
      <c r="BJ743" s="43"/>
      <c r="BK743" s="43"/>
      <c r="BL743" s="43"/>
      <c r="BM743" s="43"/>
      <c r="BN743" s="43"/>
      <c r="BO743" s="43"/>
      <c r="BP743" s="43"/>
      <c r="BQ743" s="43"/>
      <c r="BR743" s="43"/>
      <c r="BS743" s="43"/>
      <c r="BT743" s="43"/>
      <c r="BU743" s="43"/>
      <c r="BV743" s="43"/>
      <c r="BW743" s="43"/>
      <c r="BX743" s="43"/>
      <c r="BY743" s="43"/>
      <c r="BZ743" s="43"/>
      <c r="CA743" s="43"/>
      <c r="CB743" s="43"/>
      <c r="CC743" s="43"/>
      <c r="CD743" s="43"/>
      <c r="CE743" s="43"/>
      <c r="CF743" s="43"/>
      <c r="CG743" s="43"/>
      <c r="CH743" s="43"/>
    </row>
    <row r="744" spans="1:86" s="2" customFormat="1" ht="24">
      <c r="A744" s="21" t="s">
        <v>88</v>
      </c>
      <c r="B744" s="20" t="s">
        <v>45</v>
      </c>
      <c r="C744" s="20" t="s">
        <v>9</v>
      </c>
      <c r="D744" s="20" t="s">
        <v>9</v>
      </c>
      <c r="E744" s="65" t="s">
        <v>232</v>
      </c>
      <c r="F744" s="48" t="s">
        <v>87</v>
      </c>
      <c r="G744" s="108">
        <f t="shared" si="161"/>
        <v>150000</v>
      </c>
      <c r="H744" s="108">
        <f t="shared" si="161"/>
        <v>150000</v>
      </c>
      <c r="I744" s="108">
        <f t="shared" si="161"/>
        <v>149999.51999999999</v>
      </c>
      <c r="J744" s="88">
        <v>0</v>
      </c>
      <c r="K744" s="121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  <c r="AA744" s="43"/>
      <c r="AB744" s="43"/>
      <c r="AC744" s="43"/>
      <c r="AD744" s="43"/>
      <c r="AE744" s="43"/>
      <c r="AF744" s="43"/>
      <c r="AG744" s="43"/>
      <c r="AH744" s="43"/>
      <c r="AI744" s="43"/>
      <c r="AJ744" s="43"/>
      <c r="AK744" s="43"/>
      <c r="AL744" s="43"/>
      <c r="AM744" s="43"/>
      <c r="AN744" s="43"/>
      <c r="AO744" s="43"/>
      <c r="AP744" s="43"/>
      <c r="AQ744" s="43"/>
      <c r="AR744" s="43"/>
      <c r="AS744" s="43"/>
      <c r="AT744" s="43"/>
      <c r="AU744" s="43"/>
      <c r="AV744" s="43"/>
      <c r="AW744" s="43"/>
      <c r="AX744" s="43"/>
      <c r="AY744" s="43"/>
      <c r="AZ744" s="43"/>
      <c r="BA744" s="43"/>
      <c r="BB744" s="43"/>
      <c r="BC744" s="43"/>
      <c r="BD744" s="43"/>
      <c r="BE744" s="43"/>
      <c r="BF744" s="43"/>
      <c r="BG744" s="43"/>
      <c r="BH744" s="43"/>
      <c r="BI744" s="43"/>
      <c r="BJ744" s="43"/>
      <c r="BK744" s="43"/>
      <c r="BL744" s="43"/>
      <c r="BM744" s="43"/>
      <c r="BN744" s="43"/>
      <c r="BO744" s="43"/>
      <c r="BP744" s="43"/>
      <c r="BQ744" s="43"/>
      <c r="BR744" s="43"/>
      <c r="BS744" s="43"/>
      <c r="BT744" s="43"/>
      <c r="BU744" s="43"/>
      <c r="BV744" s="43"/>
      <c r="BW744" s="43"/>
      <c r="BX744" s="43"/>
      <c r="BY744" s="43"/>
      <c r="BZ744" s="43"/>
      <c r="CA744" s="43"/>
      <c r="CB744" s="43"/>
      <c r="CC744" s="43"/>
      <c r="CD744" s="43"/>
      <c r="CE744" s="43"/>
      <c r="CF744" s="43"/>
      <c r="CG744" s="43"/>
      <c r="CH744" s="43"/>
    </row>
    <row r="745" spans="1:86" s="2" customFormat="1" ht="12">
      <c r="A745" s="21" t="s">
        <v>189</v>
      </c>
      <c r="B745" s="20" t="s">
        <v>45</v>
      </c>
      <c r="C745" s="20" t="s">
        <v>9</v>
      </c>
      <c r="D745" s="20" t="s">
        <v>9</v>
      </c>
      <c r="E745" s="65" t="s">
        <v>232</v>
      </c>
      <c r="F745" s="48" t="s">
        <v>190</v>
      </c>
      <c r="G745" s="108">
        <v>150000</v>
      </c>
      <c r="H745" s="108">
        <v>150000</v>
      </c>
      <c r="I745" s="108">
        <v>149999.51999999999</v>
      </c>
      <c r="J745" s="88">
        <v>0</v>
      </c>
      <c r="K745" s="121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  <c r="AA745" s="43"/>
      <c r="AB745" s="43"/>
      <c r="AC745" s="43"/>
      <c r="AD745" s="43"/>
      <c r="AE745" s="43"/>
      <c r="AF745" s="43"/>
      <c r="AG745" s="43"/>
      <c r="AH745" s="43"/>
      <c r="AI745" s="43"/>
      <c r="AJ745" s="43"/>
      <c r="AK745" s="43"/>
      <c r="AL745" s="43"/>
      <c r="AM745" s="43"/>
      <c r="AN745" s="43"/>
      <c r="AO745" s="43"/>
      <c r="AP745" s="43"/>
      <c r="AQ745" s="43"/>
      <c r="AR745" s="43"/>
      <c r="AS745" s="43"/>
      <c r="AT745" s="43"/>
      <c r="AU745" s="43"/>
      <c r="AV745" s="43"/>
      <c r="AW745" s="43"/>
      <c r="AX745" s="43"/>
      <c r="AY745" s="43"/>
      <c r="AZ745" s="43"/>
      <c r="BA745" s="43"/>
      <c r="BB745" s="43"/>
      <c r="BC745" s="43"/>
      <c r="BD745" s="43"/>
      <c r="BE745" s="43"/>
      <c r="BF745" s="43"/>
      <c r="BG745" s="43"/>
      <c r="BH745" s="43"/>
      <c r="BI745" s="43"/>
      <c r="BJ745" s="43"/>
      <c r="BK745" s="43"/>
      <c r="BL745" s="43"/>
      <c r="BM745" s="43"/>
      <c r="BN745" s="43"/>
      <c r="BO745" s="43"/>
      <c r="BP745" s="43"/>
      <c r="BQ745" s="43"/>
      <c r="BR745" s="43"/>
      <c r="BS745" s="43"/>
      <c r="BT745" s="43"/>
      <c r="BU745" s="43"/>
      <c r="BV745" s="43"/>
      <c r="BW745" s="43"/>
      <c r="BX745" s="43"/>
      <c r="BY745" s="43"/>
      <c r="BZ745" s="43"/>
      <c r="CA745" s="43"/>
      <c r="CB745" s="43"/>
      <c r="CC745" s="43"/>
      <c r="CD745" s="43"/>
      <c r="CE745" s="43"/>
      <c r="CF745" s="43"/>
      <c r="CG745" s="43"/>
      <c r="CH745" s="43"/>
    </row>
    <row r="746" spans="1:86" s="2" customFormat="1" ht="24">
      <c r="A746" s="21" t="s">
        <v>373</v>
      </c>
      <c r="B746" s="20" t="s">
        <v>45</v>
      </c>
      <c r="C746" s="20" t="s">
        <v>9</v>
      </c>
      <c r="D746" s="20" t="s">
        <v>9</v>
      </c>
      <c r="E746" s="65" t="s">
        <v>372</v>
      </c>
      <c r="F746" s="48"/>
      <c r="G746" s="108">
        <f t="shared" ref="G746:I749" si="162">G747</f>
        <v>0</v>
      </c>
      <c r="H746" s="108">
        <f t="shared" si="162"/>
        <v>224000</v>
      </c>
      <c r="I746" s="108">
        <f t="shared" si="162"/>
        <v>224000</v>
      </c>
      <c r="J746" s="88">
        <v>0</v>
      </c>
      <c r="K746" s="121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  <c r="AA746" s="43"/>
      <c r="AB746" s="43"/>
      <c r="AC746" s="43"/>
      <c r="AD746" s="43"/>
      <c r="AE746" s="43"/>
      <c r="AF746" s="43"/>
      <c r="AG746" s="43"/>
      <c r="AH746" s="43"/>
      <c r="AI746" s="43"/>
      <c r="AJ746" s="43"/>
      <c r="AK746" s="43"/>
      <c r="AL746" s="43"/>
      <c r="AM746" s="43"/>
      <c r="AN746" s="43"/>
      <c r="AO746" s="43"/>
      <c r="AP746" s="43"/>
      <c r="AQ746" s="43"/>
      <c r="AR746" s="43"/>
      <c r="AS746" s="43"/>
      <c r="AT746" s="43"/>
      <c r="AU746" s="43"/>
      <c r="AV746" s="43"/>
      <c r="AW746" s="43"/>
      <c r="AX746" s="43"/>
      <c r="AY746" s="43"/>
      <c r="AZ746" s="43"/>
      <c r="BA746" s="43"/>
      <c r="BB746" s="43"/>
      <c r="BC746" s="43"/>
      <c r="BD746" s="43"/>
      <c r="BE746" s="43"/>
      <c r="BF746" s="43"/>
      <c r="BG746" s="43"/>
      <c r="BH746" s="43"/>
      <c r="BI746" s="43"/>
      <c r="BJ746" s="43"/>
      <c r="BK746" s="43"/>
      <c r="BL746" s="43"/>
      <c r="BM746" s="43"/>
      <c r="BN746" s="43"/>
      <c r="BO746" s="43"/>
      <c r="BP746" s="43"/>
      <c r="BQ746" s="43"/>
      <c r="BR746" s="43"/>
      <c r="BS746" s="43"/>
      <c r="BT746" s="43"/>
      <c r="BU746" s="43"/>
      <c r="BV746" s="43"/>
      <c r="BW746" s="43"/>
      <c r="BX746" s="43"/>
      <c r="BY746" s="43"/>
      <c r="BZ746" s="43"/>
      <c r="CA746" s="43"/>
      <c r="CB746" s="43"/>
      <c r="CC746" s="43"/>
      <c r="CD746" s="43"/>
      <c r="CE746" s="43"/>
      <c r="CF746" s="43"/>
      <c r="CG746" s="43"/>
      <c r="CH746" s="43"/>
    </row>
    <row r="747" spans="1:86" s="2" customFormat="1" ht="12">
      <c r="A747" s="21" t="s">
        <v>374</v>
      </c>
      <c r="B747" s="20" t="s">
        <v>45</v>
      </c>
      <c r="C747" s="20" t="s">
        <v>9</v>
      </c>
      <c r="D747" s="20" t="s">
        <v>9</v>
      </c>
      <c r="E747" s="65" t="s">
        <v>375</v>
      </c>
      <c r="F747" s="48"/>
      <c r="G747" s="108">
        <f t="shared" si="162"/>
        <v>0</v>
      </c>
      <c r="H747" s="108">
        <f t="shared" si="162"/>
        <v>224000</v>
      </c>
      <c r="I747" s="108">
        <f t="shared" si="162"/>
        <v>224000</v>
      </c>
      <c r="J747" s="88">
        <v>0</v>
      </c>
      <c r="K747" s="121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  <c r="AA747" s="43"/>
      <c r="AB747" s="43"/>
      <c r="AC747" s="43"/>
      <c r="AD747" s="43"/>
      <c r="AE747" s="43"/>
      <c r="AF747" s="43"/>
      <c r="AG747" s="43"/>
      <c r="AH747" s="43"/>
      <c r="AI747" s="43"/>
      <c r="AJ747" s="43"/>
      <c r="AK747" s="43"/>
      <c r="AL747" s="43"/>
      <c r="AM747" s="43"/>
      <c r="AN747" s="43"/>
      <c r="AO747" s="43"/>
      <c r="AP747" s="43"/>
      <c r="AQ747" s="43"/>
      <c r="AR747" s="43"/>
      <c r="AS747" s="43"/>
      <c r="AT747" s="43"/>
      <c r="AU747" s="43"/>
      <c r="AV747" s="43"/>
      <c r="AW747" s="43"/>
      <c r="AX747" s="43"/>
      <c r="AY747" s="43"/>
      <c r="AZ747" s="43"/>
      <c r="BA747" s="43"/>
      <c r="BB747" s="43"/>
      <c r="BC747" s="43"/>
      <c r="BD747" s="43"/>
      <c r="BE747" s="43"/>
      <c r="BF747" s="43"/>
      <c r="BG747" s="43"/>
      <c r="BH747" s="43"/>
      <c r="BI747" s="43"/>
      <c r="BJ747" s="43"/>
      <c r="BK747" s="43"/>
      <c r="BL747" s="43"/>
      <c r="BM747" s="43"/>
      <c r="BN747" s="43"/>
      <c r="BO747" s="43"/>
      <c r="BP747" s="43"/>
      <c r="BQ747" s="43"/>
      <c r="BR747" s="43"/>
      <c r="BS747" s="43"/>
      <c r="BT747" s="43"/>
      <c r="BU747" s="43"/>
      <c r="BV747" s="43"/>
      <c r="BW747" s="43"/>
      <c r="BX747" s="43"/>
      <c r="BY747" s="43"/>
      <c r="BZ747" s="43"/>
      <c r="CA747" s="43"/>
      <c r="CB747" s="43"/>
      <c r="CC747" s="43"/>
      <c r="CD747" s="43"/>
      <c r="CE747" s="43"/>
      <c r="CF747" s="43"/>
      <c r="CG747" s="43"/>
      <c r="CH747" s="43"/>
    </row>
    <row r="748" spans="1:86" s="2" customFormat="1" ht="24">
      <c r="A748" s="21" t="s">
        <v>302</v>
      </c>
      <c r="B748" s="20" t="s">
        <v>45</v>
      </c>
      <c r="C748" s="20" t="s">
        <v>9</v>
      </c>
      <c r="D748" s="20" t="s">
        <v>9</v>
      </c>
      <c r="E748" s="65" t="s">
        <v>377</v>
      </c>
      <c r="F748" s="48"/>
      <c r="G748" s="108">
        <f t="shared" si="162"/>
        <v>0</v>
      </c>
      <c r="H748" s="108">
        <f t="shared" si="162"/>
        <v>224000</v>
      </c>
      <c r="I748" s="108">
        <f t="shared" si="162"/>
        <v>224000</v>
      </c>
      <c r="J748" s="88">
        <v>0</v>
      </c>
      <c r="K748" s="121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  <c r="AA748" s="43"/>
      <c r="AB748" s="43"/>
      <c r="AC748" s="43"/>
      <c r="AD748" s="43"/>
      <c r="AE748" s="43"/>
      <c r="AF748" s="43"/>
      <c r="AG748" s="43"/>
      <c r="AH748" s="43"/>
      <c r="AI748" s="43"/>
      <c r="AJ748" s="43"/>
      <c r="AK748" s="43"/>
      <c r="AL748" s="43"/>
      <c r="AM748" s="43"/>
      <c r="AN748" s="43"/>
      <c r="AO748" s="43"/>
      <c r="AP748" s="43"/>
      <c r="AQ748" s="43"/>
      <c r="AR748" s="43"/>
      <c r="AS748" s="43"/>
      <c r="AT748" s="43"/>
      <c r="AU748" s="43"/>
      <c r="AV748" s="43"/>
      <c r="AW748" s="43"/>
      <c r="AX748" s="43"/>
      <c r="AY748" s="43"/>
      <c r="AZ748" s="43"/>
      <c r="BA748" s="43"/>
      <c r="BB748" s="43"/>
      <c r="BC748" s="43"/>
      <c r="BD748" s="43"/>
      <c r="BE748" s="43"/>
      <c r="BF748" s="43"/>
      <c r="BG748" s="43"/>
      <c r="BH748" s="43"/>
      <c r="BI748" s="43"/>
      <c r="BJ748" s="43"/>
      <c r="BK748" s="43"/>
      <c r="BL748" s="43"/>
      <c r="BM748" s="43"/>
      <c r="BN748" s="43"/>
      <c r="BO748" s="43"/>
      <c r="BP748" s="43"/>
      <c r="BQ748" s="43"/>
      <c r="BR748" s="43"/>
      <c r="BS748" s="43"/>
      <c r="BT748" s="43"/>
      <c r="BU748" s="43"/>
      <c r="BV748" s="43"/>
      <c r="BW748" s="43"/>
      <c r="BX748" s="43"/>
      <c r="BY748" s="43"/>
      <c r="BZ748" s="43"/>
      <c r="CA748" s="43"/>
      <c r="CB748" s="43"/>
      <c r="CC748" s="43"/>
      <c r="CD748" s="43"/>
      <c r="CE748" s="43"/>
      <c r="CF748" s="43"/>
      <c r="CG748" s="43"/>
      <c r="CH748" s="43"/>
    </row>
    <row r="749" spans="1:86" s="2" customFormat="1" ht="24">
      <c r="A749" s="21" t="s">
        <v>88</v>
      </c>
      <c r="B749" s="20" t="s">
        <v>45</v>
      </c>
      <c r="C749" s="20" t="s">
        <v>9</v>
      </c>
      <c r="D749" s="20" t="s">
        <v>9</v>
      </c>
      <c r="E749" s="65" t="s">
        <v>377</v>
      </c>
      <c r="F749" s="48" t="s">
        <v>87</v>
      </c>
      <c r="G749" s="108">
        <f t="shared" si="162"/>
        <v>0</v>
      </c>
      <c r="H749" s="108">
        <f t="shared" si="162"/>
        <v>224000</v>
      </c>
      <c r="I749" s="108">
        <f t="shared" si="162"/>
        <v>224000</v>
      </c>
      <c r="J749" s="88">
        <f t="shared" si="157"/>
        <v>100</v>
      </c>
      <c r="K749" s="121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  <c r="AA749" s="43"/>
      <c r="AB749" s="43"/>
      <c r="AC749" s="43"/>
      <c r="AD749" s="43"/>
      <c r="AE749" s="43"/>
      <c r="AF749" s="43"/>
      <c r="AG749" s="43"/>
      <c r="AH749" s="43"/>
      <c r="AI749" s="43"/>
      <c r="AJ749" s="43"/>
      <c r="AK749" s="43"/>
      <c r="AL749" s="43"/>
      <c r="AM749" s="43"/>
      <c r="AN749" s="43"/>
      <c r="AO749" s="43"/>
      <c r="AP749" s="43"/>
      <c r="AQ749" s="43"/>
      <c r="AR749" s="43"/>
      <c r="AS749" s="43"/>
      <c r="AT749" s="43"/>
      <c r="AU749" s="43"/>
      <c r="AV749" s="43"/>
      <c r="AW749" s="43"/>
      <c r="AX749" s="43"/>
      <c r="AY749" s="43"/>
      <c r="AZ749" s="43"/>
      <c r="BA749" s="43"/>
      <c r="BB749" s="43"/>
      <c r="BC749" s="43"/>
      <c r="BD749" s="43"/>
      <c r="BE749" s="43"/>
      <c r="BF749" s="43"/>
      <c r="BG749" s="43"/>
      <c r="BH749" s="43"/>
      <c r="BI749" s="43"/>
      <c r="BJ749" s="43"/>
      <c r="BK749" s="43"/>
      <c r="BL749" s="43"/>
      <c r="BM749" s="43"/>
      <c r="BN749" s="43"/>
      <c r="BO749" s="43"/>
      <c r="BP749" s="43"/>
      <c r="BQ749" s="43"/>
      <c r="BR749" s="43"/>
      <c r="BS749" s="43"/>
      <c r="BT749" s="43"/>
      <c r="BU749" s="43"/>
      <c r="BV749" s="43"/>
      <c r="BW749" s="43"/>
      <c r="BX749" s="43"/>
      <c r="BY749" s="43"/>
      <c r="BZ749" s="43"/>
      <c r="CA749" s="43"/>
      <c r="CB749" s="43"/>
      <c r="CC749" s="43"/>
      <c r="CD749" s="43"/>
      <c r="CE749" s="43"/>
      <c r="CF749" s="43"/>
      <c r="CG749" s="43"/>
      <c r="CH749" s="43"/>
    </row>
    <row r="750" spans="1:86" s="2" customFormat="1" ht="15" customHeight="1">
      <c r="A750" s="21" t="s">
        <v>189</v>
      </c>
      <c r="B750" s="20" t="s">
        <v>45</v>
      </c>
      <c r="C750" s="20" t="s">
        <v>9</v>
      </c>
      <c r="D750" s="20" t="s">
        <v>9</v>
      </c>
      <c r="E750" s="65" t="s">
        <v>377</v>
      </c>
      <c r="F750" s="48" t="s">
        <v>190</v>
      </c>
      <c r="G750" s="108">
        <v>0</v>
      </c>
      <c r="H750" s="108">
        <v>224000</v>
      </c>
      <c r="I750" s="108">
        <v>224000</v>
      </c>
      <c r="J750" s="88">
        <f t="shared" si="157"/>
        <v>100</v>
      </c>
      <c r="K750" s="121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  <c r="AA750" s="43"/>
      <c r="AB750" s="43"/>
      <c r="AC750" s="43"/>
      <c r="AD750" s="43"/>
      <c r="AE750" s="43"/>
      <c r="AF750" s="43"/>
      <c r="AG750" s="43"/>
      <c r="AH750" s="43"/>
      <c r="AI750" s="43"/>
      <c r="AJ750" s="43"/>
      <c r="AK750" s="43"/>
      <c r="AL750" s="43"/>
      <c r="AM750" s="43"/>
      <c r="AN750" s="43"/>
      <c r="AO750" s="43"/>
      <c r="AP750" s="43"/>
      <c r="AQ750" s="43"/>
      <c r="AR750" s="43"/>
      <c r="AS750" s="43"/>
      <c r="AT750" s="43"/>
      <c r="AU750" s="43"/>
      <c r="AV750" s="43"/>
      <c r="AW750" s="43"/>
      <c r="AX750" s="43"/>
      <c r="AY750" s="43"/>
      <c r="AZ750" s="43"/>
      <c r="BA750" s="43"/>
      <c r="BB750" s="43"/>
      <c r="BC750" s="43"/>
      <c r="BD750" s="43"/>
      <c r="BE750" s="43"/>
      <c r="BF750" s="43"/>
      <c r="BG750" s="43"/>
      <c r="BH750" s="43"/>
      <c r="BI750" s="43"/>
      <c r="BJ750" s="43"/>
      <c r="BK750" s="43"/>
      <c r="BL750" s="43"/>
      <c r="BM750" s="43"/>
      <c r="BN750" s="43"/>
      <c r="BO750" s="43"/>
      <c r="BP750" s="43"/>
      <c r="BQ750" s="43"/>
      <c r="BR750" s="43"/>
      <c r="BS750" s="43"/>
      <c r="BT750" s="43"/>
      <c r="BU750" s="43"/>
      <c r="BV750" s="43"/>
      <c r="BW750" s="43"/>
      <c r="BX750" s="43"/>
      <c r="BY750" s="43"/>
      <c r="BZ750" s="43"/>
      <c r="CA750" s="43"/>
      <c r="CB750" s="43"/>
      <c r="CC750" s="43"/>
      <c r="CD750" s="43"/>
      <c r="CE750" s="43"/>
      <c r="CF750" s="43"/>
      <c r="CG750" s="43"/>
      <c r="CH750" s="43"/>
    </row>
    <row r="751" spans="1:86" s="2" customFormat="1" ht="24" hidden="1">
      <c r="A751" s="21" t="s">
        <v>381</v>
      </c>
      <c r="B751" s="20" t="s">
        <v>45</v>
      </c>
      <c r="C751" s="20" t="s">
        <v>9</v>
      </c>
      <c r="D751" s="20" t="s">
        <v>9</v>
      </c>
      <c r="E751" s="65" t="s">
        <v>201</v>
      </c>
      <c r="F751" s="48"/>
      <c r="G751" s="108">
        <f t="shared" ref="G751:I753" si="163">G752</f>
        <v>0</v>
      </c>
      <c r="H751" s="108">
        <f t="shared" si="163"/>
        <v>0</v>
      </c>
      <c r="I751" s="108">
        <f t="shared" si="163"/>
        <v>0</v>
      </c>
      <c r="J751" s="88" t="e">
        <f t="shared" si="157"/>
        <v>#DIV/0!</v>
      </c>
      <c r="K751" s="121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  <c r="AA751" s="43"/>
      <c r="AB751" s="43"/>
      <c r="AC751" s="43"/>
      <c r="AD751" s="43"/>
      <c r="AE751" s="43"/>
      <c r="AF751" s="43"/>
      <c r="AG751" s="43"/>
      <c r="AH751" s="43"/>
      <c r="AI751" s="43"/>
      <c r="AJ751" s="43"/>
      <c r="AK751" s="43"/>
      <c r="AL751" s="43"/>
      <c r="AM751" s="43"/>
      <c r="AN751" s="43"/>
      <c r="AO751" s="43"/>
      <c r="AP751" s="43"/>
      <c r="AQ751" s="43"/>
      <c r="AR751" s="43"/>
      <c r="AS751" s="43"/>
      <c r="AT751" s="43"/>
      <c r="AU751" s="43"/>
      <c r="AV751" s="43"/>
      <c r="AW751" s="43"/>
      <c r="AX751" s="43"/>
      <c r="AY751" s="43"/>
      <c r="AZ751" s="43"/>
      <c r="BA751" s="43"/>
      <c r="BB751" s="43"/>
      <c r="BC751" s="43"/>
      <c r="BD751" s="43"/>
      <c r="BE751" s="43"/>
      <c r="BF751" s="43"/>
      <c r="BG751" s="43"/>
      <c r="BH751" s="43"/>
      <c r="BI751" s="43"/>
      <c r="BJ751" s="43"/>
      <c r="BK751" s="43"/>
      <c r="BL751" s="43"/>
      <c r="BM751" s="43"/>
      <c r="BN751" s="43"/>
      <c r="BO751" s="43"/>
      <c r="BP751" s="43"/>
      <c r="BQ751" s="43"/>
      <c r="BR751" s="43"/>
      <c r="BS751" s="43"/>
      <c r="BT751" s="43"/>
      <c r="BU751" s="43"/>
      <c r="BV751" s="43"/>
      <c r="BW751" s="43"/>
      <c r="BX751" s="43"/>
      <c r="BY751" s="43"/>
      <c r="BZ751" s="43"/>
      <c r="CA751" s="43"/>
      <c r="CB751" s="43"/>
      <c r="CC751" s="43"/>
      <c r="CD751" s="43"/>
      <c r="CE751" s="43"/>
      <c r="CF751" s="43"/>
      <c r="CG751" s="43"/>
      <c r="CH751" s="43"/>
    </row>
    <row r="752" spans="1:86" s="2" customFormat="1" ht="24" hidden="1">
      <c r="A752" s="21" t="s">
        <v>302</v>
      </c>
      <c r="B752" s="20" t="s">
        <v>45</v>
      </c>
      <c r="C752" s="20" t="s">
        <v>9</v>
      </c>
      <c r="D752" s="20" t="s">
        <v>9</v>
      </c>
      <c r="E752" s="65" t="s">
        <v>448</v>
      </c>
      <c r="F752" s="48"/>
      <c r="G752" s="108">
        <f t="shared" si="163"/>
        <v>0</v>
      </c>
      <c r="H752" s="108">
        <f t="shared" si="163"/>
        <v>0</v>
      </c>
      <c r="I752" s="108">
        <f t="shared" si="163"/>
        <v>0</v>
      </c>
      <c r="J752" s="88" t="e">
        <f t="shared" si="157"/>
        <v>#DIV/0!</v>
      </c>
      <c r="K752" s="121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  <c r="AA752" s="43"/>
      <c r="AB752" s="43"/>
      <c r="AC752" s="43"/>
      <c r="AD752" s="43"/>
      <c r="AE752" s="43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  <c r="AR752" s="43"/>
      <c r="AS752" s="43"/>
      <c r="AT752" s="43"/>
      <c r="AU752" s="43"/>
      <c r="AV752" s="43"/>
      <c r="AW752" s="43"/>
      <c r="AX752" s="43"/>
      <c r="AY752" s="43"/>
      <c r="AZ752" s="43"/>
      <c r="BA752" s="43"/>
      <c r="BB752" s="43"/>
      <c r="BC752" s="43"/>
      <c r="BD752" s="43"/>
      <c r="BE752" s="43"/>
      <c r="BF752" s="43"/>
      <c r="BG752" s="43"/>
      <c r="BH752" s="43"/>
      <c r="BI752" s="43"/>
      <c r="BJ752" s="43"/>
      <c r="BK752" s="43"/>
      <c r="BL752" s="43"/>
      <c r="BM752" s="43"/>
      <c r="BN752" s="43"/>
      <c r="BO752" s="43"/>
      <c r="BP752" s="43"/>
      <c r="BQ752" s="43"/>
      <c r="BR752" s="43"/>
      <c r="BS752" s="43"/>
      <c r="BT752" s="43"/>
      <c r="BU752" s="43"/>
      <c r="BV752" s="43"/>
      <c r="BW752" s="43"/>
      <c r="BX752" s="43"/>
      <c r="BY752" s="43"/>
      <c r="BZ752" s="43"/>
      <c r="CA752" s="43"/>
      <c r="CB752" s="43"/>
      <c r="CC752" s="43"/>
      <c r="CD752" s="43"/>
      <c r="CE752" s="43"/>
      <c r="CF752" s="43"/>
      <c r="CG752" s="43"/>
      <c r="CH752" s="43"/>
    </row>
    <row r="753" spans="1:86" s="2" customFormat="1" ht="24" hidden="1">
      <c r="A753" s="21" t="s">
        <v>88</v>
      </c>
      <c r="B753" s="20" t="s">
        <v>45</v>
      </c>
      <c r="C753" s="20" t="s">
        <v>9</v>
      </c>
      <c r="D753" s="20" t="s">
        <v>9</v>
      </c>
      <c r="E753" s="65" t="s">
        <v>448</v>
      </c>
      <c r="F753" s="48" t="s">
        <v>87</v>
      </c>
      <c r="G753" s="108">
        <f t="shared" si="163"/>
        <v>0</v>
      </c>
      <c r="H753" s="108">
        <f t="shared" si="163"/>
        <v>0</v>
      </c>
      <c r="I753" s="108">
        <f t="shared" si="163"/>
        <v>0</v>
      </c>
      <c r="J753" s="88" t="e">
        <f t="shared" si="157"/>
        <v>#DIV/0!</v>
      </c>
      <c r="K753" s="121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  <c r="AA753" s="43"/>
      <c r="AB753" s="43"/>
      <c r="AC753" s="43"/>
      <c r="AD753" s="43"/>
      <c r="AE753" s="43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  <c r="AR753" s="43"/>
      <c r="AS753" s="43"/>
      <c r="AT753" s="43"/>
      <c r="AU753" s="43"/>
      <c r="AV753" s="43"/>
      <c r="AW753" s="43"/>
      <c r="AX753" s="43"/>
      <c r="AY753" s="43"/>
      <c r="AZ753" s="43"/>
      <c r="BA753" s="43"/>
      <c r="BB753" s="43"/>
      <c r="BC753" s="43"/>
      <c r="BD753" s="43"/>
      <c r="BE753" s="43"/>
      <c r="BF753" s="43"/>
      <c r="BG753" s="43"/>
      <c r="BH753" s="43"/>
      <c r="BI753" s="43"/>
      <c r="BJ753" s="43"/>
      <c r="BK753" s="43"/>
      <c r="BL753" s="43"/>
      <c r="BM753" s="43"/>
      <c r="BN753" s="43"/>
      <c r="BO753" s="43"/>
      <c r="BP753" s="43"/>
      <c r="BQ753" s="43"/>
      <c r="BR753" s="43"/>
      <c r="BS753" s="43"/>
      <c r="BT753" s="43"/>
      <c r="BU753" s="43"/>
      <c r="BV753" s="43"/>
      <c r="BW753" s="43"/>
      <c r="BX753" s="43"/>
      <c r="BY753" s="43"/>
      <c r="BZ753" s="43"/>
      <c r="CA753" s="43"/>
      <c r="CB753" s="43"/>
      <c r="CC753" s="43"/>
      <c r="CD753" s="43"/>
      <c r="CE753" s="43"/>
      <c r="CF753" s="43"/>
      <c r="CG753" s="43"/>
      <c r="CH753" s="43"/>
    </row>
    <row r="754" spans="1:86" s="2" customFormat="1" ht="12" hidden="1">
      <c r="A754" s="21" t="s">
        <v>189</v>
      </c>
      <c r="B754" s="20" t="s">
        <v>45</v>
      </c>
      <c r="C754" s="20" t="s">
        <v>9</v>
      </c>
      <c r="D754" s="20" t="s">
        <v>9</v>
      </c>
      <c r="E754" s="65" t="s">
        <v>448</v>
      </c>
      <c r="F754" s="48" t="s">
        <v>190</v>
      </c>
      <c r="G754" s="108"/>
      <c r="H754" s="108"/>
      <c r="I754" s="108"/>
      <c r="J754" s="88" t="e">
        <f t="shared" si="157"/>
        <v>#DIV/0!</v>
      </c>
      <c r="K754" s="121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  <c r="AA754" s="43"/>
      <c r="AB754" s="43"/>
      <c r="AC754" s="43"/>
      <c r="AD754" s="43"/>
      <c r="AE754" s="43"/>
      <c r="AF754" s="43"/>
      <c r="AG754" s="43"/>
      <c r="AH754" s="43"/>
      <c r="AI754" s="43"/>
      <c r="AJ754" s="43"/>
      <c r="AK754" s="43"/>
      <c r="AL754" s="43"/>
      <c r="AM754" s="43"/>
      <c r="AN754" s="43"/>
      <c r="AO754" s="43"/>
      <c r="AP754" s="43"/>
      <c r="AQ754" s="43"/>
      <c r="AR754" s="43"/>
      <c r="AS754" s="43"/>
      <c r="AT754" s="43"/>
      <c r="AU754" s="43"/>
      <c r="AV754" s="43"/>
      <c r="AW754" s="43"/>
      <c r="AX754" s="43"/>
      <c r="AY754" s="43"/>
      <c r="AZ754" s="43"/>
      <c r="BA754" s="43"/>
      <c r="BB754" s="43"/>
      <c r="BC754" s="43"/>
      <c r="BD754" s="43"/>
      <c r="BE754" s="43"/>
      <c r="BF754" s="43"/>
      <c r="BG754" s="43"/>
      <c r="BH754" s="43"/>
      <c r="BI754" s="43"/>
      <c r="BJ754" s="43"/>
      <c r="BK754" s="43"/>
      <c r="BL754" s="43"/>
      <c r="BM754" s="43"/>
      <c r="BN754" s="43"/>
      <c r="BO754" s="43"/>
      <c r="BP754" s="43"/>
      <c r="BQ754" s="43"/>
      <c r="BR754" s="43"/>
      <c r="BS754" s="43"/>
      <c r="BT754" s="43"/>
      <c r="BU754" s="43"/>
      <c r="BV754" s="43"/>
      <c r="BW754" s="43"/>
      <c r="BX754" s="43"/>
      <c r="BY754" s="43"/>
      <c r="BZ754" s="43"/>
      <c r="CA754" s="43"/>
      <c r="CB754" s="43"/>
      <c r="CC754" s="43"/>
      <c r="CD754" s="43"/>
      <c r="CE754" s="43"/>
      <c r="CF754" s="43"/>
      <c r="CG754" s="43"/>
      <c r="CH754" s="43"/>
    </row>
    <row r="755" spans="1:86" s="2" customFormat="1" ht="12">
      <c r="A755" s="22" t="s">
        <v>19</v>
      </c>
      <c r="B755" s="18" t="s">
        <v>45</v>
      </c>
      <c r="C755" s="18" t="s">
        <v>9</v>
      </c>
      <c r="D755" s="18" t="s">
        <v>12</v>
      </c>
      <c r="E755" s="18"/>
      <c r="F755" s="18"/>
      <c r="G755" s="107">
        <f>G756</f>
        <v>22536559.300000001</v>
      </c>
      <c r="H755" s="107">
        <f>H756</f>
        <v>7930584.2199999997</v>
      </c>
      <c r="I755" s="107">
        <f>I756</f>
        <v>7833965.3700000001</v>
      </c>
      <c r="J755" s="90">
        <f t="shared" si="157"/>
        <v>98.781693160053237</v>
      </c>
      <c r="K755" s="121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  <c r="AA755" s="43"/>
      <c r="AB755" s="43"/>
      <c r="AC755" s="43"/>
      <c r="AD755" s="43"/>
      <c r="AE755" s="43"/>
      <c r="AF755" s="43"/>
      <c r="AG755" s="43"/>
      <c r="AH755" s="43"/>
      <c r="AI755" s="43"/>
      <c r="AJ755" s="43"/>
      <c r="AK755" s="43"/>
      <c r="AL755" s="43"/>
      <c r="AM755" s="43"/>
      <c r="AN755" s="43"/>
      <c r="AO755" s="43"/>
      <c r="AP755" s="43"/>
      <c r="AQ755" s="43"/>
      <c r="AR755" s="43"/>
      <c r="AS755" s="43"/>
      <c r="AT755" s="43"/>
      <c r="AU755" s="43"/>
      <c r="AV755" s="43"/>
      <c r="AW755" s="43"/>
      <c r="AX755" s="43"/>
      <c r="AY755" s="43"/>
      <c r="AZ755" s="43"/>
      <c r="BA755" s="43"/>
      <c r="BB755" s="43"/>
      <c r="BC755" s="43"/>
      <c r="BD755" s="43"/>
      <c r="BE755" s="43"/>
      <c r="BF755" s="43"/>
      <c r="BG755" s="43"/>
      <c r="BH755" s="43"/>
      <c r="BI755" s="43"/>
      <c r="BJ755" s="43"/>
      <c r="BK755" s="43"/>
      <c r="BL755" s="43"/>
      <c r="BM755" s="43"/>
      <c r="BN755" s="43"/>
      <c r="BO755" s="43"/>
      <c r="BP755" s="43"/>
      <c r="BQ755" s="43"/>
      <c r="BR755" s="43"/>
      <c r="BS755" s="43"/>
      <c r="BT755" s="43"/>
      <c r="BU755" s="43"/>
      <c r="BV755" s="43"/>
      <c r="BW755" s="43"/>
      <c r="BX755" s="43"/>
      <c r="BY755" s="43"/>
      <c r="BZ755" s="43"/>
      <c r="CA755" s="43"/>
      <c r="CB755" s="43"/>
      <c r="CC755" s="43"/>
      <c r="CD755" s="43"/>
      <c r="CE755" s="43"/>
      <c r="CF755" s="43"/>
      <c r="CG755" s="43"/>
      <c r="CH755" s="43"/>
    </row>
    <row r="756" spans="1:86" s="2" customFormat="1" ht="24">
      <c r="A756" s="21" t="s">
        <v>530</v>
      </c>
      <c r="B756" s="20" t="s">
        <v>45</v>
      </c>
      <c r="C756" s="20" t="s">
        <v>9</v>
      </c>
      <c r="D756" s="20" t="s">
        <v>12</v>
      </c>
      <c r="E756" s="20" t="s">
        <v>154</v>
      </c>
      <c r="F756" s="20"/>
      <c r="G756" s="108">
        <f>G764+G757</f>
        <v>22536559.300000001</v>
      </c>
      <c r="H756" s="108">
        <f>H764+H757</f>
        <v>7930584.2199999997</v>
      </c>
      <c r="I756" s="108">
        <f>I764+I757</f>
        <v>7833965.3700000001</v>
      </c>
      <c r="J756" s="88">
        <f t="shared" si="157"/>
        <v>98.781693160053237</v>
      </c>
      <c r="K756" s="121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  <c r="AA756" s="43"/>
      <c r="AB756" s="43"/>
      <c r="AC756" s="43"/>
      <c r="AD756" s="43"/>
      <c r="AE756" s="43"/>
      <c r="AF756" s="43"/>
      <c r="AG756" s="43"/>
      <c r="AH756" s="43"/>
      <c r="AI756" s="43"/>
      <c r="AJ756" s="43"/>
      <c r="AK756" s="43"/>
      <c r="AL756" s="43"/>
      <c r="AM756" s="43"/>
      <c r="AN756" s="43"/>
      <c r="AO756" s="43"/>
      <c r="AP756" s="43"/>
      <c r="AQ756" s="43"/>
      <c r="AR756" s="43"/>
      <c r="AS756" s="43"/>
      <c r="AT756" s="43"/>
      <c r="AU756" s="43"/>
      <c r="AV756" s="43"/>
      <c r="AW756" s="43"/>
      <c r="AX756" s="43"/>
      <c r="AY756" s="43"/>
      <c r="AZ756" s="43"/>
      <c r="BA756" s="43"/>
      <c r="BB756" s="43"/>
      <c r="BC756" s="43"/>
      <c r="BD756" s="43"/>
      <c r="BE756" s="43"/>
      <c r="BF756" s="43"/>
      <c r="BG756" s="43"/>
      <c r="BH756" s="43"/>
      <c r="BI756" s="43"/>
      <c r="BJ756" s="43"/>
      <c r="BK756" s="43"/>
      <c r="BL756" s="43"/>
      <c r="BM756" s="43"/>
      <c r="BN756" s="43"/>
      <c r="BO756" s="43"/>
      <c r="BP756" s="43"/>
      <c r="BQ756" s="43"/>
      <c r="BR756" s="43"/>
      <c r="BS756" s="43"/>
      <c r="BT756" s="43"/>
      <c r="BU756" s="43"/>
      <c r="BV756" s="43"/>
      <c r="BW756" s="43"/>
      <c r="BX756" s="43"/>
      <c r="BY756" s="43"/>
      <c r="BZ756" s="43"/>
      <c r="CA756" s="43"/>
      <c r="CB756" s="43"/>
      <c r="CC756" s="43"/>
      <c r="CD756" s="43"/>
      <c r="CE756" s="43"/>
      <c r="CF756" s="43"/>
      <c r="CG756" s="43"/>
      <c r="CH756" s="43"/>
    </row>
    <row r="757" spans="1:86" s="2" customFormat="1" ht="12">
      <c r="A757" s="21" t="s">
        <v>522</v>
      </c>
      <c r="B757" s="20" t="s">
        <v>45</v>
      </c>
      <c r="C757" s="20" t="s">
        <v>9</v>
      </c>
      <c r="D757" s="20" t="s">
        <v>12</v>
      </c>
      <c r="E757" s="20" t="s">
        <v>155</v>
      </c>
      <c r="F757" s="20"/>
      <c r="G757" s="108">
        <f>G758+G761</f>
        <v>14605307</v>
      </c>
      <c r="H757" s="108">
        <f>H758+H761</f>
        <v>0</v>
      </c>
      <c r="I757" s="108">
        <f>I758+I761</f>
        <v>0</v>
      </c>
      <c r="J757" s="88">
        <v>0</v>
      </c>
      <c r="K757" s="121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  <c r="AA757" s="43"/>
      <c r="AB757" s="43"/>
      <c r="AC757" s="43"/>
      <c r="AD757" s="43"/>
      <c r="AE757" s="43"/>
      <c r="AF757" s="43"/>
      <c r="AG757" s="43"/>
      <c r="AH757" s="43"/>
      <c r="AI757" s="43"/>
      <c r="AJ757" s="43"/>
      <c r="AK757" s="43"/>
      <c r="AL757" s="43"/>
      <c r="AM757" s="43"/>
      <c r="AN757" s="43"/>
      <c r="AO757" s="43"/>
      <c r="AP757" s="43"/>
      <c r="AQ757" s="43"/>
      <c r="AR757" s="43"/>
      <c r="AS757" s="43"/>
      <c r="AT757" s="43"/>
      <c r="AU757" s="43"/>
      <c r="AV757" s="43"/>
      <c r="AW757" s="43"/>
      <c r="AX757" s="43"/>
      <c r="AY757" s="43"/>
      <c r="AZ757" s="43"/>
      <c r="BA757" s="43"/>
      <c r="BB757" s="43"/>
      <c r="BC757" s="43"/>
      <c r="BD757" s="43"/>
      <c r="BE757" s="43"/>
      <c r="BF757" s="43"/>
      <c r="BG757" s="43"/>
      <c r="BH757" s="43"/>
      <c r="BI757" s="43"/>
      <c r="BJ757" s="43"/>
      <c r="BK757" s="43"/>
      <c r="BL757" s="43"/>
      <c r="BM757" s="43"/>
      <c r="BN757" s="43"/>
      <c r="BO757" s="43"/>
      <c r="BP757" s="43"/>
      <c r="BQ757" s="43"/>
      <c r="BR757" s="43"/>
      <c r="BS757" s="43"/>
      <c r="BT757" s="43"/>
      <c r="BU757" s="43"/>
      <c r="BV757" s="43"/>
      <c r="BW757" s="43"/>
      <c r="BX757" s="43"/>
      <c r="BY757" s="43"/>
      <c r="BZ757" s="43"/>
      <c r="CA757" s="43"/>
      <c r="CB757" s="43"/>
      <c r="CC757" s="43"/>
      <c r="CD757" s="43"/>
      <c r="CE757" s="43"/>
      <c r="CF757" s="43"/>
      <c r="CG757" s="43"/>
      <c r="CH757" s="43"/>
    </row>
    <row r="758" spans="1:86" s="2" customFormat="1" ht="12">
      <c r="A758" s="21" t="s">
        <v>115</v>
      </c>
      <c r="B758" s="20" t="s">
        <v>45</v>
      </c>
      <c r="C758" s="20" t="s">
        <v>9</v>
      </c>
      <c r="D758" s="20" t="s">
        <v>12</v>
      </c>
      <c r="E758" s="20" t="s">
        <v>156</v>
      </c>
      <c r="F758" s="20"/>
      <c r="G758" s="108">
        <f t="shared" ref="G758:I759" si="164">G759</f>
        <v>10957333</v>
      </c>
      <c r="H758" s="108">
        <f t="shared" si="164"/>
        <v>0</v>
      </c>
      <c r="I758" s="108">
        <f t="shared" si="164"/>
        <v>0</v>
      </c>
      <c r="J758" s="88">
        <v>0</v>
      </c>
      <c r="K758" s="121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  <c r="AA758" s="43"/>
      <c r="AB758" s="43"/>
      <c r="AC758" s="43"/>
      <c r="AD758" s="43"/>
      <c r="AE758" s="43"/>
      <c r="AF758" s="43"/>
      <c r="AG758" s="43"/>
      <c r="AH758" s="43"/>
      <c r="AI758" s="43"/>
      <c r="AJ758" s="43"/>
      <c r="AK758" s="43"/>
      <c r="AL758" s="43"/>
      <c r="AM758" s="43"/>
      <c r="AN758" s="43"/>
      <c r="AO758" s="43"/>
      <c r="AP758" s="43"/>
      <c r="AQ758" s="43"/>
      <c r="AR758" s="43"/>
      <c r="AS758" s="43"/>
      <c r="AT758" s="43"/>
      <c r="AU758" s="43"/>
      <c r="AV758" s="43"/>
      <c r="AW758" s="43"/>
      <c r="AX758" s="43"/>
      <c r="AY758" s="43"/>
      <c r="AZ758" s="43"/>
      <c r="BA758" s="43"/>
      <c r="BB758" s="43"/>
      <c r="BC758" s="43"/>
      <c r="BD758" s="43"/>
      <c r="BE758" s="43"/>
      <c r="BF758" s="43"/>
      <c r="BG758" s="43"/>
      <c r="BH758" s="43"/>
      <c r="BI758" s="43"/>
      <c r="BJ758" s="43"/>
      <c r="BK758" s="43"/>
      <c r="BL758" s="43"/>
      <c r="BM758" s="43"/>
      <c r="BN758" s="43"/>
      <c r="BO758" s="43"/>
      <c r="BP758" s="43"/>
      <c r="BQ758" s="43"/>
      <c r="BR758" s="43"/>
      <c r="BS758" s="43"/>
      <c r="BT758" s="43"/>
      <c r="BU758" s="43"/>
      <c r="BV758" s="43"/>
      <c r="BW758" s="43"/>
      <c r="BX758" s="43"/>
      <c r="BY758" s="43"/>
      <c r="BZ758" s="43"/>
      <c r="CA758" s="43"/>
      <c r="CB758" s="43"/>
      <c r="CC758" s="43"/>
      <c r="CD758" s="43"/>
      <c r="CE758" s="43"/>
      <c r="CF758" s="43"/>
      <c r="CG758" s="43"/>
      <c r="CH758" s="43"/>
    </row>
    <row r="759" spans="1:86" s="2" customFormat="1" ht="12">
      <c r="A759" s="29" t="s">
        <v>65</v>
      </c>
      <c r="B759" s="20" t="s">
        <v>45</v>
      </c>
      <c r="C759" s="20" t="s">
        <v>9</v>
      </c>
      <c r="D759" s="20" t="s">
        <v>12</v>
      </c>
      <c r="E759" s="20" t="s">
        <v>156</v>
      </c>
      <c r="F759" s="20" t="s">
        <v>22</v>
      </c>
      <c r="G759" s="108">
        <f t="shared" si="164"/>
        <v>10957333</v>
      </c>
      <c r="H759" s="108">
        <f t="shared" si="164"/>
        <v>0</v>
      </c>
      <c r="I759" s="108">
        <f t="shared" si="164"/>
        <v>0</v>
      </c>
      <c r="J759" s="88">
        <v>0</v>
      </c>
      <c r="K759" s="121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  <c r="AA759" s="43"/>
      <c r="AB759" s="43"/>
      <c r="AC759" s="43"/>
      <c r="AD759" s="43"/>
      <c r="AE759" s="43"/>
      <c r="AF759" s="43"/>
      <c r="AG759" s="43"/>
      <c r="AH759" s="43"/>
      <c r="AI759" s="43"/>
      <c r="AJ759" s="43"/>
      <c r="AK759" s="43"/>
      <c r="AL759" s="43"/>
      <c r="AM759" s="43"/>
      <c r="AN759" s="43"/>
      <c r="AO759" s="43"/>
      <c r="AP759" s="43"/>
      <c r="AQ759" s="43"/>
      <c r="AR759" s="43"/>
      <c r="AS759" s="43"/>
      <c r="AT759" s="43"/>
      <c r="AU759" s="43"/>
      <c r="AV759" s="43"/>
      <c r="AW759" s="43"/>
      <c r="AX759" s="43"/>
      <c r="AY759" s="43"/>
      <c r="AZ759" s="43"/>
      <c r="BA759" s="43"/>
      <c r="BB759" s="43"/>
      <c r="BC759" s="43"/>
      <c r="BD759" s="43"/>
      <c r="BE759" s="43"/>
      <c r="BF759" s="43"/>
      <c r="BG759" s="43"/>
      <c r="BH759" s="43"/>
      <c r="BI759" s="43"/>
      <c r="BJ759" s="43"/>
      <c r="BK759" s="43"/>
      <c r="BL759" s="43"/>
      <c r="BM759" s="43"/>
      <c r="BN759" s="43"/>
      <c r="BO759" s="43"/>
      <c r="BP759" s="43"/>
      <c r="BQ759" s="43"/>
      <c r="BR759" s="43"/>
      <c r="BS759" s="43"/>
      <c r="BT759" s="43"/>
      <c r="BU759" s="43"/>
      <c r="BV759" s="43"/>
      <c r="BW759" s="43"/>
      <c r="BX759" s="43"/>
      <c r="BY759" s="43"/>
      <c r="BZ759" s="43"/>
      <c r="CA759" s="43"/>
      <c r="CB759" s="43"/>
      <c r="CC759" s="43"/>
      <c r="CD759" s="43"/>
      <c r="CE759" s="43"/>
      <c r="CF759" s="43"/>
      <c r="CG759" s="43"/>
      <c r="CH759" s="43"/>
    </row>
    <row r="760" spans="1:86">
      <c r="A760" s="21" t="s">
        <v>99</v>
      </c>
      <c r="B760" s="20" t="s">
        <v>45</v>
      </c>
      <c r="C760" s="20" t="s">
        <v>9</v>
      </c>
      <c r="D760" s="20" t="s">
        <v>12</v>
      </c>
      <c r="E760" s="20" t="s">
        <v>156</v>
      </c>
      <c r="F760" s="20" t="s">
        <v>98</v>
      </c>
      <c r="G760" s="108">
        <v>10957333</v>
      </c>
      <c r="H760" s="108">
        <v>0</v>
      </c>
      <c r="I760" s="108">
        <v>0</v>
      </c>
      <c r="J760" s="88">
        <v>0</v>
      </c>
      <c r="K760" s="127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  <c r="AA760" s="44"/>
      <c r="AB760" s="44"/>
      <c r="AC760" s="44"/>
      <c r="AD760" s="44"/>
      <c r="AE760" s="44"/>
      <c r="AF760" s="44"/>
      <c r="AG760" s="44"/>
      <c r="AH760" s="44"/>
      <c r="AI760" s="44"/>
      <c r="AJ760" s="44"/>
      <c r="AK760" s="44"/>
      <c r="AL760" s="44"/>
      <c r="AM760" s="44"/>
      <c r="AN760" s="44"/>
      <c r="AO760" s="44"/>
      <c r="AP760" s="44"/>
      <c r="AQ760" s="44"/>
      <c r="AR760" s="44"/>
      <c r="AS760" s="44"/>
      <c r="AT760" s="44"/>
      <c r="AU760" s="44"/>
      <c r="AV760" s="44"/>
      <c r="AW760" s="44"/>
      <c r="AX760" s="44"/>
      <c r="AY760" s="44"/>
      <c r="AZ760" s="44"/>
      <c r="BA760" s="44"/>
      <c r="BB760" s="44"/>
      <c r="BC760" s="44"/>
      <c r="BD760" s="44"/>
      <c r="BE760" s="44"/>
      <c r="BF760" s="44"/>
      <c r="BG760" s="44"/>
      <c r="BH760" s="44"/>
      <c r="BI760" s="44"/>
      <c r="BJ760" s="44"/>
      <c r="BK760" s="44"/>
      <c r="BL760" s="44"/>
      <c r="BM760" s="44"/>
      <c r="BN760" s="44"/>
      <c r="BO760" s="44"/>
      <c r="BP760" s="44"/>
      <c r="BQ760" s="44"/>
      <c r="BR760" s="44"/>
      <c r="BS760" s="44"/>
      <c r="BT760" s="44"/>
      <c r="BU760" s="44"/>
      <c r="BV760" s="44"/>
      <c r="BW760" s="44"/>
      <c r="BX760" s="44"/>
      <c r="BY760" s="44"/>
      <c r="BZ760" s="44"/>
      <c r="CA760" s="44"/>
      <c r="CB760" s="44"/>
      <c r="CC760" s="44"/>
      <c r="CD760" s="44"/>
      <c r="CE760" s="44"/>
      <c r="CF760" s="44"/>
      <c r="CG760" s="44"/>
      <c r="CH760" s="44"/>
    </row>
    <row r="761" spans="1:86" s="2" customFormat="1" ht="12">
      <c r="A761" s="21" t="s">
        <v>68</v>
      </c>
      <c r="B761" s="20" t="s">
        <v>45</v>
      </c>
      <c r="C761" s="20" t="s">
        <v>9</v>
      </c>
      <c r="D761" s="20" t="s">
        <v>12</v>
      </c>
      <c r="E761" s="20" t="s">
        <v>157</v>
      </c>
      <c r="F761" s="20"/>
      <c r="G761" s="108">
        <f t="shared" ref="G761:I762" si="165">G762</f>
        <v>3647974</v>
      </c>
      <c r="H761" s="108">
        <f t="shared" si="165"/>
        <v>0</v>
      </c>
      <c r="I761" s="108">
        <f t="shared" si="165"/>
        <v>0</v>
      </c>
      <c r="J761" s="88">
        <v>0</v>
      </c>
      <c r="K761" s="121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  <c r="AA761" s="43"/>
      <c r="AB761" s="43"/>
      <c r="AC761" s="43"/>
      <c r="AD761" s="43"/>
      <c r="AE761" s="43"/>
      <c r="AF761" s="43"/>
      <c r="AG761" s="43"/>
      <c r="AH761" s="43"/>
      <c r="AI761" s="43"/>
      <c r="AJ761" s="43"/>
      <c r="AK761" s="43"/>
      <c r="AL761" s="43"/>
      <c r="AM761" s="43"/>
      <c r="AN761" s="43"/>
      <c r="AO761" s="43"/>
      <c r="AP761" s="43"/>
      <c r="AQ761" s="43"/>
      <c r="AR761" s="43"/>
      <c r="AS761" s="43"/>
      <c r="AT761" s="43"/>
      <c r="AU761" s="43"/>
      <c r="AV761" s="43"/>
      <c r="AW761" s="43"/>
      <c r="AX761" s="43"/>
      <c r="AY761" s="43"/>
      <c r="AZ761" s="43"/>
      <c r="BA761" s="43"/>
      <c r="BB761" s="43"/>
      <c r="BC761" s="43"/>
      <c r="BD761" s="43"/>
      <c r="BE761" s="43"/>
      <c r="BF761" s="43"/>
      <c r="BG761" s="43"/>
      <c r="BH761" s="43"/>
      <c r="BI761" s="43"/>
      <c r="BJ761" s="43"/>
      <c r="BK761" s="43"/>
      <c r="BL761" s="43"/>
      <c r="BM761" s="43"/>
      <c r="BN761" s="43"/>
      <c r="BO761" s="43"/>
      <c r="BP761" s="43"/>
      <c r="BQ761" s="43"/>
      <c r="BR761" s="43"/>
      <c r="BS761" s="43"/>
      <c r="BT761" s="43"/>
      <c r="BU761" s="43"/>
      <c r="BV761" s="43"/>
      <c r="BW761" s="43"/>
      <c r="BX761" s="43"/>
      <c r="BY761" s="43"/>
      <c r="BZ761" s="43"/>
      <c r="CA761" s="43"/>
      <c r="CB761" s="43"/>
      <c r="CC761" s="43"/>
      <c r="CD761" s="43"/>
      <c r="CE761" s="43"/>
      <c r="CF761" s="43"/>
      <c r="CG761" s="43"/>
      <c r="CH761" s="43"/>
    </row>
    <row r="762" spans="1:86" s="2" customFormat="1" ht="12">
      <c r="A762" s="29" t="s">
        <v>65</v>
      </c>
      <c r="B762" s="20" t="s">
        <v>45</v>
      </c>
      <c r="C762" s="20" t="s">
        <v>9</v>
      </c>
      <c r="D762" s="20" t="s">
        <v>12</v>
      </c>
      <c r="E762" s="20" t="s">
        <v>157</v>
      </c>
      <c r="F762" s="20" t="s">
        <v>22</v>
      </c>
      <c r="G762" s="108">
        <f t="shared" si="165"/>
        <v>3647974</v>
      </c>
      <c r="H762" s="108">
        <f t="shared" si="165"/>
        <v>0</v>
      </c>
      <c r="I762" s="108">
        <f t="shared" si="165"/>
        <v>0</v>
      </c>
      <c r="J762" s="88">
        <v>0</v>
      </c>
      <c r="K762" s="121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  <c r="AA762" s="43"/>
      <c r="AB762" s="43"/>
      <c r="AC762" s="43"/>
      <c r="AD762" s="43"/>
      <c r="AE762" s="43"/>
      <c r="AF762" s="43"/>
      <c r="AG762" s="43"/>
      <c r="AH762" s="43"/>
      <c r="AI762" s="43"/>
      <c r="AJ762" s="43"/>
      <c r="AK762" s="43"/>
      <c r="AL762" s="43"/>
      <c r="AM762" s="43"/>
      <c r="AN762" s="43"/>
      <c r="AO762" s="43"/>
      <c r="AP762" s="43"/>
      <c r="AQ762" s="43"/>
      <c r="AR762" s="43"/>
      <c r="AS762" s="43"/>
      <c r="AT762" s="43"/>
      <c r="AU762" s="43"/>
      <c r="AV762" s="43"/>
      <c r="AW762" s="43"/>
      <c r="AX762" s="43"/>
      <c r="AY762" s="43"/>
      <c r="AZ762" s="43"/>
      <c r="BA762" s="43"/>
      <c r="BB762" s="43"/>
      <c r="BC762" s="43"/>
      <c r="BD762" s="43"/>
      <c r="BE762" s="43"/>
      <c r="BF762" s="43"/>
      <c r="BG762" s="43"/>
      <c r="BH762" s="43"/>
      <c r="BI762" s="43"/>
      <c r="BJ762" s="43"/>
      <c r="BK762" s="43"/>
      <c r="BL762" s="43"/>
      <c r="BM762" s="43"/>
      <c r="BN762" s="43"/>
      <c r="BO762" s="43"/>
      <c r="BP762" s="43"/>
      <c r="BQ762" s="43"/>
      <c r="BR762" s="43"/>
      <c r="BS762" s="43"/>
      <c r="BT762" s="43"/>
      <c r="BU762" s="43"/>
      <c r="BV762" s="43"/>
      <c r="BW762" s="43"/>
      <c r="BX762" s="43"/>
      <c r="BY762" s="43"/>
      <c r="BZ762" s="43"/>
      <c r="CA762" s="43"/>
      <c r="CB762" s="43"/>
      <c r="CC762" s="43"/>
      <c r="CD762" s="43"/>
      <c r="CE762" s="43"/>
      <c r="CF762" s="43"/>
      <c r="CG762" s="43"/>
      <c r="CH762" s="43"/>
    </row>
    <row r="763" spans="1:86" s="2" customFormat="1" ht="12">
      <c r="A763" s="21" t="s">
        <v>99</v>
      </c>
      <c r="B763" s="20" t="s">
        <v>45</v>
      </c>
      <c r="C763" s="20" t="s">
        <v>9</v>
      </c>
      <c r="D763" s="20" t="s">
        <v>12</v>
      </c>
      <c r="E763" s="20" t="s">
        <v>157</v>
      </c>
      <c r="F763" s="20" t="s">
        <v>98</v>
      </c>
      <c r="G763" s="108">
        <v>3647974</v>
      </c>
      <c r="H763" s="108">
        <v>0</v>
      </c>
      <c r="I763" s="108">
        <v>0</v>
      </c>
      <c r="J763" s="88">
        <v>0</v>
      </c>
      <c r="K763" s="121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  <c r="AA763" s="43"/>
      <c r="AB763" s="43"/>
      <c r="AC763" s="43"/>
      <c r="AD763" s="43"/>
      <c r="AE763" s="43"/>
      <c r="AF763" s="43"/>
      <c r="AG763" s="43"/>
      <c r="AH763" s="43"/>
      <c r="AI763" s="43"/>
      <c r="AJ763" s="43"/>
      <c r="AK763" s="43"/>
      <c r="AL763" s="43"/>
      <c r="AM763" s="43"/>
      <c r="AN763" s="43"/>
      <c r="AO763" s="43"/>
      <c r="AP763" s="43"/>
      <c r="AQ763" s="43"/>
      <c r="AR763" s="43"/>
      <c r="AS763" s="43"/>
      <c r="AT763" s="43"/>
      <c r="AU763" s="43"/>
      <c r="AV763" s="43"/>
      <c r="AW763" s="43"/>
      <c r="AX763" s="43"/>
      <c r="AY763" s="43"/>
      <c r="AZ763" s="43"/>
      <c r="BA763" s="43"/>
      <c r="BB763" s="43"/>
      <c r="BC763" s="43"/>
      <c r="BD763" s="43"/>
      <c r="BE763" s="43"/>
      <c r="BF763" s="43"/>
      <c r="BG763" s="43"/>
      <c r="BH763" s="43"/>
      <c r="BI763" s="43"/>
      <c r="BJ763" s="43"/>
      <c r="BK763" s="43"/>
      <c r="BL763" s="43"/>
      <c r="BM763" s="43"/>
      <c r="BN763" s="43"/>
      <c r="BO763" s="43"/>
      <c r="BP763" s="43"/>
      <c r="BQ763" s="43"/>
      <c r="BR763" s="43"/>
      <c r="BS763" s="43"/>
      <c r="BT763" s="43"/>
      <c r="BU763" s="43"/>
      <c r="BV763" s="43"/>
      <c r="BW763" s="43"/>
      <c r="BX763" s="43"/>
      <c r="BY763" s="43"/>
      <c r="BZ763" s="43"/>
      <c r="CA763" s="43"/>
      <c r="CB763" s="43"/>
      <c r="CC763" s="43"/>
      <c r="CD763" s="43"/>
      <c r="CE763" s="43"/>
      <c r="CF763" s="43"/>
      <c r="CG763" s="43"/>
      <c r="CH763" s="43"/>
    </row>
    <row r="764" spans="1:86" s="2" customFormat="1" ht="24">
      <c r="A764" s="21" t="s">
        <v>184</v>
      </c>
      <c r="B764" s="20" t="s">
        <v>45</v>
      </c>
      <c r="C764" s="20" t="s">
        <v>9</v>
      </c>
      <c r="D764" s="20" t="s">
        <v>12</v>
      </c>
      <c r="E764" s="20" t="s">
        <v>205</v>
      </c>
      <c r="F764" s="20"/>
      <c r="G764" s="108">
        <f>G765</f>
        <v>7931252.2999999998</v>
      </c>
      <c r="H764" s="108">
        <f>H765</f>
        <v>7930584.2199999997</v>
      </c>
      <c r="I764" s="108">
        <f>I765</f>
        <v>7833965.3700000001</v>
      </c>
      <c r="J764" s="88">
        <f t="shared" si="157"/>
        <v>98.781693160053237</v>
      </c>
      <c r="K764" s="121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  <c r="AA764" s="43"/>
      <c r="AB764" s="43"/>
      <c r="AC764" s="43"/>
      <c r="AD764" s="43"/>
      <c r="AE764" s="43"/>
      <c r="AF764" s="43"/>
      <c r="AG764" s="43"/>
      <c r="AH764" s="43"/>
      <c r="AI764" s="43"/>
      <c r="AJ764" s="43"/>
      <c r="AK764" s="43"/>
      <c r="AL764" s="43"/>
      <c r="AM764" s="43"/>
      <c r="AN764" s="43"/>
      <c r="AO764" s="43"/>
      <c r="AP764" s="43"/>
      <c r="AQ764" s="43"/>
      <c r="AR764" s="43"/>
      <c r="AS764" s="43"/>
      <c r="AT764" s="43"/>
      <c r="AU764" s="43"/>
      <c r="AV764" s="43"/>
      <c r="AW764" s="43"/>
      <c r="AX764" s="43"/>
      <c r="AY764" s="43"/>
      <c r="AZ764" s="43"/>
      <c r="BA764" s="43"/>
      <c r="BB764" s="43"/>
      <c r="BC764" s="43"/>
      <c r="BD764" s="43"/>
      <c r="BE764" s="43"/>
      <c r="BF764" s="43"/>
      <c r="BG764" s="43"/>
      <c r="BH764" s="43"/>
      <c r="BI764" s="43"/>
      <c r="BJ764" s="43"/>
      <c r="BK764" s="43"/>
      <c r="BL764" s="43"/>
      <c r="BM764" s="43"/>
      <c r="BN764" s="43"/>
      <c r="BO764" s="43"/>
      <c r="BP764" s="43"/>
      <c r="BQ764" s="43"/>
      <c r="BR764" s="43"/>
      <c r="BS764" s="43"/>
      <c r="BT764" s="43"/>
      <c r="BU764" s="43"/>
      <c r="BV764" s="43"/>
      <c r="BW764" s="43"/>
      <c r="BX764" s="43"/>
      <c r="BY764" s="43"/>
      <c r="BZ764" s="43"/>
      <c r="CA764" s="43"/>
      <c r="CB764" s="43"/>
      <c r="CC764" s="43"/>
      <c r="CD764" s="43"/>
      <c r="CE764" s="43"/>
      <c r="CF764" s="43"/>
      <c r="CG764" s="43"/>
      <c r="CH764" s="43"/>
    </row>
    <row r="765" spans="1:86" s="2" customFormat="1" ht="12">
      <c r="A765" s="52" t="s">
        <v>53</v>
      </c>
      <c r="B765" s="20" t="s">
        <v>45</v>
      </c>
      <c r="C765" s="20" t="s">
        <v>9</v>
      </c>
      <c r="D765" s="20" t="s">
        <v>12</v>
      </c>
      <c r="E765" s="20" t="s">
        <v>355</v>
      </c>
      <c r="F765" s="20"/>
      <c r="G765" s="108">
        <f>G766+G768+G770</f>
        <v>7931252.2999999998</v>
      </c>
      <c r="H765" s="108">
        <f>H766+H768+H770</f>
        <v>7930584.2199999997</v>
      </c>
      <c r="I765" s="108">
        <f>I766+I768+I770</f>
        <v>7833965.3700000001</v>
      </c>
      <c r="J765" s="88">
        <f t="shared" si="157"/>
        <v>98.781693160053237</v>
      </c>
      <c r="K765" s="121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  <c r="AA765" s="43"/>
      <c r="AB765" s="43"/>
      <c r="AC765" s="43"/>
      <c r="AD765" s="43"/>
      <c r="AE765" s="43"/>
      <c r="AF765" s="43"/>
      <c r="AG765" s="43"/>
      <c r="AH765" s="43"/>
      <c r="AI765" s="43"/>
      <c r="AJ765" s="43"/>
      <c r="AK765" s="43"/>
      <c r="AL765" s="43"/>
      <c r="AM765" s="43"/>
      <c r="AN765" s="43"/>
      <c r="AO765" s="43"/>
      <c r="AP765" s="43"/>
      <c r="AQ765" s="43"/>
      <c r="AR765" s="43"/>
      <c r="AS765" s="43"/>
      <c r="AT765" s="43"/>
      <c r="AU765" s="43"/>
      <c r="AV765" s="43"/>
      <c r="AW765" s="43"/>
      <c r="AX765" s="43"/>
      <c r="AY765" s="43"/>
      <c r="AZ765" s="43"/>
      <c r="BA765" s="43"/>
      <c r="BB765" s="43"/>
      <c r="BC765" s="43"/>
      <c r="BD765" s="43"/>
      <c r="BE765" s="43"/>
      <c r="BF765" s="43"/>
      <c r="BG765" s="43"/>
      <c r="BH765" s="43"/>
      <c r="BI765" s="43"/>
      <c r="BJ765" s="43"/>
      <c r="BK765" s="43"/>
      <c r="BL765" s="43"/>
      <c r="BM765" s="43"/>
      <c r="BN765" s="43"/>
      <c r="BO765" s="43"/>
      <c r="BP765" s="43"/>
      <c r="BQ765" s="43"/>
      <c r="BR765" s="43"/>
      <c r="BS765" s="43"/>
      <c r="BT765" s="43"/>
      <c r="BU765" s="43"/>
      <c r="BV765" s="43"/>
      <c r="BW765" s="43"/>
      <c r="BX765" s="43"/>
      <c r="BY765" s="43"/>
      <c r="BZ765" s="43"/>
      <c r="CA765" s="43"/>
      <c r="CB765" s="43"/>
      <c r="CC765" s="43"/>
      <c r="CD765" s="43"/>
      <c r="CE765" s="43"/>
      <c r="CF765" s="43"/>
      <c r="CG765" s="43"/>
      <c r="CH765" s="43"/>
    </row>
    <row r="766" spans="1:86" s="2" customFormat="1" ht="36">
      <c r="A766" s="21" t="s">
        <v>422</v>
      </c>
      <c r="B766" s="20" t="s">
        <v>45</v>
      </c>
      <c r="C766" s="20" t="s">
        <v>9</v>
      </c>
      <c r="D766" s="20" t="s">
        <v>12</v>
      </c>
      <c r="E766" s="20" t="s">
        <v>355</v>
      </c>
      <c r="F766" s="20" t="s">
        <v>54</v>
      </c>
      <c r="G766" s="108">
        <f>G767</f>
        <v>7391252.2999999998</v>
      </c>
      <c r="H766" s="108">
        <f>H767</f>
        <v>7577024.7999999998</v>
      </c>
      <c r="I766" s="108">
        <f>I767</f>
        <v>7486359.2800000003</v>
      </c>
      <c r="J766" s="88">
        <f t="shared" si="157"/>
        <v>98.803415293031648</v>
      </c>
      <c r="K766" s="121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  <c r="AA766" s="43"/>
      <c r="AB766" s="43"/>
      <c r="AC766" s="43"/>
      <c r="AD766" s="43"/>
      <c r="AE766" s="43"/>
      <c r="AF766" s="43"/>
      <c r="AG766" s="43"/>
      <c r="AH766" s="43"/>
      <c r="AI766" s="43"/>
      <c r="AJ766" s="43"/>
      <c r="AK766" s="43"/>
      <c r="AL766" s="43"/>
      <c r="AM766" s="43"/>
      <c r="AN766" s="43"/>
      <c r="AO766" s="43"/>
      <c r="AP766" s="43"/>
      <c r="AQ766" s="43"/>
      <c r="AR766" s="43"/>
      <c r="AS766" s="43"/>
      <c r="AT766" s="43"/>
      <c r="AU766" s="43"/>
      <c r="AV766" s="43"/>
      <c r="AW766" s="43"/>
      <c r="AX766" s="43"/>
      <c r="AY766" s="43"/>
      <c r="AZ766" s="43"/>
      <c r="BA766" s="43"/>
      <c r="BB766" s="43"/>
      <c r="BC766" s="43"/>
      <c r="BD766" s="43"/>
      <c r="BE766" s="43"/>
      <c r="BF766" s="43"/>
      <c r="BG766" s="43"/>
      <c r="BH766" s="43"/>
      <c r="BI766" s="43"/>
      <c r="BJ766" s="43"/>
      <c r="BK766" s="43"/>
      <c r="BL766" s="43"/>
      <c r="BM766" s="43"/>
      <c r="BN766" s="43"/>
      <c r="BO766" s="43"/>
      <c r="BP766" s="43"/>
      <c r="BQ766" s="43"/>
      <c r="BR766" s="43"/>
      <c r="BS766" s="43"/>
      <c r="BT766" s="43"/>
      <c r="BU766" s="43"/>
      <c r="BV766" s="43"/>
      <c r="BW766" s="43"/>
      <c r="BX766" s="43"/>
      <c r="BY766" s="43"/>
      <c r="BZ766" s="43"/>
      <c r="CA766" s="43"/>
      <c r="CB766" s="43"/>
      <c r="CC766" s="43"/>
      <c r="CD766" s="43"/>
      <c r="CE766" s="43"/>
      <c r="CF766" s="43"/>
      <c r="CG766" s="43"/>
      <c r="CH766" s="43"/>
    </row>
    <row r="767" spans="1:86" s="2" customFormat="1" ht="12">
      <c r="A767" s="21" t="s">
        <v>57</v>
      </c>
      <c r="B767" s="20" t="s">
        <v>45</v>
      </c>
      <c r="C767" s="20" t="s">
        <v>9</v>
      </c>
      <c r="D767" s="20" t="s">
        <v>12</v>
      </c>
      <c r="E767" s="20" t="s">
        <v>355</v>
      </c>
      <c r="F767" s="20" t="s">
        <v>56</v>
      </c>
      <c r="G767" s="108">
        <v>7391252.2999999998</v>
      </c>
      <c r="H767" s="108">
        <v>7577024.7999999998</v>
      </c>
      <c r="I767" s="108">
        <f>5745826.66+52700.5+1687832.12</f>
        <v>7486359.2800000003</v>
      </c>
      <c r="J767" s="88">
        <f t="shared" si="157"/>
        <v>98.803415293031648</v>
      </c>
      <c r="K767" s="121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  <c r="AA767" s="43"/>
      <c r="AB767" s="43"/>
      <c r="AC767" s="43"/>
      <c r="AD767" s="43"/>
      <c r="AE767" s="43"/>
      <c r="AF767" s="43"/>
      <c r="AG767" s="43"/>
      <c r="AH767" s="43"/>
      <c r="AI767" s="43"/>
      <c r="AJ767" s="43"/>
      <c r="AK767" s="43"/>
      <c r="AL767" s="43"/>
      <c r="AM767" s="43"/>
      <c r="AN767" s="43"/>
      <c r="AO767" s="43"/>
      <c r="AP767" s="43"/>
      <c r="AQ767" s="43"/>
      <c r="AR767" s="43"/>
      <c r="AS767" s="43"/>
      <c r="AT767" s="43"/>
      <c r="AU767" s="43"/>
      <c r="AV767" s="43"/>
      <c r="AW767" s="43"/>
      <c r="AX767" s="43"/>
      <c r="AY767" s="43"/>
      <c r="AZ767" s="43"/>
      <c r="BA767" s="43"/>
      <c r="BB767" s="43"/>
      <c r="BC767" s="43"/>
      <c r="BD767" s="43"/>
      <c r="BE767" s="43"/>
      <c r="BF767" s="43"/>
      <c r="BG767" s="43"/>
      <c r="BH767" s="43"/>
      <c r="BI767" s="43"/>
      <c r="BJ767" s="43"/>
      <c r="BK767" s="43"/>
      <c r="BL767" s="43"/>
      <c r="BM767" s="43"/>
      <c r="BN767" s="43"/>
      <c r="BO767" s="43"/>
      <c r="BP767" s="43"/>
      <c r="BQ767" s="43"/>
      <c r="BR767" s="43"/>
      <c r="BS767" s="43"/>
      <c r="BT767" s="43"/>
      <c r="BU767" s="43"/>
      <c r="BV767" s="43"/>
      <c r="BW767" s="43"/>
      <c r="BX767" s="43"/>
      <c r="BY767" s="43"/>
      <c r="BZ767" s="43"/>
      <c r="CA767" s="43"/>
      <c r="CB767" s="43"/>
      <c r="CC767" s="43"/>
      <c r="CD767" s="43"/>
      <c r="CE767" s="43"/>
      <c r="CF767" s="43"/>
      <c r="CG767" s="43"/>
      <c r="CH767" s="43"/>
    </row>
    <row r="768" spans="1:86" s="2" customFormat="1" ht="24">
      <c r="A768" s="21" t="s">
        <v>424</v>
      </c>
      <c r="B768" s="20" t="s">
        <v>45</v>
      </c>
      <c r="C768" s="20" t="s">
        <v>9</v>
      </c>
      <c r="D768" s="20" t="s">
        <v>12</v>
      </c>
      <c r="E768" s="20" t="s">
        <v>355</v>
      </c>
      <c r="F768" s="20" t="s">
        <v>61</v>
      </c>
      <c r="G768" s="108">
        <f>G769</f>
        <v>540000</v>
      </c>
      <c r="H768" s="108">
        <f>H769</f>
        <v>353559.42</v>
      </c>
      <c r="I768" s="108">
        <f>I769</f>
        <v>347606.09</v>
      </c>
      <c r="J768" s="88">
        <f t="shared" si="157"/>
        <v>98.316172710092147</v>
      </c>
      <c r="K768" s="121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  <c r="AA768" s="43"/>
      <c r="AB768" s="43"/>
      <c r="AC768" s="43"/>
      <c r="AD768" s="43"/>
      <c r="AE768" s="43"/>
      <c r="AF768" s="43"/>
      <c r="AG768" s="43"/>
      <c r="AH768" s="43"/>
      <c r="AI768" s="43"/>
      <c r="AJ768" s="43"/>
      <c r="AK768" s="43"/>
      <c r="AL768" s="43"/>
      <c r="AM768" s="43"/>
      <c r="AN768" s="43"/>
      <c r="AO768" s="43"/>
      <c r="AP768" s="43"/>
      <c r="AQ768" s="43"/>
      <c r="AR768" s="43"/>
      <c r="AS768" s="43"/>
      <c r="AT768" s="43"/>
      <c r="AU768" s="43"/>
      <c r="AV768" s="43"/>
      <c r="AW768" s="43"/>
      <c r="AX768" s="43"/>
      <c r="AY768" s="43"/>
      <c r="AZ768" s="43"/>
      <c r="BA768" s="43"/>
      <c r="BB768" s="43"/>
      <c r="BC768" s="43"/>
      <c r="BD768" s="43"/>
      <c r="BE768" s="43"/>
      <c r="BF768" s="43"/>
      <c r="BG768" s="43"/>
      <c r="BH768" s="43"/>
      <c r="BI768" s="43"/>
      <c r="BJ768" s="43"/>
      <c r="BK768" s="43"/>
      <c r="BL768" s="43"/>
      <c r="BM768" s="43"/>
      <c r="BN768" s="43"/>
      <c r="BO768" s="43"/>
      <c r="BP768" s="43"/>
      <c r="BQ768" s="43"/>
      <c r="BR768" s="43"/>
      <c r="BS768" s="43"/>
      <c r="BT768" s="43"/>
      <c r="BU768" s="43"/>
      <c r="BV768" s="43"/>
      <c r="BW768" s="43"/>
      <c r="BX768" s="43"/>
      <c r="BY768" s="43"/>
      <c r="BZ768" s="43"/>
      <c r="CA768" s="43"/>
      <c r="CB768" s="43"/>
      <c r="CC768" s="43"/>
      <c r="CD768" s="43"/>
      <c r="CE768" s="43"/>
      <c r="CF768" s="43"/>
      <c r="CG768" s="43"/>
      <c r="CH768" s="43"/>
    </row>
    <row r="769" spans="1:86" s="2" customFormat="1" ht="23.25" customHeight="1">
      <c r="A769" s="21" t="s">
        <v>82</v>
      </c>
      <c r="B769" s="20" t="s">
        <v>45</v>
      </c>
      <c r="C769" s="20" t="s">
        <v>9</v>
      </c>
      <c r="D769" s="20" t="s">
        <v>12</v>
      </c>
      <c r="E769" s="20" t="s">
        <v>355</v>
      </c>
      <c r="F769" s="20" t="s">
        <v>62</v>
      </c>
      <c r="G769" s="108">
        <v>540000</v>
      </c>
      <c r="H769" s="108">
        <v>353559.42</v>
      </c>
      <c r="I769" s="108">
        <v>347606.09</v>
      </c>
      <c r="J769" s="88">
        <f t="shared" si="157"/>
        <v>98.316172710092147</v>
      </c>
      <c r="K769" s="121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  <c r="AA769" s="43"/>
      <c r="AB769" s="43"/>
      <c r="AC769" s="43"/>
      <c r="AD769" s="43"/>
      <c r="AE769" s="43"/>
      <c r="AF769" s="43"/>
      <c r="AG769" s="43"/>
      <c r="AH769" s="43"/>
      <c r="AI769" s="43"/>
      <c r="AJ769" s="43"/>
      <c r="AK769" s="43"/>
      <c r="AL769" s="43"/>
      <c r="AM769" s="43"/>
      <c r="AN769" s="43"/>
      <c r="AO769" s="43"/>
      <c r="AP769" s="43"/>
      <c r="AQ769" s="43"/>
      <c r="AR769" s="43"/>
      <c r="AS769" s="43"/>
      <c r="AT769" s="43"/>
      <c r="AU769" s="43"/>
      <c r="AV769" s="43"/>
      <c r="AW769" s="43"/>
      <c r="AX769" s="43"/>
      <c r="AY769" s="43"/>
      <c r="AZ769" s="43"/>
      <c r="BA769" s="43"/>
      <c r="BB769" s="43"/>
      <c r="BC769" s="43"/>
      <c r="BD769" s="43"/>
      <c r="BE769" s="43"/>
      <c r="BF769" s="43"/>
      <c r="BG769" s="43"/>
      <c r="BH769" s="43"/>
      <c r="BI769" s="43"/>
      <c r="BJ769" s="43"/>
      <c r="BK769" s="43"/>
      <c r="BL769" s="43"/>
      <c r="BM769" s="43"/>
      <c r="BN769" s="43"/>
      <c r="BO769" s="43"/>
      <c r="BP769" s="43"/>
      <c r="BQ769" s="43"/>
      <c r="BR769" s="43"/>
      <c r="BS769" s="43"/>
      <c r="BT769" s="43"/>
      <c r="BU769" s="43"/>
      <c r="BV769" s="43"/>
      <c r="BW769" s="43"/>
      <c r="BX769" s="43"/>
      <c r="BY769" s="43"/>
      <c r="BZ769" s="43"/>
      <c r="CA769" s="43"/>
      <c r="CB769" s="43"/>
      <c r="CC769" s="43"/>
      <c r="CD769" s="43"/>
      <c r="CE769" s="43"/>
      <c r="CF769" s="43"/>
      <c r="CG769" s="43"/>
      <c r="CH769" s="43"/>
    </row>
    <row r="770" spans="1:86" s="2" customFormat="1" ht="12" hidden="1">
      <c r="A770" s="21" t="s">
        <v>65</v>
      </c>
      <c r="B770" s="20" t="s">
        <v>45</v>
      </c>
      <c r="C770" s="20" t="s">
        <v>9</v>
      </c>
      <c r="D770" s="20" t="s">
        <v>12</v>
      </c>
      <c r="E770" s="20" t="s">
        <v>355</v>
      </c>
      <c r="F770" s="20" t="s">
        <v>22</v>
      </c>
      <c r="G770" s="108">
        <f>G771</f>
        <v>0</v>
      </c>
      <c r="H770" s="108">
        <f>H771</f>
        <v>0</v>
      </c>
      <c r="I770" s="108">
        <f>I771</f>
        <v>0</v>
      </c>
      <c r="J770" s="88" t="e">
        <f t="shared" si="157"/>
        <v>#DIV/0!</v>
      </c>
      <c r="K770" s="121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  <c r="AA770" s="43"/>
      <c r="AB770" s="43"/>
      <c r="AC770" s="43"/>
      <c r="AD770" s="43"/>
      <c r="AE770" s="43"/>
      <c r="AF770" s="43"/>
      <c r="AG770" s="43"/>
      <c r="AH770" s="43"/>
      <c r="AI770" s="43"/>
      <c r="AJ770" s="43"/>
      <c r="AK770" s="43"/>
      <c r="AL770" s="43"/>
      <c r="AM770" s="43"/>
      <c r="AN770" s="43"/>
      <c r="AO770" s="43"/>
      <c r="AP770" s="43"/>
      <c r="AQ770" s="43"/>
      <c r="AR770" s="43"/>
      <c r="AS770" s="43"/>
      <c r="AT770" s="43"/>
      <c r="AU770" s="43"/>
      <c r="AV770" s="43"/>
      <c r="AW770" s="43"/>
      <c r="AX770" s="43"/>
      <c r="AY770" s="43"/>
      <c r="AZ770" s="43"/>
      <c r="BA770" s="43"/>
      <c r="BB770" s="43"/>
      <c r="BC770" s="43"/>
      <c r="BD770" s="43"/>
      <c r="BE770" s="43"/>
      <c r="BF770" s="43"/>
      <c r="BG770" s="43"/>
      <c r="BH770" s="43"/>
      <c r="BI770" s="43"/>
      <c r="BJ770" s="43"/>
      <c r="BK770" s="43"/>
      <c r="BL770" s="43"/>
      <c r="BM770" s="43"/>
      <c r="BN770" s="43"/>
      <c r="BO770" s="43"/>
      <c r="BP770" s="43"/>
      <c r="BQ770" s="43"/>
      <c r="BR770" s="43"/>
      <c r="BS770" s="43"/>
      <c r="BT770" s="43"/>
      <c r="BU770" s="43"/>
      <c r="BV770" s="43"/>
      <c r="BW770" s="43"/>
      <c r="BX770" s="43"/>
      <c r="BY770" s="43"/>
      <c r="BZ770" s="43"/>
      <c r="CA770" s="43"/>
      <c r="CB770" s="43"/>
      <c r="CC770" s="43"/>
      <c r="CD770" s="43"/>
      <c r="CE770" s="43"/>
      <c r="CF770" s="43"/>
      <c r="CG770" s="43"/>
      <c r="CH770" s="43"/>
    </row>
    <row r="771" spans="1:86" s="2" customFormat="1" ht="12" hidden="1">
      <c r="A771" s="21" t="s">
        <v>66</v>
      </c>
      <c r="B771" s="20" t="s">
        <v>45</v>
      </c>
      <c r="C771" s="20" t="s">
        <v>9</v>
      </c>
      <c r="D771" s="20" t="s">
        <v>12</v>
      </c>
      <c r="E771" s="20" t="s">
        <v>355</v>
      </c>
      <c r="F771" s="20" t="s">
        <v>64</v>
      </c>
      <c r="G771" s="108"/>
      <c r="H771" s="108"/>
      <c r="I771" s="108"/>
      <c r="J771" s="88" t="e">
        <f t="shared" si="157"/>
        <v>#DIV/0!</v>
      </c>
      <c r="K771" s="121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  <c r="AA771" s="43"/>
      <c r="AB771" s="43"/>
      <c r="AC771" s="43"/>
      <c r="AD771" s="43"/>
      <c r="AE771" s="43"/>
      <c r="AF771" s="43"/>
      <c r="AG771" s="43"/>
      <c r="AH771" s="43"/>
      <c r="AI771" s="43"/>
      <c r="AJ771" s="43"/>
      <c r="AK771" s="43"/>
      <c r="AL771" s="43"/>
      <c r="AM771" s="43"/>
      <c r="AN771" s="43"/>
      <c r="AO771" s="43"/>
      <c r="AP771" s="43"/>
      <c r="AQ771" s="43"/>
      <c r="AR771" s="43"/>
      <c r="AS771" s="43"/>
      <c r="AT771" s="43"/>
      <c r="AU771" s="43"/>
      <c r="AV771" s="43"/>
      <c r="AW771" s="43"/>
      <c r="AX771" s="43"/>
      <c r="AY771" s="43"/>
      <c r="AZ771" s="43"/>
      <c r="BA771" s="43"/>
      <c r="BB771" s="43"/>
      <c r="BC771" s="43"/>
      <c r="BD771" s="43"/>
      <c r="BE771" s="43"/>
      <c r="BF771" s="43"/>
      <c r="BG771" s="43"/>
      <c r="BH771" s="43"/>
      <c r="BI771" s="43"/>
      <c r="BJ771" s="43"/>
      <c r="BK771" s="43"/>
      <c r="BL771" s="43"/>
      <c r="BM771" s="43"/>
      <c r="BN771" s="43"/>
      <c r="BO771" s="43"/>
      <c r="BP771" s="43"/>
      <c r="BQ771" s="43"/>
      <c r="BR771" s="43"/>
      <c r="BS771" s="43"/>
      <c r="BT771" s="43"/>
      <c r="BU771" s="43"/>
      <c r="BV771" s="43"/>
      <c r="BW771" s="43"/>
      <c r="BX771" s="43"/>
      <c r="BY771" s="43"/>
      <c r="BZ771" s="43"/>
      <c r="CA771" s="43"/>
      <c r="CB771" s="43"/>
      <c r="CC771" s="43"/>
      <c r="CD771" s="43"/>
      <c r="CE771" s="43"/>
      <c r="CF771" s="43"/>
      <c r="CG771" s="43"/>
      <c r="CH771" s="43"/>
    </row>
    <row r="772" spans="1:86" s="2" customFormat="1" ht="12">
      <c r="A772" s="25" t="s">
        <v>33</v>
      </c>
      <c r="B772" s="16" t="s">
        <v>45</v>
      </c>
      <c r="C772" s="26" t="s">
        <v>13</v>
      </c>
      <c r="D772" s="26"/>
      <c r="E772" s="26"/>
      <c r="F772" s="26"/>
      <c r="G772" s="106">
        <f>G773+G797</f>
        <v>15388624.35</v>
      </c>
      <c r="H772" s="106">
        <f>H773+H797</f>
        <v>16043717.620000001</v>
      </c>
      <c r="I772" s="106">
        <f>I773+I797</f>
        <v>15635643.680000002</v>
      </c>
      <c r="J772" s="89">
        <f t="shared" si="157"/>
        <v>97.456487644164852</v>
      </c>
      <c r="K772" s="121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  <c r="AA772" s="43"/>
      <c r="AB772" s="43"/>
      <c r="AC772" s="43"/>
      <c r="AD772" s="43"/>
      <c r="AE772" s="43"/>
      <c r="AF772" s="43"/>
      <c r="AG772" s="43"/>
      <c r="AH772" s="43"/>
      <c r="AI772" s="43"/>
      <c r="AJ772" s="43"/>
      <c r="AK772" s="43"/>
      <c r="AL772" s="43"/>
      <c r="AM772" s="43"/>
      <c r="AN772" s="43"/>
      <c r="AO772" s="43"/>
      <c r="AP772" s="43"/>
      <c r="AQ772" s="43"/>
      <c r="AR772" s="43"/>
      <c r="AS772" s="43"/>
      <c r="AT772" s="43"/>
      <c r="AU772" s="43"/>
      <c r="AV772" s="43"/>
      <c r="AW772" s="43"/>
      <c r="AX772" s="43"/>
      <c r="AY772" s="43"/>
      <c r="AZ772" s="43"/>
      <c r="BA772" s="43"/>
      <c r="BB772" s="43"/>
      <c r="BC772" s="43"/>
      <c r="BD772" s="43"/>
      <c r="BE772" s="43"/>
      <c r="BF772" s="43"/>
      <c r="BG772" s="43"/>
      <c r="BH772" s="43"/>
      <c r="BI772" s="43"/>
      <c r="BJ772" s="43"/>
      <c r="BK772" s="43"/>
      <c r="BL772" s="43"/>
      <c r="BM772" s="43"/>
      <c r="BN772" s="43"/>
      <c r="BO772" s="43"/>
      <c r="BP772" s="43"/>
      <c r="BQ772" s="43"/>
      <c r="BR772" s="43"/>
      <c r="BS772" s="43"/>
      <c r="BT772" s="43"/>
      <c r="BU772" s="43"/>
      <c r="BV772" s="43"/>
      <c r="BW772" s="43"/>
      <c r="BX772" s="43"/>
      <c r="BY772" s="43"/>
      <c r="BZ772" s="43"/>
      <c r="CA772" s="43"/>
      <c r="CB772" s="43"/>
      <c r="CC772" s="43"/>
      <c r="CD772" s="43"/>
      <c r="CE772" s="43"/>
      <c r="CF772" s="43"/>
      <c r="CG772" s="43"/>
      <c r="CH772" s="43"/>
    </row>
    <row r="773" spans="1:86" s="2" customFormat="1" ht="12">
      <c r="A773" s="22" t="s">
        <v>37</v>
      </c>
      <c r="B773" s="18" t="s">
        <v>45</v>
      </c>
      <c r="C773" s="39" t="s">
        <v>13</v>
      </c>
      <c r="D773" s="39" t="s">
        <v>14</v>
      </c>
      <c r="E773" s="39"/>
      <c r="F773" s="39"/>
      <c r="G773" s="107">
        <f t="shared" ref="G773:I774" si="166">G774</f>
        <v>12647135.859999999</v>
      </c>
      <c r="H773" s="107">
        <f t="shared" si="166"/>
        <v>13458257.09</v>
      </c>
      <c r="I773" s="107">
        <f t="shared" si="166"/>
        <v>13061760.580000002</v>
      </c>
      <c r="J773" s="90">
        <f t="shared" si="157"/>
        <v>97.053879210744086</v>
      </c>
      <c r="K773" s="121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  <c r="AA773" s="43"/>
      <c r="AB773" s="43"/>
      <c r="AC773" s="43"/>
      <c r="AD773" s="43"/>
      <c r="AE773" s="43"/>
      <c r="AF773" s="43"/>
      <c r="AG773" s="43"/>
      <c r="AH773" s="43"/>
      <c r="AI773" s="43"/>
      <c r="AJ773" s="43"/>
      <c r="AK773" s="43"/>
      <c r="AL773" s="43"/>
      <c r="AM773" s="43"/>
      <c r="AN773" s="43"/>
      <c r="AO773" s="43"/>
      <c r="AP773" s="43"/>
      <c r="AQ773" s="43"/>
      <c r="AR773" s="43"/>
      <c r="AS773" s="43"/>
      <c r="AT773" s="43"/>
      <c r="AU773" s="43"/>
      <c r="AV773" s="43"/>
      <c r="AW773" s="43"/>
      <c r="AX773" s="43"/>
      <c r="AY773" s="43"/>
      <c r="AZ773" s="43"/>
      <c r="BA773" s="43"/>
      <c r="BB773" s="43"/>
      <c r="BC773" s="43"/>
      <c r="BD773" s="43"/>
      <c r="BE773" s="43"/>
      <c r="BF773" s="43"/>
      <c r="BG773" s="43"/>
      <c r="BH773" s="43"/>
      <c r="BI773" s="43"/>
      <c r="BJ773" s="43"/>
      <c r="BK773" s="43"/>
      <c r="BL773" s="43"/>
      <c r="BM773" s="43"/>
      <c r="BN773" s="43"/>
      <c r="BO773" s="43"/>
      <c r="BP773" s="43"/>
      <c r="BQ773" s="43"/>
      <c r="BR773" s="43"/>
      <c r="BS773" s="43"/>
      <c r="BT773" s="43"/>
      <c r="BU773" s="43"/>
      <c r="BV773" s="43"/>
      <c r="BW773" s="43"/>
      <c r="BX773" s="43"/>
      <c r="BY773" s="43"/>
      <c r="BZ773" s="43"/>
      <c r="CA773" s="43"/>
      <c r="CB773" s="43"/>
      <c r="CC773" s="43"/>
      <c r="CD773" s="43"/>
      <c r="CE773" s="43"/>
      <c r="CF773" s="43"/>
      <c r="CG773" s="43"/>
      <c r="CH773" s="43"/>
    </row>
    <row r="774" spans="1:86" s="2" customFormat="1" ht="24">
      <c r="A774" s="21" t="s">
        <v>521</v>
      </c>
      <c r="B774" s="20" t="s">
        <v>45</v>
      </c>
      <c r="C774" s="23" t="s">
        <v>13</v>
      </c>
      <c r="D774" s="23" t="s">
        <v>14</v>
      </c>
      <c r="E774" s="23" t="s">
        <v>154</v>
      </c>
      <c r="F774" s="23"/>
      <c r="G774" s="108">
        <f t="shared" si="166"/>
        <v>12647135.859999999</v>
      </c>
      <c r="H774" s="108">
        <f t="shared" si="166"/>
        <v>13458257.09</v>
      </c>
      <c r="I774" s="108">
        <f t="shared" si="166"/>
        <v>13061760.580000002</v>
      </c>
      <c r="J774" s="88">
        <f t="shared" si="157"/>
        <v>97.053879210744086</v>
      </c>
      <c r="K774" s="121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  <c r="AA774" s="43"/>
      <c r="AB774" s="43"/>
      <c r="AC774" s="43"/>
      <c r="AD774" s="43"/>
      <c r="AE774" s="43"/>
      <c r="AF774" s="43"/>
      <c r="AG774" s="43"/>
      <c r="AH774" s="43"/>
      <c r="AI774" s="43"/>
      <c r="AJ774" s="43"/>
      <c r="AK774" s="43"/>
      <c r="AL774" s="43"/>
      <c r="AM774" s="43"/>
      <c r="AN774" s="43"/>
      <c r="AO774" s="43"/>
      <c r="AP774" s="43"/>
      <c r="AQ774" s="43"/>
      <c r="AR774" s="43"/>
      <c r="AS774" s="43"/>
      <c r="AT774" s="43"/>
      <c r="AU774" s="43"/>
      <c r="AV774" s="43"/>
      <c r="AW774" s="43"/>
      <c r="AX774" s="43"/>
      <c r="AY774" s="43"/>
      <c r="AZ774" s="43"/>
      <c r="BA774" s="43"/>
      <c r="BB774" s="43"/>
      <c r="BC774" s="43"/>
      <c r="BD774" s="43"/>
      <c r="BE774" s="43"/>
      <c r="BF774" s="43"/>
      <c r="BG774" s="43"/>
      <c r="BH774" s="43"/>
      <c r="BI774" s="43"/>
      <c r="BJ774" s="43"/>
      <c r="BK774" s="43"/>
      <c r="BL774" s="43"/>
      <c r="BM774" s="43"/>
      <c r="BN774" s="43"/>
      <c r="BO774" s="43"/>
      <c r="BP774" s="43"/>
      <c r="BQ774" s="43"/>
      <c r="BR774" s="43"/>
      <c r="BS774" s="43"/>
      <c r="BT774" s="43"/>
      <c r="BU774" s="43"/>
      <c r="BV774" s="43"/>
      <c r="BW774" s="43"/>
      <c r="BX774" s="43"/>
      <c r="BY774" s="43"/>
      <c r="BZ774" s="43"/>
      <c r="CA774" s="43"/>
      <c r="CB774" s="43"/>
      <c r="CC774" s="43"/>
      <c r="CD774" s="43"/>
      <c r="CE774" s="43"/>
      <c r="CF774" s="43"/>
      <c r="CG774" s="43"/>
      <c r="CH774" s="43"/>
    </row>
    <row r="775" spans="1:86" s="2" customFormat="1" ht="12">
      <c r="A775" s="21" t="s">
        <v>522</v>
      </c>
      <c r="B775" s="20" t="s">
        <v>45</v>
      </c>
      <c r="C775" s="23" t="s">
        <v>13</v>
      </c>
      <c r="D775" s="23" t="s">
        <v>14</v>
      </c>
      <c r="E775" s="23" t="s">
        <v>155</v>
      </c>
      <c r="F775" s="23"/>
      <c r="G775" s="108">
        <f>G779+G785+G794+G782+G788+G791+G776</f>
        <v>12647135.859999999</v>
      </c>
      <c r="H775" s="108">
        <f>H779+H785+H794+H782+H788+H791+H776</f>
        <v>13458257.09</v>
      </c>
      <c r="I775" s="108">
        <f>I779+I785+I794+I782+I788+I791+I776</f>
        <v>13061760.580000002</v>
      </c>
      <c r="J775" s="88">
        <f t="shared" si="157"/>
        <v>97.053879210744086</v>
      </c>
      <c r="K775" s="121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  <c r="AA775" s="43"/>
      <c r="AB775" s="43"/>
      <c r="AC775" s="43"/>
      <c r="AD775" s="43"/>
      <c r="AE775" s="43"/>
      <c r="AF775" s="43"/>
      <c r="AG775" s="43"/>
      <c r="AH775" s="43"/>
      <c r="AI775" s="43"/>
      <c r="AJ775" s="43"/>
      <c r="AK775" s="43"/>
      <c r="AL775" s="43"/>
      <c r="AM775" s="43"/>
      <c r="AN775" s="43"/>
      <c r="AO775" s="43"/>
      <c r="AP775" s="43"/>
      <c r="AQ775" s="43"/>
      <c r="AR775" s="43"/>
      <c r="AS775" s="43"/>
      <c r="AT775" s="43"/>
      <c r="AU775" s="43"/>
      <c r="AV775" s="43"/>
      <c r="AW775" s="43"/>
      <c r="AX775" s="43"/>
      <c r="AY775" s="43"/>
      <c r="AZ775" s="43"/>
      <c r="BA775" s="43"/>
      <c r="BB775" s="43"/>
      <c r="BC775" s="43"/>
      <c r="BD775" s="43"/>
      <c r="BE775" s="43"/>
      <c r="BF775" s="43"/>
      <c r="BG775" s="43"/>
      <c r="BH775" s="43"/>
      <c r="BI775" s="43"/>
      <c r="BJ775" s="43"/>
      <c r="BK775" s="43"/>
      <c r="BL775" s="43"/>
      <c r="BM775" s="43"/>
      <c r="BN775" s="43"/>
      <c r="BO775" s="43"/>
      <c r="BP775" s="43"/>
      <c r="BQ775" s="43"/>
      <c r="BR775" s="43"/>
      <c r="BS775" s="43"/>
      <c r="BT775" s="43"/>
      <c r="BU775" s="43"/>
      <c r="BV775" s="43"/>
      <c r="BW775" s="43"/>
      <c r="BX775" s="43"/>
      <c r="BY775" s="43"/>
      <c r="BZ775" s="43"/>
      <c r="CA775" s="43"/>
      <c r="CB775" s="43"/>
      <c r="CC775" s="43"/>
      <c r="CD775" s="43"/>
      <c r="CE775" s="43"/>
      <c r="CF775" s="43"/>
      <c r="CG775" s="43"/>
      <c r="CH775" s="43"/>
    </row>
    <row r="776" spans="1:86" s="2" customFormat="1" ht="192">
      <c r="A776" s="21" t="s">
        <v>550</v>
      </c>
      <c r="B776" s="54" t="s">
        <v>45</v>
      </c>
      <c r="C776" s="55" t="s">
        <v>13</v>
      </c>
      <c r="D776" s="55" t="s">
        <v>14</v>
      </c>
      <c r="E776" s="55" t="s">
        <v>551</v>
      </c>
      <c r="F776" s="23"/>
      <c r="G776" s="108">
        <f t="shared" ref="G776:I777" si="167">G777</f>
        <v>0</v>
      </c>
      <c r="H776" s="108">
        <f t="shared" si="167"/>
        <v>54880</v>
      </c>
      <c r="I776" s="108">
        <f t="shared" si="167"/>
        <v>34497.410000000003</v>
      </c>
      <c r="J776" s="88">
        <f t="shared" si="157"/>
        <v>62.859712099125375</v>
      </c>
      <c r="K776" s="121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  <c r="AA776" s="43"/>
      <c r="AB776" s="43"/>
      <c r="AC776" s="43"/>
      <c r="AD776" s="43"/>
      <c r="AE776" s="43"/>
      <c r="AF776" s="43"/>
      <c r="AG776" s="43"/>
      <c r="AH776" s="43"/>
      <c r="AI776" s="43"/>
      <c r="AJ776" s="43"/>
      <c r="AK776" s="43"/>
      <c r="AL776" s="43"/>
      <c r="AM776" s="43"/>
      <c r="AN776" s="43"/>
      <c r="AO776" s="43"/>
      <c r="AP776" s="43"/>
      <c r="AQ776" s="43"/>
      <c r="AR776" s="43"/>
      <c r="AS776" s="43"/>
      <c r="AT776" s="43"/>
      <c r="AU776" s="43"/>
      <c r="AV776" s="43"/>
      <c r="AW776" s="43"/>
      <c r="AX776" s="43"/>
      <c r="AY776" s="43"/>
      <c r="AZ776" s="43"/>
      <c r="BA776" s="43"/>
      <c r="BB776" s="43"/>
      <c r="BC776" s="43"/>
      <c r="BD776" s="43"/>
      <c r="BE776" s="43"/>
      <c r="BF776" s="43"/>
      <c r="BG776" s="43"/>
      <c r="BH776" s="43"/>
      <c r="BI776" s="43"/>
      <c r="BJ776" s="43"/>
      <c r="BK776" s="43"/>
      <c r="BL776" s="43"/>
      <c r="BM776" s="43"/>
      <c r="BN776" s="43"/>
      <c r="BO776" s="43"/>
      <c r="BP776" s="43"/>
      <c r="BQ776" s="43"/>
      <c r="BR776" s="43"/>
      <c r="BS776" s="43"/>
      <c r="BT776" s="43"/>
      <c r="BU776" s="43"/>
      <c r="BV776" s="43"/>
      <c r="BW776" s="43"/>
      <c r="BX776" s="43"/>
      <c r="BY776" s="43"/>
      <c r="BZ776" s="43"/>
      <c r="CA776" s="43"/>
      <c r="CB776" s="43"/>
      <c r="CC776" s="43"/>
      <c r="CD776" s="43"/>
      <c r="CE776" s="43"/>
      <c r="CF776" s="43"/>
      <c r="CG776" s="43"/>
      <c r="CH776" s="43"/>
    </row>
    <row r="777" spans="1:86" s="2" customFormat="1" ht="24">
      <c r="A777" s="21" t="s">
        <v>88</v>
      </c>
      <c r="B777" s="54" t="s">
        <v>45</v>
      </c>
      <c r="C777" s="55" t="s">
        <v>13</v>
      </c>
      <c r="D777" s="55" t="s">
        <v>14</v>
      </c>
      <c r="E777" s="23" t="s">
        <v>551</v>
      </c>
      <c r="F777" s="23" t="s">
        <v>87</v>
      </c>
      <c r="G777" s="108">
        <f t="shared" si="167"/>
        <v>0</v>
      </c>
      <c r="H777" s="108">
        <f t="shared" si="167"/>
        <v>54880</v>
      </c>
      <c r="I777" s="108">
        <f t="shared" si="167"/>
        <v>34497.410000000003</v>
      </c>
      <c r="J777" s="88">
        <f t="shared" si="157"/>
        <v>62.859712099125375</v>
      </c>
      <c r="K777" s="121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  <c r="AA777" s="43"/>
      <c r="AB777" s="43"/>
      <c r="AC777" s="43"/>
      <c r="AD777" s="43"/>
      <c r="AE777" s="43"/>
      <c r="AF777" s="43"/>
      <c r="AG777" s="43"/>
      <c r="AH777" s="43"/>
      <c r="AI777" s="43"/>
      <c r="AJ777" s="43"/>
      <c r="AK777" s="43"/>
      <c r="AL777" s="43"/>
      <c r="AM777" s="43"/>
      <c r="AN777" s="43"/>
      <c r="AO777" s="43"/>
      <c r="AP777" s="43"/>
      <c r="AQ777" s="43"/>
      <c r="AR777" s="43"/>
      <c r="AS777" s="43"/>
      <c r="AT777" s="43"/>
      <c r="AU777" s="43"/>
      <c r="AV777" s="43"/>
      <c r="AW777" s="43"/>
      <c r="AX777" s="43"/>
      <c r="AY777" s="43"/>
      <c r="AZ777" s="43"/>
      <c r="BA777" s="43"/>
      <c r="BB777" s="43"/>
      <c r="BC777" s="43"/>
      <c r="BD777" s="43"/>
      <c r="BE777" s="43"/>
      <c r="BF777" s="43"/>
      <c r="BG777" s="43"/>
      <c r="BH777" s="43"/>
      <c r="BI777" s="43"/>
      <c r="BJ777" s="43"/>
      <c r="BK777" s="43"/>
      <c r="BL777" s="43"/>
      <c r="BM777" s="43"/>
      <c r="BN777" s="43"/>
      <c r="BO777" s="43"/>
      <c r="BP777" s="43"/>
      <c r="BQ777" s="43"/>
      <c r="BR777" s="43"/>
      <c r="BS777" s="43"/>
      <c r="BT777" s="43"/>
      <c r="BU777" s="43"/>
      <c r="BV777" s="43"/>
      <c r="BW777" s="43"/>
      <c r="BX777" s="43"/>
      <c r="BY777" s="43"/>
      <c r="BZ777" s="43"/>
      <c r="CA777" s="43"/>
      <c r="CB777" s="43"/>
      <c r="CC777" s="43"/>
      <c r="CD777" s="43"/>
      <c r="CE777" s="43"/>
      <c r="CF777" s="43"/>
      <c r="CG777" s="43"/>
      <c r="CH777" s="43"/>
    </row>
    <row r="778" spans="1:86" s="2" customFormat="1" ht="12">
      <c r="A778" s="21" t="s">
        <v>189</v>
      </c>
      <c r="B778" s="20" t="s">
        <v>45</v>
      </c>
      <c r="C778" s="23" t="s">
        <v>13</v>
      </c>
      <c r="D778" s="23" t="s">
        <v>14</v>
      </c>
      <c r="E778" s="23" t="s">
        <v>551</v>
      </c>
      <c r="F778" s="23" t="s">
        <v>190</v>
      </c>
      <c r="G778" s="108"/>
      <c r="H778" s="108">
        <f>27880+27000</f>
        <v>54880</v>
      </c>
      <c r="I778" s="108">
        <v>34497.410000000003</v>
      </c>
      <c r="J778" s="88">
        <f t="shared" ref="J778:J841" si="168">I778/H778*100</f>
        <v>62.859712099125375</v>
      </c>
      <c r="K778" s="121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  <c r="AA778" s="43"/>
      <c r="AB778" s="43"/>
      <c r="AC778" s="43"/>
      <c r="AD778" s="43"/>
      <c r="AE778" s="43"/>
      <c r="AF778" s="43"/>
      <c r="AG778" s="43"/>
      <c r="AH778" s="43"/>
      <c r="AI778" s="43"/>
      <c r="AJ778" s="43"/>
      <c r="AK778" s="43"/>
      <c r="AL778" s="43"/>
      <c r="AM778" s="43"/>
      <c r="AN778" s="43"/>
      <c r="AO778" s="43"/>
      <c r="AP778" s="43"/>
      <c r="AQ778" s="43"/>
      <c r="AR778" s="43"/>
      <c r="AS778" s="43"/>
      <c r="AT778" s="43"/>
      <c r="AU778" s="43"/>
      <c r="AV778" s="43"/>
      <c r="AW778" s="43"/>
      <c r="AX778" s="43"/>
      <c r="AY778" s="43"/>
      <c r="AZ778" s="43"/>
      <c r="BA778" s="43"/>
      <c r="BB778" s="43"/>
      <c r="BC778" s="43"/>
      <c r="BD778" s="43"/>
      <c r="BE778" s="43"/>
      <c r="BF778" s="43"/>
      <c r="BG778" s="43"/>
      <c r="BH778" s="43"/>
      <c r="BI778" s="43"/>
      <c r="BJ778" s="43"/>
      <c r="BK778" s="43"/>
      <c r="BL778" s="43"/>
      <c r="BM778" s="43"/>
      <c r="BN778" s="43"/>
      <c r="BO778" s="43"/>
      <c r="BP778" s="43"/>
      <c r="BQ778" s="43"/>
      <c r="BR778" s="43"/>
      <c r="BS778" s="43"/>
      <c r="BT778" s="43"/>
      <c r="BU778" s="43"/>
      <c r="BV778" s="43"/>
      <c r="BW778" s="43"/>
      <c r="BX778" s="43"/>
      <c r="BY778" s="43"/>
      <c r="BZ778" s="43"/>
      <c r="CA778" s="43"/>
      <c r="CB778" s="43"/>
      <c r="CC778" s="43"/>
      <c r="CD778" s="43"/>
      <c r="CE778" s="43"/>
      <c r="CF778" s="43"/>
      <c r="CG778" s="43"/>
      <c r="CH778" s="43"/>
    </row>
    <row r="779" spans="1:86" s="2" customFormat="1" ht="36">
      <c r="A779" s="21" t="s">
        <v>116</v>
      </c>
      <c r="B779" s="20" t="s">
        <v>45</v>
      </c>
      <c r="C779" s="23" t="s">
        <v>13</v>
      </c>
      <c r="D779" s="23" t="s">
        <v>14</v>
      </c>
      <c r="E779" s="23" t="s">
        <v>164</v>
      </c>
      <c r="F779" s="23"/>
      <c r="G779" s="108">
        <f t="shared" ref="G779:I780" si="169">G780</f>
        <v>4035271.78</v>
      </c>
      <c r="H779" s="108">
        <f t="shared" si="169"/>
        <v>4880911.4400000004</v>
      </c>
      <c r="I779" s="108">
        <f t="shared" si="169"/>
        <v>4604301.6100000003</v>
      </c>
      <c r="J779" s="88">
        <f t="shared" si="168"/>
        <v>94.332824239892375</v>
      </c>
      <c r="K779" s="121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  <c r="AA779" s="43"/>
      <c r="AB779" s="43"/>
      <c r="AC779" s="43"/>
      <c r="AD779" s="43"/>
      <c r="AE779" s="43"/>
      <c r="AF779" s="43"/>
      <c r="AG779" s="43"/>
      <c r="AH779" s="43"/>
      <c r="AI779" s="43"/>
      <c r="AJ779" s="43"/>
      <c r="AK779" s="43"/>
      <c r="AL779" s="43"/>
      <c r="AM779" s="43"/>
      <c r="AN779" s="43"/>
      <c r="AO779" s="43"/>
      <c r="AP779" s="43"/>
      <c r="AQ779" s="43"/>
      <c r="AR779" s="43"/>
      <c r="AS779" s="43"/>
      <c r="AT779" s="43"/>
      <c r="AU779" s="43"/>
      <c r="AV779" s="43"/>
      <c r="AW779" s="43"/>
      <c r="AX779" s="43"/>
      <c r="AY779" s="43"/>
      <c r="AZ779" s="43"/>
      <c r="BA779" s="43"/>
      <c r="BB779" s="43"/>
      <c r="BC779" s="43"/>
      <c r="BD779" s="43"/>
      <c r="BE779" s="43"/>
      <c r="BF779" s="43"/>
      <c r="BG779" s="43"/>
      <c r="BH779" s="43"/>
      <c r="BI779" s="43"/>
      <c r="BJ779" s="43"/>
      <c r="BK779" s="43"/>
      <c r="BL779" s="43"/>
      <c r="BM779" s="43"/>
      <c r="BN779" s="43"/>
      <c r="BO779" s="43"/>
      <c r="BP779" s="43"/>
      <c r="BQ779" s="43"/>
      <c r="BR779" s="43"/>
      <c r="BS779" s="43"/>
      <c r="BT779" s="43"/>
      <c r="BU779" s="43"/>
      <c r="BV779" s="43"/>
      <c r="BW779" s="43"/>
      <c r="BX779" s="43"/>
      <c r="BY779" s="43"/>
      <c r="BZ779" s="43"/>
      <c r="CA779" s="43"/>
      <c r="CB779" s="43"/>
      <c r="CC779" s="43"/>
      <c r="CD779" s="43"/>
      <c r="CE779" s="43"/>
      <c r="CF779" s="43"/>
      <c r="CG779" s="43"/>
      <c r="CH779" s="43"/>
    </row>
    <row r="780" spans="1:86" s="2" customFormat="1" ht="24">
      <c r="A780" s="21" t="s">
        <v>88</v>
      </c>
      <c r="B780" s="20" t="s">
        <v>45</v>
      </c>
      <c r="C780" s="23" t="s">
        <v>13</v>
      </c>
      <c r="D780" s="23" t="s">
        <v>14</v>
      </c>
      <c r="E780" s="23" t="s">
        <v>164</v>
      </c>
      <c r="F780" s="23" t="s">
        <v>87</v>
      </c>
      <c r="G780" s="108">
        <f t="shared" si="169"/>
        <v>4035271.78</v>
      </c>
      <c r="H780" s="108">
        <f t="shared" si="169"/>
        <v>4880911.4400000004</v>
      </c>
      <c r="I780" s="108">
        <f t="shared" si="169"/>
        <v>4604301.6100000003</v>
      </c>
      <c r="J780" s="88">
        <f t="shared" si="168"/>
        <v>94.332824239892375</v>
      </c>
      <c r="K780" s="121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  <c r="AA780" s="43"/>
      <c r="AB780" s="43"/>
      <c r="AC780" s="43"/>
      <c r="AD780" s="43"/>
      <c r="AE780" s="43"/>
      <c r="AF780" s="43"/>
      <c r="AG780" s="43"/>
      <c r="AH780" s="43"/>
      <c r="AI780" s="43"/>
      <c r="AJ780" s="43"/>
      <c r="AK780" s="43"/>
      <c r="AL780" s="43"/>
      <c r="AM780" s="43"/>
      <c r="AN780" s="43"/>
      <c r="AO780" s="43"/>
      <c r="AP780" s="43"/>
      <c r="AQ780" s="43"/>
      <c r="AR780" s="43"/>
      <c r="AS780" s="43"/>
      <c r="AT780" s="43"/>
      <c r="AU780" s="43"/>
      <c r="AV780" s="43"/>
      <c r="AW780" s="43"/>
      <c r="AX780" s="43"/>
      <c r="AY780" s="43"/>
      <c r="AZ780" s="43"/>
      <c r="BA780" s="43"/>
      <c r="BB780" s="43"/>
      <c r="BC780" s="43"/>
      <c r="BD780" s="43"/>
      <c r="BE780" s="43"/>
      <c r="BF780" s="43"/>
      <c r="BG780" s="43"/>
      <c r="BH780" s="43"/>
      <c r="BI780" s="43"/>
      <c r="BJ780" s="43"/>
      <c r="BK780" s="43"/>
      <c r="BL780" s="43"/>
      <c r="BM780" s="43"/>
      <c r="BN780" s="43"/>
      <c r="BO780" s="43"/>
      <c r="BP780" s="43"/>
      <c r="BQ780" s="43"/>
      <c r="BR780" s="43"/>
      <c r="BS780" s="43"/>
      <c r="BT780" s="43"/>
      <c r="BU780" s="43"/>
      <c r="BV780" s="43"/>
      <c r="BW780" s="43"/>
      <c r="BX780" s="43"/>
      <c r="BY780" s="43"/>
      <c r="BZ780" s="43"/>
      <c r="CA780" s="43"/>
      <c r="CB780" s="43"/>
      <c r="CC780" s="43"/>
      <c r="CD780" s="43"/>
      <c r="CE780" s="43"/>
      <c r="CF780" s="43"/>
      <c r="CG780" s="43"/>
      <c r="CH780" s="43"/>
    </row>
    <row r="781" spans="1:86" s="2" customFormat="1" ht="12">
      <c r="A781" s="21" t="s">
        <v>189</v>
      </c>
      <c r="B781" s="20" t="s">
        <v>45</v>
      </c>
      <c r="C781" s="23" t="s">
        <v>13</v>
      </c>
      <c r="D781" s="23" t="s">
        <v>14</v>
      </c>
      <c r="E781" s="23" t="s">
        <v>164</v>
      </c>
      <c r="F781" s="23" t="s">
        <v>190</v>
      </c>
      <c r="G781" s="108">
        <v>4035271.78</v>
      </c>
      <c r="H781" s="108">
        <v>4880911.4400000004</v>
      </c>
      <c r="I781" s="108">
        <v>4604301.6100000003</v>
      </c>
      <c r="J781" s="88">
        <f t="shared" si="168"/>
        <v>94.332824239892375</v>
      </c>
      <c r="K781" s="121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  <c r="AA781" s="43"/>
      <c r="AB781" s="43"/>
      <c r="AC781" s="43"/>
      <c r="AD781" s="43"/>
      <c r="AE781" s="43"/>
      <c r="AF781" s="43"/>
      <c r="AG781" s="43"/>
      <c r="AH781" s="43"/>
      <c r="AI781" s="43"/>
      <c r="AJ781" s="43"/>
      <c r="AK781" s="43"/>
      <c r="AL781" s="43"/>
      <c r="AM781" s="43"/>
      <c r="AN781" s="43"/>
      <c r="AO781" s="43"/>
      <c r="AP781" s="43"/>
      <c r="AQ781" s="43"/>
      <c r="AR781" s="43"/>
      <c r="AS781" s="43"/>
      <c r="AT781" s="43"/>
      <c r="AU781" s="43"/>
      <c r="AV781" s="43"/>
      <c r="AW781" s="43"/>
      <c r="AX781" s="43"/>
      <c r="AY781" s="43"/>
      <c r="AZ781" s="43"/>
      <c r="BA781" s="43"/>
      <c r="BB781" s="43"/>
      <c r="BC781" s="43"/>
      <c r="BD781" s="43"/>
      <c r="BE781" s="43"/>
      <c r="BF781" s="43"/>
      <c r="BG781" s="43"/>
      <c r="BH781" s="43"/>
      <c r="BI781" s="43"/>
      <c r="BJ781" s="43"/>
      <c r="BK781" s="43"/>
      <c r="BL781" s="43"/>
      <c r="BM781" s="43"/>
      <c r="BN781" s="43"/>
      <c r="BO781" s="43"/>
      <c r="BP781" s="43"/>
      <c r="BQ781" s="43"/>
      <c r="BR781" s="43"/>
      <c r="BS781" s="43"/>
      <c r="BT781" s="43"/>
      <c r="BU781" s="43"/>
      <c r="BV781" s="43"/>
      <c r="BW781" s="43"/>
      <c r="BX781" s="43"/>
      <c r="BY781" s="43"/>
      <c r="BZ781" s="43"/>
      <c r="CA781" s="43"/>
      <c r="CB781" s="43"/>
      <c r="CC781" s="43"/>
      <c r="CD781" s="43"/>
      <c r="CE781" s="43"/>
      <c r="CF781" s="43"/>
      <c r="CG781" s="43"/>
      <c r="CH781" s="43"/>
    </row>
    <row r="782" spans="1:86" s="2" customFormat="1" ht="24">
      <c r="A782" s="21" t="s">
        <v>223</v>
      </c>
      <c r="B782" s="20" t="s">
        <v>45</v>
      </c>
      <c r="C782" s="23" t="s">
        <v>13</v>
      </c>
      <c r="D782" s="23" t="s">
        <v>14</v>
      </c>
      <c r="E782" s="23" t="s">
        <v>222</v>
      </c>
      <c r="F782" s="23"/>
      <c r="G782" s="108">
        <f t="shared" ref="G782:I783" si="170">G783</f>
        <v>1105086</v>
      </c>
      <c r="H782" s="108">
        <f t="shared" si="170"/>
        <v>1310781</v>
      </c>
      <c r="I782" s="108">
        <f t="shared" si="170"/>
        <v>1287045.95</v>
      </c>
      <c r="J782" s="88">
        <f t="shared" si="168"/>
        <v>98.189243664654896</v>
      </c>
      <c r="K782" s="121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  <c r="AA782" s="43"/>
      <c r="AB782" s="43"/>
      <c r="AC782" s="43"/>
      <c r="AD782" s="43"/>
      <c r="AE782" s="43"/>
      <c r="AF782" s="43"/>
      <c r="AG782" s="43"/>
      <c r="AH782" s="43"/>
      <c r="AI782" s="43"/>
      <c r="AJ782" s="43"/>
      <c r="AK782" s="43"/>
      <c r="AL782" s="43"/>
      <c r="AM782" s="43"/>
      <c r="AN782" s="43"/>
      <c r="AO782" s="43"/>
      <c r="AP782" s="43"/>
      <c r="AQ782" s="43"/>
      <c r="AR782" s="43"/>
      <c r="AS782" s="43"/>
      <c r="AT782" s="43"/>
      <c r="AU782" s="43"/>
      <c r="AV782" s="43"/>
      <c r="AW782" s="43"/>
      <c r="AX782" s="43"/>
      <c r="AY782" s="43"/>
      <c r="AZ782" s="43"/>
      <c r="BA782" s="43"/>
      <c r="BB782" s="43"/>
      <c r="BC782" s="43"/>
      <c r="BD782" s="43"/>
      <c r="BE782" s="43"/>
      <c r="BF782" s="43"/>
      <c r="BG782" s="43"/>
      <c r="BH782" s="43"/>
      <c r="BI782" s="43"/>
      <c r="BJ782" s="43"/>
      <c r="BK782" s="43"/>
      <c r="BL782" s="43"/>
      <c r="BM782" s="43"/>
      <c r="BN782" s="43"/>
      <c r="BO782" s="43"/>
      <c r="BP782" s="43"/>
      <c r="BQ782" s="43"/>
      <c r="BR782" s="43"/>
      <c r="BS782" s="43"/>
      <c r="BT782" s="43"/>
      <c r="BU782" s="43"/>
      <c r="BV782" s="43"/>
      <c r="BW782" s="43"/>
      <c r="BX782" s="43"/>
      <c r="BY782" s="43"/>
      <c r="BZ782" s="43"/>
      <c r="CA782" s="43"/>
      <c r="CB782" s="43"/>
      <c r="CC782" s="43"/>
      <c r="CD782" s="43"/>
      <c r="CE782" s="43"/>
      <c r="CF782" s="43"/>
      <c r="CG782" s="43"/>
      <c r="CH782" s="43"/>
    </row>
    <row r="783" spans="1:86" s="2" customFormat="1" ht="24">
      <c r="A783" s="21" t="s">
        <v>88</v>
      </c>
      <c r="B783" s="20" t="s">
        <v>45</v>
      </c>
      <c r="C783" s="23" t="s">
        <v>13</v>
      </c>
      <c r="D783" s="23" t="s">
        <v>14</v>
      </c>
      <c r="E783" s="23" t="s">
        <v>222</v>
      </c>
      <c r="F783" s="23" t="s">
        <v>87</v>
      </c>
      <c r="G783" s="108">
        <f t="shared" si="170"/>
        <v>1105086</v>
      </c>
      <c r="H783" s="108">
        <f t="shared" si="170"/>
        <v>1310781</v>
      </c>
      <c r="I783" s="108">
        <f t="shared" si="170"/>
        <v>1287045.95</v>
      </c>
      <c r="J783" s="88">
        <f t="shared" si="168"/>
        <v>98.189243664654896</v>
      </c>
      <c r="K783" s="121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  <c r="AA783" s="43"/>
      <c r="AB783" s="43"/>
      <c r="AC783" s="43"/>
      <c r="AD783" s="43"/>
      <c r="AE783" s="43"/>
      <c r="AF783" s="43"/>
      <c r="AG783" s="43"/>
      <c r="AH783" s="43"/>
      <c r="AI783" s="43"/>
      <c r="AJ783" s="43"/>
      <c r="AK783" s="43"/>
      <c r="AL783" s="43"/>
      <c r="AM783" s="43"/>
      <c r="AN783" s="43"/>
      <c r="AO783" s="43"/>
      <c r="AP783" s="43"/>
      <c r="AQ783" s="43"/>
      <c r="AR783" s="43"/>
      <c r="AS783" s="43"/>
      <c r="AT783" s="43"/>
      <c r="AU783" s="43"/>
      <c r="AV783" s="43"/>
      <c r="AW783" s="43"/>
      <c r="AX783" s="43"/>
      <c r="AY783" s="43"/>
      <c r="AZ783" s="43"/>
      <c r="BA783" s="43"/>
      <c r="BB783" s="43"/>
      <c r="BC783" s="43"/>
      <c r="BD783" s="43"/>
      <c r="BE783" s="43"/>
      <c r="BF783" s="43"/>
      <c r="BG783" s="43"/>
      <c r="BH783" s="43"/>
      <c r="BI783" s="43"/>
      <c r="BJ783" s="43"/>
      <c r="BK783" s="43"/>
      <c r="BL783" s="43"/>
      <c r="BM783" s="43"/>
      <c r="BN783" s="43"/>
      <c r="BO783" s="43"/>
      <c r="BP783" s="43"/>
      <c r="BQ783" s="43"/>
      <c r="BR783" s="43"/>
      <c r="BS783" s="43"/>
      <c r="BT783" s="43"/>
      <c r="BU783" s="43"/>
      <c r="BV783" s="43"/>
      <c r="BW783" s="43"/>
      <c r="BX783" s="43"/>
      <c r="BY783" s="43"/>
      <c r="BZ783" s="43"/>
      <c r="CA783" s="43"/>
      <c r="CB783" s="43"/>
      <c r="CC783" s="43"/>
      <c r="CD783" s="43"/>
      <c r="CE783" s="43"/>
      <c r="CF783" s="43"/>
      <c r="CG783" s="43"/>
      <c r="CH783" s="43"/>
    </row>
    <row r="784" spans="1:86" s="2" customFormat="1" ht="12">
      <c r="A784" s="21" t="s">
        <v>189</v>
      </c>
      <c r="B784" s="20" t="s">
        <v>45</v>
      </c>
      <c r="C784" s="23" t="s">
        <v>13</v>
      </c>
      <c r="D784" s="23" t="s">
        <v>14</v>
      </c>
      <c r="E784" s="23" t="s">
        <v>222</v>
      </c>
      <c r="F784" s="23" t="s">
        <v>190</v>
      </c>
      <c r="G784" s="108">
        <v>1105086</v>
      </c>
      <c r="H784" s="108">
        <v>1310781</v>
      </c>
      <c r="I784" s="108">
        <v>1287045.95</v>
      </c>
      <c r="J784" s="88">
        <f t="shared" si="168"/>
        <v>98.189243664654896</v>
      </c>
      <c r="K784" s="121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  <c r="AA784" s="43"/>
      <c r="AB784" s="43"/>
      <c r="AC784" s="43"/>
      <c r="AD784" s="43"/>
      <c r="AE784" s="43"/>
      <c r="AF784" s="43"/>
      <c r="AG784" s="43"/>
      <c r="AH784" s="43"/>
      <c r="AI784" s="43"/>
      <c r="AJ784" s="43"/>
      <c r="AK784" s="43"/>
      <c r="AL784" s="43"/>
      <c r="AM784" s="43"/>
      <c r="AN784" s="43"/>
      <c r="AO784" s="43"/>
      <c r="AP784" s="43"/>
      <c r="AQ784" s="43"/>
      <c r="AR784" s="43"/>
      <c r="AS784" s="43"/>
      <c r="AT784" s="43"/>
      <c r="AU784" s="43"/>
      <c r="AV784" s="43"/>
      <c r="AW784" s="43"/>
      <c r="AX784" s="43"/>
      <c r="AY784" s="43"/>
      <c r="AZ784" s="43"/>
      <c r="BA784" s="43"/>
      <c r="BB784" s="43"/>
      <c r="BC784" s="43"/>
      <c r="BD784" s="43"/>
      <c r="BE784" s="43"/>
      <c r="BF784" s="43"/>
      <c r="BG784" s="43"/>
      <c r="BH784" s="43"/>
      <c r="BI784" s="43"/>
      <c r="BJ784" s="43"/>
      <c r="BK784" s="43"/>
      <c r="BL784" s="43"/>
      <c r="BM784" s="43"/>
      <c r="BN784" s="43"/>
      <c r="BO784" s="43"/>
      <c r="BP784" s="43"/>
      <c r="BQ784" s="43"/>
      <c r="BR784" s="43"/>
      <c r="BS784" s="43"/>
      <c r="BT784" s="43"/>
      <c r="BU784" s="43"/>
      <c r="BV784" s="43"/>
      <c r="BW784" s="43"/>
      <c r="BX784" s="43"/>
      <c r="BY784" s="43"/>
      <c r="BZ784" s="43"/>
      <c r="CA784" s="43"/>
      <c r="CB784" s="43"/>
      <c r="CC784" s="43"/>
      <c r="CD784" s="43"/>
      <c r="CE784" s="43"/>
      <c r="CF784" s="43"/>
      <c r="CG784" s="43"/>
      <c r="CH784" s="43"/>
    </row>
    <row r="785" spans="1:86" s="2" customFormat="1" ht="36">
      <c r="A785" s="21" t="s">
        <v>107</v>
      </c>
      <c r="B785" s="54" t="s">
        <v>45</v>
      </c>
      <c r="C785" s="55" t="s">
        <v>13</v>
      </c>
      <c r="D785" s="55" t="s">
        <v>14</v>
      </c>
      <c r="E785" s="55" t="s">
        <v>165</v>
      </c>
      <c r="F785" s="55"/>
      <c r="G785" s="108">
        <f t="shared" ref="G785:I786" si="171">G786</f>
        <v>666600</v>
      </c>
      <c r="H785" s="108">
        <f t="shared" si="171"/>
        <v>706780.04</v>
      </c>
      <c r="I785" s="108">
        <f t="shared" si="171"/>
        <v>631011</v>
      </c>
      <c r="J785" s="88">
        <f t="shared" si="168"/>
        <v>89.279685940197169</v>
      </c>
      <c r="K785" s="121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  <c r="AA785" s="43"/>
      <c r="AB785" s="43"/>
      <c r="AC785" s="43"/>
      <c r="AD785" s="43"/>
      <c r="AE785" s="43"/>
      <c r="AF785" s="43"/>
      <c r="AG785" s="43"/>
      <c r="AH785" s="43"/>
      <c r="AI785" s="43"/>
      <c r="AJ785" s="43"/>
      <c r="AK785" s="43"/>
      <c r="AL785" s="43"/>
      <c r="AM785" s="43"/>
      <c r="AN785" s="43"/>
      <c r="AO785" s="43"/>
      <c r="AP785" s="43"/>
      <c r="AQ785" s="43"/>
      <c r="AR785" s="43"/>
      <c r="AS785" s="43"/>
      <c r="AT785" s="43"/>
      <c r="AU785" s="43"/>
      <c r="AV785" s="43"/>
      <c r="AW785" s="43"/>
      <c r="AX785" s="43"/>
      <c r="AY785" s="43"/>
      <c r="AZ785" s="43"/>
      <c r="BA785" s="43"/>
      <c r="BB785" s="43"/>
      <c r="BC785" s="43"/>
      <c r="BD785" s="43"/>
      <c r="BE785" s="43"/>
      <c r="BF785" s="43"/>
      <c r="BG785" s="43"/>
      <c r="BH785" s="43"/>
      <c r="BI785" s="43"/>
      <c r="BJ785" s="43"/>
      <c r="BK785" s="43"/>
      <c r="BL785" s="43"/>
      <c r="BM785" s="43"/>
      <c r="BN785" s="43"/>
      <c r="BO785" s="43"/>
      <c r="BP785" s="43"/>
      <c r="BQ785" s="43"/>
      <c r="BR785" s="43"/>
      <c r="BS785" s="43"/>
      <c r="BT785" s="43"/>
      <c r="BU785" s="43"/>
      <c r="BV785" s="43"/>
      <c r="BW785" s="43"/>
      <c r="BX785" s="43"/>
      <c r="BY785" s="43"/>
      <c r="BZ785" s="43"/>
      <c r="CA785" s="43"/>
      <c r="CB785" s="43"/>
      <c r="CC785" s="43"/>
      <c r="CD785" s="43"/>
      <c r="CE785" s="43"/>
      <c r="CF785" s="43"/>
      <c r="CG785" s="43"/>
      <c r="CH785" s="43"/>
    </row>
    <row r="786" spans="1:86" s="2" customFormat="1" ht="24">
      <c r="A786" s="21" t="s">
        <v>88</v>
      </c>
      <c r="B786" s="54" t="s">
        <v>45</v>
      </c>
      <c r="C786" s="55" t="s">
        <v>13</v>
      </c>
      <c r="D786" s="55" t="s">
        <v>14</v>
      </c>
      <c r="E786" s="55" t="s">
        <v>165</v>
      </c>
      <c r="F786" s="54" t="s">
        <v>87</v>
      </c>
      <c r="G786" s="108">
        <f t="shared" si="171"/>
        <v>666600</v>
      </c>
      <c r="H786" s="108">
        <f t="shared" si="171"/>
        <v>706780.04</v>
      </c>
      <c r="I786" s="108">
        <f t="shared" si="171"/>
        <v>631011</v>
      </c>
      <c r="J786" s="88">
        <f t="shared" si="168"/>
        <v>89.279685940197169</v>
      </c>
      <c r="K786" s="121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  <c r="AA786" s="43"/>
      <c r="AB786" s="43"/>
      <c r="AC786" s="43"/>
      <c r="AD786" s="43"/>
      <c r="AE786" s="43"/>
      <c r="AF786" s="43"/>
      <c r="AG786" s="43"/>
      <c r="AH786" s="43"/>
      <c r="AI786" s="43"/>
      <c r="AJ786" s="43"/>
      <c r="AK786" s="43"/>
      <c r="AL786" s="43"/>
      <c r="AM786" s="43"/>
      <c r="AN786" s="43"/>
      <c r="AO786" s="43"/>
      <c r="AP786" s="43"/>
      <c r="AQ786" s="43"/>
      <c r="AR786" s="43"/>
      <c r="AS786" s="43"/>
      <c r="AT786" s="43"/>
      <c r="AU786" s="43"/>
      <c r="AV786" s="43"/>
      <c r="AW786" s="43"/>
      <c r="AX786" s="43"/>
      <c r="AY786" s="43"/>
      <c r="AZ786" s="43"/>
      <c r="BA786" s="43"/>
      <c r="BB786" s="43"/>
      <c r="BC786" s="43"/>
      <c r="BD786" s="43"/>
      <c r="BE786" s="43"/>
      <c r="BF786" s="43"/>
      <c r="BG786" s="43"/>
      <c r="BH786" s="43"/>
      <c r="BI786" s="43"/>
      <c r="BJ786" s="43"/>
      <c r="BK786" s="43"/>
      <c r="BL786" s="43"/>
      <c r="BM786" s="43"/>
      <c r="BN786" s="43"/>
      <c r="BO786" s="43"/>
      <c r="BP786" s="43"/>
      <c r="BQ786" s="43"/>
      <c r="BR786" s="43"/>
      <c r="BS786" s="43"/>
      <c r="BT786" s="43"/>
      <c r="BU786" s="43"/>
      <c r="BV786" s="43"/>
      <c r="BW786" s="43"/>
      <c r="BX786" s="43"/>
      <c r="BY786" s="43"/>
      <c r="BZ786" s="43"/>
      <c r="CA786" s="43"/>
      <c r="CB786" s="43"/>
      <c r="CC786" s="43"/>
      <c r="CD786" s="43"/>
      <c r="CE786" s="43"/>
      <c r="CF786" s="43"/>
      <c r="CG786" s="43"/>
      <c r="CH786" s="43"/>
    </row>
    <row r="787" spans="1:86" s="2" customFormat="1" ht="12">
      <c r="A787" s="21" t="s">
        <v>189</v>
      </c>
      <c r="B787" s="54" t="s">
        <v>45</v>
      </c>
      <c r="C787" s="55" t="s">
        <v>13</v>
      </c>
      <c r="D787" s="55" t="s">
        <v>14</v>
      </c>
      <c r="E787" s="55" t="s">
        <v>165</v>
      </c>
      <c r="F787" s="54" t="s">
        <v>190</v>
      </c>
      <c r="G787" s="108">
        <v>666600</v>
      </c>
      <c r="H787" s="108">
        <v>706780.04</v>
      </c>
      <c r="I787" s="108">
        <v>631011</v>
      </c>
      <c r="J787" s="88">
        <f t="shared" si="168"/>
        <v>89.279685940197169</v>
      </c>
      <c r="K787" s="121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  <c r="AA787" s="43"/>
      <c r="AB787" s="43"/>
      <c r="AC787" s="43"/>
      <c r="AD787" s="43"/>
      <c r="AE787" s="43"/>
      <c r="AF787" s="43"/>
      <c r="AG787" s="43"/>
      <c r="AH787" s="43"/>
      <c r="AI787" s="43"/>
      <c r="AJ787" s="43"/>
      <c r="AK787" s="43"/>
      <c r="AL787" s="43"/>
      <c r="AM787" s="43"/>
      <c r="AN787" s="43"/>
      <c r="AO787" s="43"/>
      <c r="AP787" s="43"/>
      <c r="AQ787" s="43"/>
      <c r="AR787" s="43"/>
      <c r="AS787" s="43"/>
      <c r="AT787" s="43"/>
      <c r="AU787" s="43"/>
      <c r="AV787" s="43"/>
      <c r="AW787" s="43"/>
      <c r="AX787" s="43"/>
      <c r="AY787" s="43"/>
      <c r="AZ787" s="43"/>
      <c r="BA787" s="43"/>
      <c r="BB787" s="43"/>
      <c r="BC787" s="43"/>
      <c r="BD787" s="43"/>
      <c r="BE787" s="43"/>
      <c r="BF787" s="43"/>
      <c r="BG787" s="43"/>
      <c r="BH787" s="43"/>
      <c r="BI787" s="43"/>
      <c r="BJ787" s="43"/>
      <c r="BK787" s="43"/>
      <c r="BL787" s="43"/>
      <c r="BM787" s="43"/>
      <c r="BN787" s="43"/>
      <c r="BO787" s="43"/>
      <c r="BP787" s="43"/>
      <c r="BQ787" s="43"/>
      <c r="BR787" s="43"/>
      <c r="BS787" s="43"/>
      <c r="BT787" s="43"/>
      <c r="BU787" s="43"/>
      <c r="BV787" s="43"/>
      <c r="BW787" s="43"/>
      <c r="BX787" s="43"/>
      <c r="BY787" s="43"/>
      <c r="BZ787" s="43"/>
      <c r="CA787" s="43"/>
      <c r="CB787" s="43"/>
      <c r="CC787" s="43"/>
      <c r="CD787" s="43"/>
      <c r="CE787" s="43"/>
      <c r="CF787" s="43"/>
      <c r="CG787" s="43"/>
      <c r="CH787" s="43"/>
    </row>
    <row r="788" spans="1:86" s="2" customFormat="1" ht="48">
      <c r="A788" s="21" t="s">
        <v>421</v>
      </c>
      <c r="B788" s="20" t="s">
        <v>45</v>
      </c>
      <c r="C788" s="55" t="s">
        <v>13</v>
      </c>
      <c r="D788" s="55" t="s">
        <v>14</v>
      </c>
      <c r="E788" s="55" t="s">
        <v>408</v>
      </c>
      <c r="F788" s="20"/>
      <c r="G788" s="108">
        <f t="shared" ref="G788:I789" si="172">G789</f>
        <v>6572713.0800000001</v>
      </c>
      <c r="H788" s="108">
        <f t="shared" si="172"/>
        <v>6234808.6100000003</v>
      </c>
      <c r="I788" s="108">
        <f t="shared" si="172"/>
        <v>6234808.6100000003</v>
      </c>
      <c r="J788" s="88">
        <f t="shared" si="168"/>
        <v>100</v>
      </c>
      <c r="K788" s="121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  <c r="AA788" s="43"/>
      <c r="AB788" s="43"/>
      <c r="AC788" s="43"/>
      <c r="AD788" s="43"/>
      <c r="AE788" s="43"/>
      <c r="AF788" s="43"/>
      <c r="AG788" s="43"/>
      <c r="AH788" s="43"/>
      <c r="AI788" s="43"/>
      <c r="AJ788" s="43"/>
      <c r="AK788" s="43"/>
      <c r="AL788" s="43"/>
      <c r="AM788" s="43"/>
      <c r="AN788" s="43"/>
      <c r="AO788" s="43"/>
      <c r="AP788" s="43"/>
      <c r="AQ788" s="43"/>
      <c r="AR788" s="43"/>
      <c r="AS788" s="43"/>
      <c r="AT788" s="43"/>
      <c r="AU788" s="43"/>
      <c r="AV788" s="43"/>
      <c r="AW788" s="43"/>
      <c r="AX788" s="43"/>
      <c r="AY788" s="43"/>
      <c r="AZ788" s="43"/>
      <c r="BA788" s="43"/>
      <c r="BB788" s="43"/>
      <c r="BC788" s="43"/>
      <c r="BD788" s="43"/>
      <c r="BE788" s="43"/>
      <c r="BF788" s="43"/>
      <c r="BG788" s="43"/>
      <c r="BH788" s="43"/>
      <c r="BI788" s="43"/>
      <c r="BJ788" s="43"/>
      <c r="BK788" s="43"/>
      <c r="BL788" s="43"/>
      <c r="BM788" s="43"/>
      <c r="BN788" s="43"/>
      <c r="BO788" s="43"/>
      <c r="BP788" s="43"/>
      <c r="BQ788" s="43"/>
      <c r="BR788" s="43"/>
      <c r="BS788" s="43"/>
      <c r="BT788" s="43"/>
      <c r="BU788" s="43"/>
      <c r="BV788" s="43"/>
      <c r="BW788" s="43"/>
      <c r="BX788" s="43"/>
      <c r="BY788" s="43"/>
      <c r="BZ788" s="43"/>
      <c r="CA788" s="43"/>
      <c r="CB788" s="43"/>
      <c r="CC788" s="43"/>
      <c r="CD788" s="43"/>
      <c r="CE788" s="43"/>
      <c r="CF788" s="43"/>
      <c r="CG788" s="43"/>
      <c r="CH788" s="43"/>
    </row>
    <row r="789" spans="1:86" s="2" customFormat="1" ht="24">
      <c r="A789" s="21" t="s">
        <v>88</v>
      </c>
      <c r="B789" s="20" t="s">
        <v>45</v>
      </c>
      <c r="C789" s="55" t="s">
        <v>13</v>
      </c>
      <c r="D789" s="55" t="s">
        <v>14</v>
      </c>
      <c r="E789" s="55" t="s">
        <v>408</v>
      </c>
      <c r="F789" s="20" t="s">
        <v>87</v>
      </c>
      <c r="G789" s="108">
        <f t="shared" si="172"/>
        <v>6572713.0800000001</v>
      </c>
      <c r="H789" s="108">
        <f t="shared" si="172"/>
        <v>6234808.6100000003</v>
      </c>
      <c r="I789" s="108">
        <f t="shared" si="172"/>
        <v>6234808.6100000003</v>
      </c>
      <c r="J789" s="88">
        <f t="shared" si="168"/>
        <v>100</v>
      </c>
      <c r="K789" s="121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  <c r="AA789" s="43"/>
      <c r="AB789" s="43"/>
      <c r="AC789" s="43"/>
      <c r="AD789" s="43"/>
      <c r="AE789" s="43"/>
      <c r="AF789" s="43"/>
      <c r="AG789" s="43"/>
      <c r="AH789" s="43"/>
      <c r="AI789" s="43"/>
      <c r="AJ789" s="43"/>
      <c r="AK789" s="43"/>
      <c r="AL789" s="43"/>
      <c r="AM789" s="43"/>
      <c r="AN789" s="43"/>
      <c r="AO789" s="43"/>
      <c r="AP789" s="43"/>
      <c r="AQ789" s="43"/>
      <c r="AR789" s="43"/>
      <c r="AS789" s="43"/>
      <c r="AT789" s="43"/>
      <c r="AU789" s="43"/>
      <c r="AV789" s="43"/>
      <c r="AW789" s="43"/>
      <c r="AX789" s="43"/>
      <c r="AY789" s="43"/>
      <c r="AZ789" s="43"/>
      <c r="BA789" s="43"/>
      <c r="BB789" s="43"/>
      <c r="BC789" s="43"/>
      <c r="BD789" s="43"/>
      <c r="BE789" s="43"/>
      <c r="BF789" s="43"/>
      <c r="BG789" s="43"/>
      <c r="BH789" s="43"/>
      <c r="BI789" s="43"/>
      <c r="BJ789" s="43"/>
      <c r="BK789" s="43"/>
      <c r="BL789" s="43"/>
      <c r="BM789" s="43"/>
      <c r="BN789" s="43"/>
      <c r="BO789" s="43"/>
      <c r="BP789" s="43"/>
      <c r="BQ789" s="43"/>
      <c r="BR789" s="43"/>
      <c r="BS789" s="43"/>
      <c r="BT789" s="43"/>
      <c r="BU789" s="43"/>
      <c r="BV789" s="43"/>
      <c r="BW789" s="43"/>
      <c r="BX789" s="43"/>
      <c r="BY789" s="43"/>
      <c r="BZ789" s="43"/>
      <c r="CA789" s="43"/>
      <c r="CB789" s="43"/>
      <c r="CC789" s="43"/>
      <c r="CD789" s="43"/>
      <c r="CE789" s="43"/>
      <c r="CF789" s="43"/>
      <c r="CG789" s="43"/>
      <c r="CH789" s="43"/>
    </row>
    <row r="790" spans="1:86" s="50" customFormat="1" ht="12">
      <c r="A790" s="21" t="s">
        <v>189</v>
      </c>
      <c r="B790" s="20" t="s">
        <v>45</v>
      </c>
      <c r="C790" s="55" t="s">
        <v>13</v>
      </c>
      <c r="D790" s="55" t="s">
        <v>14</v>
      </c>
      <c r="E790" s="55" t="s">
        <v>408</v>
      </c>
      <c r="F790" s="20" t="s">
        <v>190</v>
      </c>
      <c r="G790" s="108">
        <v>6572713.0800000001</v>
      </c>
      <c r="H790" s="108">
        <f>6854513.78-619.7-619085.47</f>
        <v>6234808.6100000003</v>
      </c>
      <c r="I790" s="108">
        <v>6234808.6100000003</v>
      </c>
      <c r="J790" s="88">
        <f t="shared" si="168"/>
        <v>100</v>
      </c>
      <c r="K790" s="125"/>
      <c r="L790" s="42"/>
      <c r="M790" s="42"/>
      <c r="N790" s="62"/>
      <c r="O790" s="62"/>
      <c r="P790" s="62"/>
      <c r="Q790" s="62"/>
      <c r="R790" s="62"/>
      <c r="S790" s="62"/>
      <c r="T790" s="62"/>
      <c r="U790" s="62"/>
      <c r="V790" s="62"/>
      <c r="W790" s="62"/>
      <c r="X790" s="62"/>
      <c r="Y790" s="62"/>
      <c r="Z790" s="62"/>
      <c r="AA790" s="62"/>
      <c r="AB790" s="62"/>
      <c r="AC790" s="62"/>
      <c r="AD790" s="62"/>
      <c r="AE790" s="62"/>
      <c r="AF790" s="62"/>
      <c r="AG790" s="62"/>
      <c r="AH790" s="62"/>
      <c r="AI790" s="62"/>
      <c r="AJ790" s="62"/>
      <c r="AK790" s="62"/>
      <c r="AL790" s="62"/>
      <c r="AM790" s="62"/>
      <c r="AN790" s="62"/>
      <c r="AO790" s="62"/>
      <c r="AP790" s="62"/>
      <c r="AQ790" s="62"/>
      <c r="AR790" s="62"/>
      <c r="AS790" s="62"/>
      <c r="AT790" s="62"/>
      <c r="AU790" s="62"/>
      <c r="AV790" s="62"/>
      <c r="AW790" s="62"/>
      <c r="AX790" s="62"/>
      <c r="AY790" s="62"/>
      <c r="AZ790" s="62"/>
      <c r="BA790" s="62"/>
      <c r="BB790" s="62"/>
      <c r="BC790" s="62"/>
      <c r="BD790" s="62"/>
      <c r="BE790" s="62"/>
      <c r="BF790" s="62"/>
      <c r="BG790" s="62"/>
      <c r="BH790" s="62"/>
      <c r="BI790" s="62"/>
      <c r="BJ790" s="62"/>
      <c r="BK790" s="62"/>
      <c r="BL790" s="62"/>
      <c r="BM790" s="62"/>
      <c r="BN790" s="62"/>
      <c r="BO790" s="62"/>
      <c r="BP790" s="62"/>
      <c r="BQ790" s="62"/>
      <c r="BR790" s="62"/>
      <c r="BS790" s="62"/>
      <c r="BT790" s="62"/>
      <c r="BU790" s="62"/>
      <c r="BV790" s="62"/>
      <c r="BW790" s="62"/>
      <c r="BX790" s="62"/>
      <c r="BY790" s="62"/>
      <c r="BZ790" s="62"/>
      <c r="CA790" s="62"/>
      <c r="CB790" s="62"/>
      <c r="CC790" s="62"/>
      <c r="CD790" s="62"/>
      <c r="CE790" s="62"/>
      <c r="CF790" s="62"/>
      <c r="CG790" s="62"/>
      <c r="CH790" s="62"/>
    </row>
    <row r="791" spans="1:86" s="2" customFormat="1" ht="36">
      <c r="A791" s="21" t="s">
        <v>342</v>
      </c>
      <c r="B791" s="20" t="s">
        <v>45</v>
      </c>
      <c r="C791" s="55" t="s">
        <v>13</v>
      </c>
      <c r="D791" s="55" t="s">
        <v>14</v>
      </c>
      <c r="E791" s="20" t="s">
        <v>305</v>
      </c>
      <c r="F791" s="20"/>
      <c r="G791" s="108">
        <f t="shared" ref="G791:I792" si="173">G792</f>
        <v>41475</v>
      </c>
      <c r="H791" s="108">
        <f t="shared" si="173"/>
        <v>44106</v>
      </c>
      <c r="I791" s="108">
        <f t="shared" si="173"/>
        <v>44106</v>
      </c>
      <c r="J791" s="88">
        <f t="shared" si="168"/>
        <v>100</v>
      </c>
      <c r="K791" s="121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  <c r="AA791" s="43"/>
      <c r="AB791" s="43"/>
      <c r="AC791" s="43"/>
      <c r="AD791" s="43"/>
      <c r="AE791" s="43"/>
      <c r="AF791" s="43"/>
      <c r="AG791" s="43"/>
      <c r="AH791" s="43"/>
      <c r="AI791" s="43"/>
      <c r="AJ791" s="43"/>
      <c r="AK791" s="43"/>
      <c r="AL791" s="43"/>
      <c r="AM791" s="43"/>
      <c r="AN791" s="43"/>
      <c r="AO791" s="43"/>
      <c r="AP791" s="43"/>
      <c r="AQ791" s="43"/>
      <c r="AR791" s="43"/>
      <c r="AS791" s="43"/>
      <c r="AT791" s="43"/>
      <c r="AU791" s="43"/>
      <c r="AV791" s="43"/>
      <c r="AW791" s="43"/>
      <c r="AX791" s="43"/>
      <c r="AY791" s="43"/>
      <c r="AZ791" s="43"/>
      <c r="BA791" s="43"/>
      <c r="BB791" s="43"/>
      <c r="BC791" s="43"/>
      <c r="BD791" s="43"/>
      <c r="BE791" s="43"/>
      <c r="BF791" s="43"/>
      <c r="BG791" s="43"/>
      <c r="BH791" s="43"/>
      <c r="BI791" s="43"/>
      <c r="BJ791" s="43"/>
      <c r="BK791" s="43"/>
      <c r="BL791" s="43"/>
      <c r="BM791" s="43"/>
      <c r="BN791" s="43"/>
      <c r="BO791" s="43"/>
      <c r="BP791" s="43"/>
      <c r="BQ791" s="43"/>
      <c r="BR791" s="43"/>
      <c r="BS791" s="43"/>
      <c r="BT791" s="43"/>
      <c r="BU791" s="43"/>
      <c r="BV791" s="43"/>
      <c r="BW791" s="43"/>
      <c r="BX791" s="43"/>
      <c r="BY791" s="43"/>
      <c r="BZ791" s="43"/>
      <c r="CA791" s="43"/>
      <c r="CB791" s="43"/>
      <c r="CC791" s="43"/>
      <c r="CD791" s="43"/>
      <c r="CE791" s="43"/>
      <c r="CF791" s="43"/>
      <c r="CG791" s="43"/>
      <c r="CH791" s="43"/>
    </row>
    <row r="792" spans="1:86" s="2" customFormat="1" ht="24">
      <c r="A792" s="21" t="s">
        <v>88</v>
      </c>
      <c r="B792" s="20" t="s">
        <v>45</v>
      </c>
      <c r="C792" s="55" t="s">
        <v>13</v>
      </c>
      <c r="D792" s="55" t="s">
        <v>14</v>
      </c>
      <c r="E792" s="20" t="s">
        <v>305</v>
      </c>
      <c r="F792" s="20" t="s">
        <v>87</v>
      </c>
      <c r="G792" s="108">
        <f t="shared" si="173"/>
        <v>41475</v>
      </c>
      <c r="H792" s="108">
        <f t="shared" si="173"/>
        <v>44106</v>
      </c>
      <c r="I792" s="108">
        <f t="shared" si="173"/>
        <v>44106</v>
      </c>
      <c r="J792" s="88">
        <f t="shared" si="168"/>
        <v>100</v>
      </c>
      <c r="K792" s="121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  <c r="AA792" s="43"/>
      <c r="AB792" s="43"/>
      <c r="AC792" s="43"/>
      <c r="AD792" s="43"/>
      <c r="AE792" s="43"/>
      <c r="AF792" s="43"/>
      <c r="AG792" s="43"/>
      <c r="AH792" s="43"/>
      <c r="AI792" s="43"/>
      <c r="AJ792" s="43"/>
      <c r="AK792" s="43"/>
      <c r="AL792" s="43"/>
      <c r="AM792" s="43"/>
      <c r="AN792" s="43"/>
      <c r="AO792" s="43"/>
      <c r="AP792" s="43"/>
      <c r="AQ792" s="43"/>
      <c r="AR792" s="43"/>
      <c r="AS792" s="43"/>
      <c r="AT792" s="43"/>
      <c r="AU792" s="43"/>
      <c r="AV792" s="43"/>
      <c r="AW792" s="43"/>
      <c r="AX792" s="43"/>
      <c r="AY792" s="43"/>
      <c r="AZ792" s="43"/>
      <c r="BA792" s="43"/>
      <c r="BB792" s="43"/>
      <c r="BC792" s="43"/>
      <c r="BD792" s="43"/>
      <c r="BE792" s="43"/>
      <c r="BF792" s="43"/>
      <c r="BG792" s="43"/>
      <c r="BH792" s="43"/>
      <c r="BI792" s="43"/>
      <c r="BJ792" s="43"/>
      <c r="BK792" s="43"/>
      <c r="BL792" s="43"/>
      <c r="BM792" s="43"/>
      <c r="BN792" s="43"/>
      <c r="BO792" s="43"/>
      <c r="BP792" s="43"/>
      <c r="BQ792" s="43"/>
      <c r="BR792" s="43"/>
      <c r="BS792" s="43"/>
      <c r="BT792" s="43"/>
      <c r="BU792" s="43"/>
      <c r="BV792" s="43"/>
      <c r="BW792" s="43"/>
      <c r="BX792" s="43"/>
      <c r="BY792" s="43"/>
      <c r="BZ792" s="43"/>
      <c r="CA792" s="43"/>
      <c r="CB792" s="43"/>
      <c r="CC792" s="43"/>
      <c r="CD792" s="43"/>
      <c r="CE792" s="43"/>
      <c r="CF792" s="43"/>
      <c r="CG792" s="43"/>
      <c r="CH792" s="43"/>
    </row>
    <row r="793" spans="1:86" s="2" customFormat="1" ht="12">
      <c r="A793" s="21" t="s">
        <v>189</v>
      </c>
      <c r="B793" s="20" t="s">
        <v>45</v>
      </c>
      <c r="C793" s="55" t="s">
        <v>13</v>
      </c>
      <c r="D793" s="55" t="s">
        <v>14</v>
      </c>
      <c r="E793" s="20" t="s">
        <v>305</v>
      </c>
      <c r="F793" s="20" t="s">
        <v>190</v>
      </c>
      <c r="G793" s="108">
        <v>41475</v>
      </c>
      <c r="H793" s="108">
        <v>44106</v>
      </c>
      <c r="I793" s="108">
        <v>44106</v>
      </c>
      <c r="J793" s="88">
        <f t="shared" si="168"/>
        <v>100</v>
      </c>
      <c r="K793" s="121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  <c r="AA793" s="43"/>
      <c r="AB793" s="43"/>
      <c r="AC793" s="43"/>
      <c r="AD793" s="43"/>
      <c r="AE793" s="43"/>
      <c r="AF793" s="43"/>
      <c r="AG793" s="43"/>
      <c r="AH793" s="43"/>
      <c r="AI793" s="43"/>
      <c r="AJ793" s="43"/>
      <c r="AK793" s="43"/>
      <c r="AL793" s="43"/>
      <c r="AM793" s="43"/>
      <c r="AN793" s="43"/>
      <c r="AO793" s="43"/>
      <c r="AP793" s="43"/>
      <c r="AQ793" s="43"/>
      <c r="AR793" s="43"/>
      <c r="AS793" s="43"/>
      <c r="AT793" s="43"/>
      <c r="AU793" s="43"/>
      <c r="AV793" s="43"/>
      <c r="AW793" s="43"/>
      <c r="AX793" s="43"/>
      <c r="AY793" s="43"/>
      <c r="AZ793" s="43"/>
      <c r="BA793" s="43"/>
      <c r="BB793" s="43"/>
      <c r="BC793" s="43"/>
      <c r="BD793" s="43"/>
      <c r="BE793" s="43"/>
      <c r="BF793" s="43"/>
      <c r="BG793" s="43"/>
      <c r="BH793" s="43"/>
      <c r="BI793" s="43"/>
      <c r="BJ793" s="43"/>
      <c r="BK793" s="43"/>
      <c r="BL793" s="43"/>
      <c r="BM793" s="43"/>
      <c r="BN793" s="43"/>
      <c r="BO793" s="43"/>
      <c r="BP793" s="43"/>
      <c r="BQ793" s="43"/>
      <c r="BR793" s="43"/>
      <c r="BS793" s="43"/>
      <c r="BT793" s="43"/>
      <c r="BU793" s="43"/>
      <c r="BV793" s="43"/>
      <c r="BW793" s="43"/>
      <c r="BX793" s="43"/>
      <c r="BY793" s="43"/>
      <c r="BZ793" s="43"/>
      <c r="CA793" s="43"/>
      <c r="CB793" s="43"/>
      <c r="CC793" s="43"/>
      <c r="CD793" s="43"/>
      <c r="CE793" s="43"/>
      <c r="CF793" s="43"/>
      <c r="CG793" s="43"/>
      <c r="CH793" s="43"/>
    </row>
    <row r="794" spans="1:86" s="6" customFormat="1" ht="36">
      <c r="A794" s="21" t="s">
        <v>255</v>
      </c>
      <c r="B794" s="54" t="s">
        <v>45</v>
      </c>
      <c r="C794" s="55" t="s">
        <v>13</v>
      </c>
      <c r="D794" s="55" t="s">
        <v>14</v>
      </c>
      <c r="E794" s="65" t="s">
        <v>188</v>
      </c>
      <c r="F794" s="55"/>
      <c r="G794" s="108">
        <f t="shared" ref="G794:I795" si="174">G795</f>
        <v>225990</v>
      </c>
      <c r="H794" s="108">
        <f t="shared" si="174"/>
        <v>225990</v>
      </c>
      <c r="I794" s="108">
        <f t="shared" si="174"/>
        <v>225990</v>
      </c>
      <c r="J794" s="88">
        <f t="shared" si="168"/>
        <v>100</v>
      </c>
      <c r="K794" s="121"/>
      <c r="L794" s="43"/>
      <c r="M794" s="43"/>
      <c r="N794" s="75"/>
      <c r="O794" s="75"/>
      <c r="P794" s="75"/>
      <c r="Q794" s="75"/>
      <c r="R794" s="75"/>
      <c r="S794" s="75"/>
      <c r="T794" s="75"/>
      <c r="U794" s="75"/>
      <c r="V794" s="75"/>
      <c r="W794" s="75"/>
      <c r="X794" s="75"/>
      <c r="Y794" s="75"/>
      <c r="Z794" s="75"/>
      <c r="AA794" s="75"/>
      <c r="AB794" s="75"/>
      <c r="AC794" s="75"/>
      <c r="AD794" s="75"/>
      <c r="AE794" s="75"/>
      <c r="AF794" s="75"/>
      <c r="AG794" s="75"/>
      <c r="AH794" s="75"/>
      <c r="AI794" s="75"/>
      <c r="AJ794" s="75"/>
      <c r="AK794" s="75"/>
      <c r="AL794" s="75"/>
      <c r="AM794" s="75"/>
      <c r="AN794" s="75"/>
      <c r="AO794" s="75"/>
      <c r="AP794" s="75"/>
      <c r="AQ794" s="75"/>
      <c r="AR794" s="75"/>
      <c r="AS794" s="75"/>
      <c r="AT794" s="75"/>
      <c r="AU794" s="75"/>
      <c r="AV794" s="75"/>
      <c r="AW794" s="75"/>
      <c r="AX794" s="75"/>
      <c r="AY794" s="75"/>
      <c r="AZ794" s="75"/>
      <c r="BA794" s="75"/>
      <c r="BB794" s="75"/>
      <c r="BC794" s="75"/>
      <c r="BD794" s="75"/>
      <c r="BE794" s="75"/>
      <c r="BF794" s="75"/>
      <c r="BG794" s="75"/>
      <c r="BH794" s="75"/>
      <c r="BI794" s="75"/>
      <c r="BJ794" s="75"/>
      <c r="BK794" s="75"/>
      <c r="BL794" s="75"/>
      <c r="BM794" s="75"/>
      <c r="BN794" s="75"/>
      <c r="BO794" s="75"/>
      <c r="BP794" s="75"/>
      <c r="BQ794" s="75"/>
      <c r="BR794" s="75"/>
      <c r="BS794" s="75"/>
      <c r="BT794" s="75"/>
      <c r="BU794" s="75"/>
      <c r="BV794" s="75"/>
      <c r="BW794" s="75"/>
      <c r="BX794" s="75"/>
      <c r="BY794" s="75"/>
      <c r="BZ794" s="75"/>
      <c r="CA794" s="75"/>
      <c r="CB794" s="75"/>
      <c r="CC794" s="75"/>
      <c r="CD794" s="75"/>
      <c r="CE794" s="75"/>
      <c r="CF794" s="75"/>
      <c r="CG794" s="75"/>
      <c r="CH794" s="75"/>
    </row>
    <row r="795" spans="1:86" s="50" customFormat="1" ht="24">
      <c r="A795" s="21" t="s">
        <v>88</v>
      </c>
      <c r="B795" s="54" t="s">
        <v>45</v>
      </c>
      <c r="C795" s="55" t="s">
        <v>13</v>
      </c>
      <c r="D795" s="55" t="s">
        <v>14</v>
      </c>
      <c r="E795" s="65" t="s">
        <v>188</v>
      </c>
      <c r="F795" s="54" t="s">
        <v>87</v>
      </c>
      <c r="G795" s="108">
        <f t="shared" si="174"/>
        <v>225990</v>
      </c>
      <c r="H795" s="108">
        <f t="shared" si="174"/>
        <v>225990</v>
      </c>
      <c r="I795" s="108">
        <f t="shared" si="174"/>
        <v>225990</v>
      </c>
      <c r="J795" s="88">
        <f t="shared" si="168"/>
        <v>100</v>
      </c>
      <c r="K795" s="125"/>
      <c r="L795" s="42"/>
      <c r="M795" s="42"/>
      <c r="N795" s="62"/>
      <c r="O795" s="62"/>
      <c r="P795" s="62"/>
      <c r="Q795" s="62"/>
      <c r="R795" s="62"/>
      <c r="S795" s="62"/>
      <c r="T795" s="62"/>
      <c r="U795" s="62"/>
      <c r="V795" s="62"/>
      <c r="W795" s="62"/>
      <c r="X795" s="62"/>
      <c r="Y795" s="62"/>
      <c r="Z795" s="62"/>
      <c r="AA795" s="62"/>
      <c r="AB795" s="62"/>
      <c r="AC795" s="62"/>
      <c r="AD795" s="62"/>
      <c r="AE795" s="62"/>
      <c r="AF795" s="62"/>
      <c r="AG795" s="62"/>
      <c r="AH795" s="62"/>
      <c r="AI795" s="62"/>
      <c r="AJ795" s="62"/>
      <c r="AK795" s="62"/>
      <c r="AL795" s="62"/>
      <c r="AM795" s="62"/>
      <c r="AN795" s="62"/>
      <c r="AO795" s="62"/>
      <c r="AP795" s="62"/>
      <c r="AQ795" s="62"/>
      <c r="AR795" s="62"/>
      <c r="AS795" s="62"/>
      <c r="AT795" s="62"/>
      <c r="AU795" s="62"/>
      <c r="AV795" s="62"/>
      <c r="AW795" s="62"/>
      <c r="AX795" s="62"/>
      <c r="AY795" s="62"/>
      <c r="AZ795" s="62"/>
      <c r="BA795" s="62"/>
      <c r="BB795" s="62"/>
      <c r="BC795" s="62"/>
      <c r="BD795" s="62"/>
      <c r="BE795" s="62"/>
      <c r="BF795" s="62"/>
      <c r="BG795" s="62"/>
      <c r="BH795" s="62"/>
      <c r="BI795" s="62"/>
      <c r="BJ795" s="62"/>
      <c r="BK795" s="62"/>
      <c r="BL795" s="62"/>
      <c r="BM795" s="62"/>
      <c r="BN795" s="62"/>
      <c r="BO795" s="62"/>
      <c r="BP795" s="62"/>
      <c r="BQ795" s="62"/>
      <c r="BR795" s="62"/>
      <c r="BS795" s="62"/>
      <c r="BT795" s="62"/>
      <c r="BU795" s="62"/>
      <c r="BV795" s="62"/>
      <c r="BW795" s="62"/>
      <c r="BX795" s="62"/>
      <c r="BY795" s="62"/>
      <c r="BZ795" s="62"/>
      <c r="CA795" s="62"/>
      <c r="CB795" s="62"/>
      <c r="CC795" s="62"/>
      <c r="CD795" s="62"/>
      <c r="CE795" s="62"/>
      <c r="CF795" s="62"/>
      <c r="CG795" s="62"/>
      <c r="CH795" s="62"/>
    </row>
    <row r="796" spans="1:86" s="2" customFormat="1" ht="12">
      <c r="A796" s="21" t="s">
        <v>189</v>
      </c>
      <c r="B796" s="54" t="s">
        <v>45</v>
      </c>
      <c r="C796" s="55" t="s">
        <v>13</v>
      </c>
      <c r="D796" s="55" t="s">
        <v>14</v>
      </c>
      <c r="E796" s="65" t="s">
        <v>188</v>
      </c>
      <c r="F796" s="54" t="s">
        <v>190</v>
      </c>
      <c r="G796" s="108">
        <v>225990</v>
      </c>
      <c r="H796" s="108">
        <v>225990</v>
      </c>
      <c r="I796" s="108">
        <v>225990</v>
      </c>
      <c r="J796" s="88">
        <f t="shared" si="168"/>
        <v>100</v>
      </c>
      <c r="K796" s="121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  <c r="AA796" s="43"/>
      <c r="AB796" s="43"/>
      <c r="AC796" s="43"/>
      <c r="AD796" s="43"/>
      <c r="AE796" s="43"/>
      <c r="AF796" s="43"/>
      <c r="AG796" s="43"/>
      <c r="AH796" s="43"/>
      <c r="AI796" s="43"/>
      <c r="AJ796" s="43"/>
      <c r="AK796" s="43"/>
      <c r="AL796" s="43"/>
      <c r="AM796" s="43"/>
      <c r="AN796" s="43"/>
      <c r="AO796" s="43"/>
      <c r="AP796" s="43"/>
      <c r="AQ796" s="43"/>
      <c r="AR796" s="43"/>
      <c r="AS796" s="43"/>
      <c r="AT796" s="43"/>
      <c r="AU796" s="43"/>
      <c r="AV796" s="43"/>
      <c r="AW796" s="43"/>
      <c r="AX796" s="43"/>
      <c r="AY796" s="43"/>
      <c r="AZ796" s="43"/>
      <c r="BA796" s="43"/>
      <c r="BB796" s="43"/>
      <c r="BC796" s="43"/>
      <c r="BD796" s="43"/>
      <c r="BE796" s="43"/>
      <c r="BF796" s="43"/>
      <c r="BG796" s="43"/>
      <c r="BH796" s="43"/>
      <c r="BI796" s="43"/>
      <c r="BJ796" s="43"/>
      <c r="BK796" s="43"/>
      <c r="BL796" s="43"/>
      <c r="BM796" s="43"/>
      <c r="BN796" s="43"/>
      <c r="BO796" s="43"/>
      <c r="BP796" s="43"/>
      <c r="BQ796" s="43"/>
      <c r="BR796" s="43"/>
      <c r="BS796" s="43"/>
      <c r="BT796" s="43"/>
      <c r="BU796" s="43"/>
      <c r="BV796" s="43"/>
      <c r="BW796" s="43"/>
      <c r="BX796" s="43"/>
      <c r="BY796" s="43"/>
      <c r="BZ796" s="43"/>
      <c r="CA796" s="43"/>
      <c r="CB796" s="43"/>
      <c r="CC796" s="43"/>
      <c r="CD796" s="43"/>
      <c r="CE796" s="43"/>
      <c r="CF796" s="43"/>
      <c r="CG796" s="43"/>
      <c r="CH796" s="43"/>
    </row>
    <row r="797" spans="1:86" s="2" customFormat="1" ht="12">
      <c r="A797" s="22" t="s">
        <v>206</v>
      </c>
      <c r="B797" s="18" t="s">
        <v>45</v>
      </c>
      <c r="C797" s="39" t="s">
        <v>13</v>
      </c>
      <c r="D797" s="39" t="s">
        <v>15</v>
      </c>
      <c r="E797" s="39"/>
      <c r="F797" s="39"/>
      <c r="G797" s="107">
        <f t="shared" ref="G797:I798" si="175">G798</f>
        <v>2741488.4899999998</v>
      </c>
      <c r="H797" s="107">
        <f t="shared" si="175"/>
        <v>2585460.5300000003</v>
      </c>
      <c r="I797" s="107">
        <f t="shared" si="175"/>
        <v>2573883.1</v>
      </c>
      <c r="J797" s="90">
        <f t="shared" si="168"/>
        <v>99.552210143389814</v>
      </c>
      <c r="K797" s="121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  <c r="AA797" s="43"/>
      <c r="AB797" s="43"/>
      <c r="AC797" s="43"/>
      <c r="AD797" s="43"/>
      <c r="AE797" s="43"/>
      <c r="AF797" s="43"/>
      <c r="AG797" s="43"/>
      <c r="AH797" s="43"/>
      <c r="AI797" s="43"/>
      <c r="AJ797" s="43"/>
      <c r="AK797" s="43"/>
      <c r="AL797" s="43"/>
      <c r="AM797" s="43"/>
      <c r="AN797" s="43"/>
      <c r="AO797" s="43"/>
      <c r="AP797" s="43"/>
      <c r="AQ797" s="43"/>
      <c r="AR797" s="43"/>
      <c r="AS797" s="43"/>
      <c r="AT797" s="43"/>
      <c r="AU797" s="43"/>
      <c r="AV797" s="43"/>
      <c r="AW797" s="43"/>
      <c r="AX797" s="43"/>
      <c r="AY797" s="43"/>
      <c r="AZ797" s="43"/>
      <c r="BA797" s="43"/>
      <c r="BB797" s="43"/>
      <c r="BC797" s="43"/>
      <c r="BD797" s="43"/>
      <c r="BE797" s="43"/>
      <c r="BF797" s="43"/>
      <c r="BG797" s="43"/>
      <c r="BH797" s="43"/>
      <c r="BI797" s="43"/>
      <c r="BJ797" s="43"/>
      <c r="BK797" s="43"/>
      <c r="BL797" s="43"/>
      <c r="BM797" s="43"/>
      <c r="BN797" s="43"/>
      <c r="BO797" s="43"/>
      <c r="BP797" s="43"/>
      <c r="BQ797" s="43"/>
      <c r="BR797" s="43"/>
      <c r="BS797" s="43"/>
      <c r="BT797" s="43"/>
      <c r="BU797" s="43"/>
      <c r="BV797" s="43"/>
      <c r="BW797" s="43"/>
      <c r="BX797" s="43"/>
      <c r="BY797" s="43"/>
      <c r="BZ797" s="43"/>
      <c r="CA797" s="43"/>
      <c r="CB797" s="43"/>
      <c r="CC797" s="43"/>
      <c r="CD797" s="43"/>
      <c r="CE797" s="43"/>
      <c r="CF797" s="43"/>
      <c r="CG797" s="43"/>
      <c r="CH797" s="43"/>
    </row>
    <row r="798" spans="1:86" s="2" customFormat="1" ht="24">
      <c r="A798" s="21" t="s">
        <v>530</v>
      </c>
      <c r="B798" s="20" t="s">
        <v>45</v>
      </c>
      <c r="C798" s="23" t="s">
        <v>13</v>
      </c>
      <c r="D798" s="23" t="s">
        <v>15</v>
      </c>
      <c r="E798" s="23" t="s">
        <v>154</v>
      </c>
      <c r="F798" s="23"/>
      <c r="G798" s="108">
        <f t="shared" si="175"/>
        <v>2741488.4899999998</v>
      </c>
      <c r="H798" s="108">
        <f t="shared" si="175"/>
        <v>2585460.5300000003</v>
      </c>
      <c r="I798" s="108">
        <f t="shared" si="175"/>
        <v>2573883.1</v>
      </c>
      <c r="J798" s="88">
        <f t="shared" si="168"/>
        <v>99.552210143389814</v>
      </c>
      <c r="K798" s="121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  <c r="AA798" s="43"/>
      <c r="AB798" s="43"/>
      <c r="AC798" s="43"/>
      <c r="AD798" s="43"/>
      <c r="AE798" s="43"/>
      <c r="AF798" s="43"/>
      <c r="AG798" s="43"/>
      <c r="AH798" s="43"/>
      <c r="AI798" s="43"/>
      <c r="AJ798" s="43"/>
      <c r="AK798" s="43"/>
      <c r="AL798" s="43"/>
      <c r="AM798" s="43"/>
      <c r="AN798" s="43"/>
      <c r="AO798" s="43"/>
      <c r="AP798" s="43"/>
      <c r="AQ798" s="43"/>
      <c r="AR798" s="43"/>
      <c r="AS798" s="43"/>
      <c r="AT798" s="43"/>
      <c r="AU798" s="43"/>
      <c r="AV798" s="43"/>
      <c r="AW798" s="43"/>
      <c r="AX798" s="43"/>
      <c r="AY798" s="43"/>
      <c r="AZ798" s="43"/>
      <c r="BA798" s="43"/>
      <c r="BB798" s="43"/>
      <c r="BC798" s="43"/>
      <c r="BD798" s="43"/>
      <c r="BE798" s="43"/>
      <c r="BF798" s="43"/>
      <c r="BG798" s="43"/>
      <c r="BH798" s="43"/>
      <c r="BI798" s="43"/>
      <c r="BJ798" s="43"/>
      <c r="BK798" s="43"/>
      <c r="BL798" s="43"/>
      <c r="BM798" s="43"/>
      <c r="BN798" s="43"/>
      <c r="BO798" s="43"/>
      <c r="BP798" s="43"/>
      <c r="BQ798" s="43"/>
      <c r="BR798" s="43"/>
      <c r="BS798" s="43"/>
      <c r="BT798" s="43"/>
      <c r="BU798" s="43"/>
      <c r="BV798" s="43"/>
      <c r="BW798" s="43"/>
      <c r="BX798" s="43"/>
      <c r="BY798" s="43"/>
      <c r="BZ798" s="43"/>
      <c r="CA798" s="43"/>
      <c r="CB798" s="43"/>
      <c r="CC798" s="43"/>
      <c r="CD798" s="43"/>
      <c r="CE798" s="43"/>
      <c r="CF798" s="43"/>
      <c r="CG798" s="43"/>
      <c r="CH798" s="43"/>
    </row>
    <row r="799" spans="1:86" s="2" customFormat="1" ht="24">
      <c r="A799" s="21" t="s">
        <v>184</v>
      </c>
      <c r="B799" s="20" t="s">
        <v>45</v>
      </c>
      <c r="C799" s="23" t="s">
        <v>13</v>
      </c>
      <c r="D799" s="23" t="s">
        <v>15</v>
      </c>
      <c r="E799" s="23" t="s">
        <v>205</v>
      </c>
      <c r="F799" s="23"/>
      <c r="G799" s="108">
        <f>G803+G800</f>
        <v>2741488.4899999998</v>
      </c>
      <c r="H799" s="108">
        <f>H803+H800</f>
        <v>2585460.5300000003</v>
      </c>
      <c r="I799" s="108">
        <f>I803+I800</f>
        <v>2573883.1</v>
      </c>
      <c r="J799" s="88">
        <f t="shared" si="168"/>
        <v>99.552210143389814</v>
      </c>
      <c r="K799" s="121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  <c r="AA799" s="43"/>
      <c r="AB799" s="43"/>
      <c r="AC799" s="43"/>
      <c r="AD799" s="43"/>
      <c r="AE799" s="43"/>
      <c r="AF799" s="43"/>
      <c r="AG799" s="43"/>
      <c r="AH799" s="43"/>
      <c r="AI799" s="43"/>
      <c r="AJ799" s="43"/>
      <c r="AK799" s="43"/>
      <c r="AL799" s="43"/>
      <c r="AM799" s="43"/>
      <c r="AN799" s="43"/>
      <c r="AO799" s="43"/>
      <c r="AP799" s="43"/>
      <c r="AQ799" s="43"/>
      <c r="AR799" s="43"/>
      <c r="AS799" s="43"/>
      <c r="AT799" s="43"/>
      <c r="AU799" s="43"/>
      <c r="AV799" s="43"/>
      <c r="AW799" s="43"/>
      <c r="AX799" s="43"/>
      <c r="AY799" s="43"/>
      <c r="AZ799" s="43"/>
      <c r="BA799" s="43"/>
      <c r="BB799" s="43"/>
      <c r="BC799" s="43"/>
      <c r="BD799" s="43"/>
      <c r="BE799" s="43"/>
      <c r="BF799" s="43"/>
      <c r="BG799" s="43"/>
      <c r="BH799" s="43"/>
      <c r="BI799" s="43"/>
      <c r="BJ799" s="43"/>
      <c r="BK799" s="43"/>
      <c r="BL799" s="43"/>
      <c r="BM799" s="43"/>
      <c r="BN799" s="43"/>
      <c r="BO799" s="43"/>
      <c r="BP799" s="43"/>
      <c r="BQ799" s="43"/>
      <c r="BR799" s="43"/>
      <c r="BS799" s="43"/>
      <c r="BT799" s="43"/>
      <c r="BU799" s="43"/>
      <c r="BV799" s="43"/>
      <c r="BW799" s="43"/>
      <c r="BX799" s="43"/>
      <c r="BY799" s="43"/>
      <c r="BZ799" s="43"/>
      <c r="CA799" s="43"/>
      <c r="CB799" s="43"/>
      <c r="CC799" s="43"/>
      <c r="CD799" s="43"/>
      <c r="CE799" s="43"/>
      <c r="CF799" s="43"/>
      <c r="CG799" s="43"/>
      <c r="CH799" s="43"/>
    </row>
    <row r="800" spans="1:86" s="2" customFormat="1" ht="24">
      <c r="A800" s="21" t="s">
        <v>252</v>
      </c>
      <c r="B800" s="20" t="s">
        <v>45</v>
      </c>
      <c r="C800" s="23" t="s">
        <v>13</v>
      </c>
      <c r="D800" s="23" t="s">
        <v>15</v>
      </c>
      <c r="E800" s="23" t="s">
        <v>365</v>
      </c>
      <c r="F800" s="23"/>
      <c r="G800" s="108">
        <f t="shared" ref="G800:I801" si="176">G801</f>
        <v>156027.96</v>
      </c>
      <c r="H800" s="108">
        <f t="shared" si="176"/>
        <v>0</v>
      </c>
      <c r="I800" s="108">
        <f t="shared" si="176"/>
        <v>0</v>
      </c>
      <c r="J800" s="88"/>
      <c r="K800" s="121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  <c r="AA800" s="43"/>
      <c r="AB800" s="43"/>
      <c r="AC800" s="43"/>
      <c r="AD800" s="43"/>
      <c r="AE800" s="43"/>
      <c r="AF800" s="43"/>
      <c r="AG800" s="43"/>
      <c r="AH800" s="43"/>
      <c r="AI800" s="43"/>
      <c r="AJ800" s="43"/>
      <c r="AK800" s="43"/>
      <c r="AL800" s="43"/>
      <c r="AM800" s="43"/>
      <c r="AN800" s="43"/>
      <c r="AO800" s="43"/>
      <c r="AP800" s="43"/>
      <c r="AQ800" s="43"/>
      <c r="AR800" s="43"/>
      <c r="AS800" s="43"/>
      <c r="AT800" s="43"/>
      <c r="AU800" s="43"/>
      <c r="AV800" s="43"/>
      <c r="AW800" s="43"/>
      <c r="AX800" s="43"/>
      <c r="AY800" s="43"/>
      <c r="AZ800" s="43"/>
      <c r="BA800" s="43"/>
      <c r="BB800" s="43"/>
      <c r="BC800" s="43"/>
      <c r="BD800" s="43"/>
      <c r="BE800" s="43"/>
      <c r="BF800" s="43"/>
      <c r="BG800" s="43"/>
      <c r="BH800" s="43"/>
      <c r="BI800" s="43"/>
      <c r="BJ800" s="43"/>
      <c r="BK800" s="43"/>
      <c r="BL800" s="43"/>
      <c r="BM800" s="43"/>
      <c r="BN800" s="43"/>
      <c r="BO800" s="43"/>
      <c r="BP800" s="43"/>
      <c r="BQ800" s="43"/>
      <c r="BR800" s="43"/>
      <c r="BS800" s="43"/>
      <c r="BT800" s="43"/>
      <c r="BU800" s="43"/>
      <c r="BV800" s="43"/>
      <c r="BW800" s="43"/>
      <c r="BX800" s="43"/>
      <c r="BY800" s="43"/>
      <c r="BZ800" s="43"/>
      <c r="CA800" s="43"/>
      <c r="CB800" s="43"/>
      <c r="CC800" s="43"/>
      <c r="CD800" s="43"/>
      <c r="CE800" s="43"/>
      <c r="CF800" s="43"/>
      <c r="CG800" s="43"/>
      <c r="CH800" s="43"/>
    </row>
    <row r="801" spans="1:86" s="2" customFormat="1" ht="12">
      <c r="A801" s="24" t="s">
        <v>73</v>
      </c>
      <c r="B801" s="20" t="s">
        <v>45</v>
      </c>
      <c r="C801" s="23" t="s">
        <v>13</v>
      </c>
      <c r="D801" s="23" t="s">
        <v>15</v>
      </c>
      <c r="E801" s="23" t="s">
        <v>365</v>
      </c>
      <c r="F801" s="23" t="s">
        <v>72</v>
      </c>
      <c r="G801" s="108">
        <f t="shared" si="176"/>
        <v>156027.96</v>
      </c>
      <c r="H801" s="108">
        <f t="shared" si="176"/>
        <v>0</v>
      </c>
      <c r="I801" s="108">
        <f t="shared" si="176"/>
        <v>0</v>
      </c>
      <c r="J801" s="88">
        <v>0</v>
      </c>
      <c r="K801" s="121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  <c r="AA801" s="43"/>
      <c r="AB801" s="43"/>
      <c r="AC801" s="43"/>
      <c r="AD801" s="43"/>
      <c r="AE801" s="43"/>
      <c r="AF801" s="43"/>
      <c r="AG801" s="43"/>
      <c r="AH801" s="43"/>
      <c r="AI801" s="43"/>
      <c r="AJ801" s="43"/>
      <c r="AK801" s="43"/>
      <c r="AL801" s="43"/>
      <c r="AM801" s="43"/>
      <c r="AN801" s="43"/>
      <c r="AO801" s="43"/>
      <c r="AP801" s="43"/>
      <c r="AQ801" s="43"/>
      <c r="AR801" s="43"/>
      <c r="AS801" s="43"/>
      <c r="AT801" s="43"/>
      <c r="AU801" s="43"/>
      <c r="AV801" s="43"/>
      <c r="AW801" s="43"/>
      <c r="AX801" s="43"/>
      <c r="AY801" s="43"/>
      <c r="AZ801" s="43"/>
      <c r="BA801" s="43"/>
      <c r="BB801" s="43"/>
      <c r="BC801" s="43"/>
      <c r="BD801" s="43"/>
      <c r="BE801" s="43"/>
      <c r="BF801" s="43"/>
      <c r="BG801" s="43"/>
      <c r="BH801" s="43"/>
      <c r="BI801" s="43"/>
      <c r="BJ801" s="43"/>
      <c r="BK801" s="43"/>
      <c r="BL801" s="43"/>
      <c r="BM801" s="43"/>
      <c r="BN801" s="43"/>
      <c r="BO801" s="43"/>
      <c r="BP801" s="43"/>
      <c r="BQ801" s="43"/>
      <c r="BR801" s="43"/>
      <c r="BS801" s="43"/>
      <c r="BT801" s="43"/>
      <c r="BU801" s="43"/>
      <c r="BV801" s="43"/>
      <c r="BW801" s="43"/>
      <c r="BX801" s="43"/>
      <c r="BY801" s="43"/>
      <c r="BZ801" s="43"/>
      <c r="CA801" s="43"/>
      <c r="CB801" s="43"/>
      <c r="CC801" s="43"/>
      <c r="CD801" s="43"/>
      <c r="CE801" s="43"/>
      <c r="CF801" s="43"/>
      <c r="CG801" s="43"/>
      <c r="CH801" s="43"/>
    </row>
    <row r="802" spans="1:86" s="2" customFormat="1" ht="24">
      <c r="A802" s="24" t="s">
        <v>78</v>
      </c>
      <c r="B802" s="20" t="s">
        <v>45</v>
      </c>
      <c r="C802" s="23" t="s">
        <v>13</v>
      </c>
      <c r="D802" s="23" t="s">
        <v>15</v>
      </c>
      <c r="E802" s="23" t="s">
        <v>365</v>
      </c>
      <c r="F802" s="23" t="s">
        <v>77</v>
      </c>
      <c r="G802" s="108">
        <v>156027.96</v>
      </c>
      <c r="H802" s="108">
        <f>156027.96-156027.96</f>
        <v>0</v>
      </c>
      <c r="I802" s="108"/>
      <c r="J802" s="88">
        <v>0</v>
      </c>
      <c r="K802" s="121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  <c r="AA802" s="43"/>
      <c r="AB802" s="43"/>
      <c r="AC802" s="43"/>
      <c r="AD802" s="43"/>
      <c r="AE802" s="43"/>
      <c r="AF802" s="43"/>
      <c r="AG802" s="43"/>
      <c r="AH802" s="43"/>
      <c r="AI802" s="43"/>
      <c r="AJ802" s="43"/>
      <c r="AK802" s="43"/>
      <c r="AL802" s="43"/>
      <c r="AM802" s="43"/>
      <c r="AN802" s="43"/>
      <c r="AO802" s="43"/>
      <c r="AP802" s="43"/>
      <c r="AQ802" s="43"/>
      <c r="AR802" s="43"/>
      <c r="AS802" s="43"/>
      <c r="AT802" s="43"/>
      <c r="AU802" s="43"/>
      <c r="AV802" s="43"/>
      <c r="AW802" s="43"/>
      <c r="AX802" s="43"/>
      <c r="AY802" s="43"/>
      <c r="AZ802" s="43"/>
      <c r="BA802" s="43"/>
      <c r="BB802" s="43"/>
      <c r="BC802" s="43"/>
      <c r="BD802" s="43"/>
      <c r="BE802" s="43"/>
      <c r="BF802" s="43"/>
      <c r="BG802" s="43"/>
      <c r="BH802" s="43"/>
      <c r="BI802" s="43"/>
      <c r="BJ802" s="43"/>
      <c r="BK802" s="43"/>
      <c r="BL802" s="43"/>
      <c r="BM802" s="43"/>
      <c r="BN802" s="43"/>
      <c r="BO802" s="43"/>
      <c r="BP802" s="43"/>
      <c r="BQ802" s="43"/>
      <c r="BR802" s="43"/>
      <c r="BS802" s="43"/>
      <c r="BT802" s="43"/>
      <c r="BU802" s="43"/>
      <c r="BV802" s="43"/>
      <c r="BW802" s="43"/>
      <c r="BX802" s="43"/>
      <c r="BY802" s="43"/>
      <c r="BZ802" s="43"/>
      <c r="CA802" s="43"/>
      <c r="CB802" s="43"/>
      <c r="CC802" s="43"/>
      <c r="CD802" s="43"/>
      <c r="CE802" s="43"/>
      <c r="CF802" s="43"/>
      <c r="CG802" s="43"/>
      <c r="CH802" s="43"/>
    </row>
    <row r="803" spans="1:86" s="3" customFormat="1">
      <c r="A803" s="21" t="s">
        <v>473</v>
      </c>
      <c r="B803" s="20" t="s">
        <v>45</v>
      </c>
      <c r="C803" s="23" t="s">
        <v>13</v>
      </c>
      <c r="D803" s="23" t="s">
        <v>15</v>
      </c>
      <c r="E803" s="23" t="s">
        <v>366</v>
      </c>
      <c r="F803" s="23"/>
      <c r="G803" s="108">
        <f>G804</f>
        <v>2585460.5299999998</v>
      </c>
      <c r="H803" s="108">
        <f>H804</f>
        <v>2585460.5300000003</v>
      </c>
      <c r="I803" s="108">
        <f>I804</f>
        <v>2573883.1</v>
      </c>
      <c r="J803" s="88">
        <f t="shared" si="168"/>
        <v>99.552210143389814</v>
      </c>
      <c r="K803" s="127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  <c r="AA803" s="44"/>
      <c r="AB803" s="44"/>
      <c r="AC803" s="44"/>
      <c r="AD803" s="44"/>
      <c r="AE803" s="44"/>
      <c r="AF803" s="44"/>
      <c r="AG803" s="44"/>
      <c r="AH803" s="44"/>
      <c r="AI803" s="44"/>
      <c r="AJ803" s="44"/>
      <c r="AK803" s="44"/>
      <c r="AL803" s="44"/>
      <c r="AM803" s="44"/>
      <c r="AN803" s="44"/>
      <c r="AO803" s="44"/>
      <c r="AP803" s="44"/>
      <c r="AQ803" s="44"/>
      <c r="AR803" s="44"/>
      <c r="AS803" s="44"/>
      <c r="AT803" s="44"/>
      <c r="AU803" s="44"/>
      <c r="AV803" s="44"/>
      <c r="AW803" s="44"/>
      <c r="AX803" s="44"/>
      <c r="AY803" s="44"/>
      <c r="AZ803" s="44"/>
      <c r="BA803" s="44"/>
      <c r="BB803" s="44"/>
      <c r="BC803" s="44"/>
      <c r="BD803" s="44"/>
      <c r="BE803" s="44"/>
      <c r="BF803" s="44"/>
      <c r="BG803" s="44"/>
      <c r="BH803" s="44"/>
      <c r="BI803" s="44"/>
      <c r="BJ803" s="44"/>
      <c r="BK803" s="44"/>
      <c r="BL803" s="44"/>
      <c r="BM803" s="44"/>
      <c r="BN803" s="44"/>
      <c r="BO803" s="44"/>
      <c r="BP803" s="44"/>
      <c r="BQ803" s="44"/>
      <c r="BR803" s="44"/>
      <c r="BS803" s="44"/>
      <c r="BT803" s="44"/>
      <c r="BU803" s="44"/>
      <c r="BV803" s="44"/>
      <c r="BW803" s="44"/>
      <c r="BX803" s="44"/>
      <c r="BY803" s="44"/>
      <c r="BZ803" s="44"/>
      <c r="CA803" s="44"/>
      <c r="CB803" s="44"/>
      <c r="CC803" s="44"/>
      <c r="CD803" s="44"/>
      <c r="CE803" s="44"/>
      <c r="CF803" s="44"/>
      <c r="CG803" s="44"/>
      <c r="CH803" s="44"/>
    </row>
    <row r="804" spans="1:86" s="3" customFormat="1" ht="48">
      <c r="A804" s="82" t="s">
        <v>230</v>
      </c>
      <c r="B804" s="20" t="s">
        <v>45</v>
      </c>
      <c r="C804" s="23" t="s">
        <v>13</v>
      </c>
      <c r="D804" s="23" t="s">
        <v>15</v>
      </c>
      <c r="E804" s="23" t="s">
        <v>367</v>
      </c>
      <c r="F804" s="23"/>
      <c r="G804" s="108">
        <f>G805+G807</f>
        <v>2585460.5299999998</v>
      </c>
      <c r="H804" s="108">
        <f>H805+H807</f>
        <v>2585460.5300000003</v>
      </c>
      <c r="I804" s="108">
        <f>I805+I807</f>
        <v>2573883.1</v>
      </c>
      <c r="J804" s="88">
        <f t="shared" si="168"/>
        <v>99.552210143389814</v>
      </c>
      <c r="K804" s="127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  <c r="AA804" s="44"/>
      <c r="AB804" s="44"/>
      <c r="AC804" s="44"/>
      <c r="AD804" s="44"/>
      <c r="AE804" s="44"/>
      <c r="AF804" s="44"/>
      <c r="AG804" s="44"/>
      <c r="AH804" s="44"/>
      <c r="AI804" s="44"/>
      <c r="AJ804" s="44"/>
      <c r="AK804" s="44"/>
      <c r="AL804" s="44"/>
      <c r="AM804" s="44"/>
      <c r="AN804" s="44"/>
      <c r="AO804" s="44"/>
      <c r="AP804" s="44"/>
      <c r="AQ804" s="44"/>
      <c r="AR804" s="44"/>
      <c r="AS804" s="44"/>
      <c r="AT804" s="44"/>
      <c r="AU804" s="44"/>
      <c r="AV804" s="44"/>
      <c r="AW804" s="44"/>
      <c r="AX804" s="44"/>
      <c r="AY804" s="44"/>
      <c r="AZ804" s="44"/>
      <c r="BA804" s="44"/>
      <c r="BB804" s="44"/>
      <c r="BC804" s="44"/>
      <c r="BD804" s="44"/>
      <c r="BE804" s="44"/>
      <c r="BF804" s="44"/>
      <c r="BG804" s="44"/>
      <c r="BH804" s="44"/>
      <c r="BI804" s="44"/>
      <c r="BJ804" s="44"/>
      <c r="BK804" s="44"/>
      <c r="BL804" s="44"/>
      <c r="BM804" s="44"/>
      <c r="BN804" s="44"/>
      <c r="BO804" s="44"/>
      <c r="BP804" s="44"/>
      <c r="BQ804" s="44"/>
      <c r="BR804" s="44"/>
      <c r="BS804" s="44"/>
      <c r="BT804" s="44"/>
      <c r="BU804" s="44"/>
      <c r="BV804" s="44"/>
      <c r="BW804" s="44"/>
      <c r="BX804" s="44"/>
      <c r="BY804" s="44"/>
      <c r="BZ804" s="44"/>
      <c r="CA804" s="44"/>
      <c r="CB804" s="44"/>
      <c r="CC804" s="44"/>
      <c r="CD804" s="44"/>
      <c r="CE804" s="44"/>
      <c r="CF804" s="44"/>
      <c r="CG804" s="44"/>
      <c r="CH804" s="44"/>
    </row>
    <row r="805" spans="1:86" s="3" customFormat="1" ht="36">
      <c r="A805" s="21" t="s">
        <v>422</v>
      </c>
      <c r="B805" s="20" t="s">
        <v>45</v>
      </c>
      <c r="C805" s="23" t="s">
        <v>13</v>
      </c>
      <c r="D805" s="23" t="s">
        <v>15</v>
      </c>
      <c r="E805" s="23" t="s">
        <v>367</v>
      </c>
      <c r="F805" s="23" t="s">
        <v>54</v>
      </c>
      <c r="G805" s="108">
        <f>G806</f>
        <v>2340460.5299999998</v>
      </c>
      <c r="H805" s="108">
        <f>H806</f>
        <v>1905756.87</v>
      </c>
      <c r="I805" s="108">
        <f>I806</f>
        <v>1894179.44</v>
      </c>
      <c r="J805" s="88">
        <f t="shared" si="168"/>
        <v>99.392502255547427</v>
      </c>
      <c r="K805" s="127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  <c r="AA805" s="44"/>
      <c r="AB805" s="44"/>
      <c r="AC805" s="44"/>
      <c r="AD805" s="44"/>
      <c r="AE805" s="44"/>
      <c r="AF805" s="44"/>
      <c r="AG805" s="44"/>
      <c r="AH805" s="44"/>
      <c r="AI805" s="44"/>
      <c r="AJ805" s="44"/>
      <c r="AK805" s="44"/>
      <c r="AL805" s="44"/>
      <c r="AM805" s="44"/>
      <c r="AN805" s="44"/>
      <c r="AO805" s="44"/>
      <c r="AP805" s="44"/>
      <c r="AQ805" s="44"/>
      <c r="AR805" s="44"/>
      <c r="AS805" s="44"/>
      <c r="AT805" s="44"/>
      <c r="AU805" s="44"/>
      <c r="AV805" s="44"/>
      <c r="AW805" s="44"/>
      <c r="AX805" s="44"/>
      <c r="AY805" s="44"/>
      <c r="AZ805" s="44"/>
      <c r="BA805" s="44"/>
      <c r="BB805" s="44"/>
      <c r="BC805" s="44"/>
      <c r="BD805" s="44"/>
      <c r="BE805" s="44"/>
      <c r="BF805" s="44"/>
      <c r="BG805" s="44"/>
      <c r="BH805" s="44"/>
      <c r="BI805" s="44"/>
      <c r="BJ805" s="44"/>
      <c r="BK805" s="44"/>
      <c r="BL805" s="44"/>
      <c r="BM805" s="44"/>
      <c r="BN805" s="44"/>
      <c r="BO805" s="44"/>
      <c r="BP805" s="44"/>
      <c r="BQ805" s="44"/>
      <c r="BR805" s="44"/>
      <c r="BS805" s="44"/>
      <c r="BT805" s="44"/>
      <c r="BU805" s="44"/>
      <c r="BV805" s="44"/>
      <c r="BW805" s="44"/>
      <c r="BX805" s="44"/>
      <c r="BY805" s="44"/>
      <c r="BZ805" s="44"/>
      <c r="CA805" s="44"/>
      <c r="CB805" s="44"/>
      <c r="CC805" s="44"/>
      <c r="CD805" s="44"/>
      <c r="CE805" s="44"/>
      <c r="CF805" s="44"/>
      <c r="CG805" s="44"/>
      <c r="CH805" s="44"/>
    </row>
    <row r="806" spans="1:86" s="3" customFormat="1">
      <c r="A806" s="21" t="s">
        <v>57</v>
      </c>
      <c r="B806" s="20" t="s">
        <v>45</v>
      </c>
      <c r="C806" s="23" t="s">
        <v>13</v>
      </c>
      <c r="D806" s="23" t="s">
        <v>15</v>
      </c>
      <c r="E806" s="23" t="s">
        <v>367</v>
      </c>
      <c r="F806" s="23" t="s">
        <v>56</v>
      </c>
      <c r="G806" s="108">
        <v>2340460.5299999998</v>
      </c>
      <c r="H806" s="108">
        <v>1905756.87</v>
      </c>
      <c r="I806" s="108">
        <f>1429451.21+45296.34+419431.89</f>
        <v>1894179.44</v>
      </c>
      <c r="J806" s="88">
        <f t="shared" si="168"/>
        <v>99.392502255547427</v>
      </c>
      <c r="K806" s="127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  <c r="AA806" s="44"/>
      <c r="AB806" s="44"/>
      <c r="AC806" s="44"/>
      <c r="AD806" s="44"/>
      <c r="AE806" s="44"/>
      <c r="AF806" s="44"/>
      <c r="AG806" s="44"/>
      <c r="AH806" s="44"/>
      <c r="AI806" s="44"/>
      <c r="AJ806" s="44"/>
      <c r="AK806" s="44"/>
      <c r="AL806" s="44"/>
      <c r="AM806" s="44"/>
      <c r="AN806" s="44"/>
      <c r="AO806" s="44"/>
      <c r="AP806" s="44"/>
      <c r="AQ806" s="44"/>
      <c r="AR806" s="44"/>
      <c r="AS806" s="44"/>
      <c r="AT806" s="44"/>
      <c r="AU806" s="44"/>
      <c r="AV806" s="44"/>
      <c r="AW806" s="44"/>
      <c r="AX806" s="44"/>
      <c r="AY806" s="44"/>
      <c r="AZ806" s="44"/>
      <c r="BA806" s="44"/>
      <c r="BB806" s="44"/>
      <c r="BC806" s="44"/>
      <c r="BD806" s="44"/>
      <c r="BE806" s="44"/>
      <c r="BF806" s="44"/>
      <c r="BG806" s="44"/>
      <c r="BH806" s="44"/>
      <c r="BI806" s="44"/>
      <c r="BJ806" s="44"/>
      <c r="BK806" s="44"/>
      <c r="BL806" s="44"/>
      <c r="BM806" s="44"/>
      <c r="BN806" s="44"/>
      <c r="BO806" s="44"/>
      <c r="BP806" s="44"/>
      <c r="BQ806" s="44"/>
      <c r="BR806" s="44"/>
      <c r="BS806" s="44"/>
      <c r="BT806" s="44"/>
      <c r="BU806" s="44"/>
      <c r="BV806" s="44"/>
      <c r="BW806" s="44"/>
      <c r="BX806" s="44"/>
      <c r="BY806" s="44"/>
      <c r="BZ806" s="44"/>
      <c r="CA806" s="44"/>
      <c r="CB806" s="44"/>
      <c r="CC806" s="44"/>
      <c r="CD806" s="44"/>
      <c r="CE806" s="44"/>
      <c r="CF806" s="44"/>
      <c r="CG806" s="44"/>
      <c r="CH806" s="44"/>
    </row>
    <row r="807" spans="1:86" s="3" customFormat="1" ht="24">
      <c r="A807" s="21" t="s">
        <v>424</v>
      </c>
      <c r="B807" s="20" t="s">
        <v>45</v>
      </c>
      <c r="C807" s="23" t="s">
        <v>13</v>
      </c>
      <c r="D807" s="23" t="s">
        <v>15</v>
      </c>
      <c r="E807" s="23" t="s">
        <v>367</v>
      </c>
      <c r="F807" s="23" t="s">
        <v>61</v>
      </c>
      <c r="G807" s="108">
        <f>G808</f>
        <v>245000</v>
      </c>
      <c r="H807" s="108">
        <f>H808</f>
        <v>679703.66</v>
      </c>
      <c r="I807" s="108">
        <f>I808</f>
        <v>679703.66</v>
      </c>
      <c r="J807" s="88">
        <f t="shared" si="168"/>
        <v>100</v>
      </c>
      <c r="K807" s="127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  <c r="AA807" s="44"/>
      <c r="AB807" s="44"/>
      <c r="AC807" s="44"/>
      <c r="AD807" s="44"/>
      <c r="AE807" s="44"/>
      <c r="AF807" s="44"/>
      <c r="AG807" s="44"/>
      <c r="AH807" s="44"/>
      <c r="AI807" s="44"/>
      <c r="AJ807" s="44"/>
      <c r="AK807" s="44"/>
      <c r="AL807" s="44"/>
      <c r="AM807" s="44"/>
      <c r="AN807" s="44"/>
      <c r="AO807" s="44"/>
      <c r="AP807" s="44"/>
      <c r="AQ807" s="44"/>
      <c r="AR807" s="44"/>
      <c r="AS807" s="44"/>
      <c r="AT807" s="44"/>
      <c r="AU807" s="44"/>
      <c r="AV807" s="44"/>
      <c r="AW807" s="44"/>
      <c r="AX807" s="44"/>
      <c r="AY807" s="44"/>
      <c r="AZ807" s="44"/>
      <c r="BA807" s="44"/>
      <c r="BB807" s="44"/>
      <c r="BC807" s="44"/>
      <c r="BD807" s="44"/>
      <c r="BE807" s="44"/>
      <c r="BF807" s="44"/>
      <c r="BG807" s="44"/>
      <c r="BH807" s="44"/>
      <c r="BI807" s="44"/>
      <c r="BJ807" s="44"/>
      <c r="BK807" s="44"/>
      <c r="BL807" s="44"/>
      <c r="BM807" s="44"/>
      <c r="BN807" s="44"/>
      <c r="BO807" s="44"/>
      <c r="BP807" s="44"/>
      <c r="BQ807" s="44"/>
      <c r="BR807" s="44"/>
      <c r="BS807" s="44"/>
      <c r="BT807" s="44"/>
      <c r="BU807" s="44"/>
      <c r="BV807" s="44"/>
      <c r="BW807" s="44"/>
      <c r="BX807" s="44"/>
      <c r="BY807" s="44"/>
      <c r="BZ807" s="44"/>
      <c r="CA807" s="44"/>
      <c r="CB807" s="44"/>
      <c r="CC807" s="44"/>
      <c r="CD807" s="44"/>
      <c r="CE807" s="44"/>
      <c r="CF807" s="44"/>
      <c r="CG807" s="44"/>
      <c r="CH807" s="44"/>
    </row>
    <row r="808" spans="1:86" s="3" customFormat="1" ht="24">
      <c r="A808" s="21" t="s">
        <v>82</v>
      </c>
      <c r="B808" s="20" t="s">
        <v>45</v>
      </c>
      <c r="C808" s="23" t="s">
        <v>13</v>
      </c>
      <c r="D808" s="23" t="s">
        <v>15</v>
      </c>
      <c r="E808" s="23" t="s">
        <v>367</v>
      </c>
      <c r="F808" s="23" t="s">
        <v>62</v>
      </c>
      <c r="G808" s="108">
        <v>245000</v>
      </c>
      <c r="H808" s="108">
        <v>679703.66</v>
      </c>
      <c r="I808" s="108">
        <v>679703.66</v>
      </c>
      <c r="J808" s="88">
        <f t="shared" si="168"/>
        <v>100</v>
      </c>
      <c r="K808" s="127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  <c r="AA808" s="44"/>
      <c r="AB808" s="44"/>
      <c r="AC808" s="44"/>
      <c r="AD808" s="44"/>
      <c r="AE808" s="44"/>
      <c r="AF808" s="44"/>
      <c r="AG808" s="44"/>
      <c r="AH808" s="44"/>
      <c r="AI808" s="44"/>
      <c r="AJ808" s="44"/>
      <c r="AK808" s="44"/>
      <c r="AL808" s="44"/>
      <c r="AM808" s="44"/>
      <c r="AN808" s="44"/>
      <c r="AO808" s="44"/>
      <c r="AP808" s="44"/>
      <c r="AQ808" s="44"/>
      <c r="AR808" s="44"/>
      <c r="AS808" s="44"/>
      <c r="AT808" s="44"/>
      <c r="AU808" s="44"/>
      <c r="AV808" s="44"/>
      <c r="AW808" s="44"/>
      <c r="AX808" s="44"/>
      <c r="AY808" s="44"/>
      <c r="AZ808" s="44"/>
      <c r="BA808" s="44"/>
      <c r="BB808" s="44"/>
      <c r="BC808" s="44"/>
      <c r="BD808" s="44"/>
      <c r="BE808" s="44"/>
      <c r="BF808" s="44"/>
      <c r="BG808" s="44"/>
      <c r="BH808" s="44"/>
      <c r="BI808" s="44"/>
      <c r="BJ808" s="44"/>
      <c r="BK808" s="44"/>
      <c r="BL808" s="44"/>
      <c r="BM808" s="44"/>
      <c r="BN808" s="44"/>
      <c r="BO808" s="44"/>
      <c r="BP808" s="44"/>
      <c r="BQ808" s="44"/>
      <c r="BR808" s="44"/>
      <c r="BS808" s="44"/>
      <c r="BT808" s="44"/>
      <c r="BU808" s="44"/>
      <c r="BV808" s="44"/>
      <c r="BW808" s="44"/>
      <c r="BX808" s="44"/>
      <c r="BY808" s="44"/>
      <c r="BZ808" s="44"/>
      <c r="CA808" s="44"/>
      <c r="CB808" s="44"/>
      <c r="CC808" s="44"/>
      <c r="CD808" s="44"/>
      <c r="CE808" s="44"/>
      <c r="CF808" s="44"/>
      <c r="CG808" s="44"/>
      <c r="CH808" s="44"/>
    </row>
    <row r="809" spans="1:86" s="3" customFormat="1">
      <c r="A809" s="15" t="s">
        <v>31</v>
      </c>
      <c r="B809" s="16" t="s">
        <v>45</v>
      </c>
      <c r="C809" s="26" t="s">
        <v>41</v>
      </c>
      <c r="D809" s="26"/>
      <c r="E809" s="26"/>
      <c r="F809" s="26"/>
      <c r="G809" s="106">
        <f t="shared" ref="G809:I813" si="177">G810</f>
        <v>200000</v>
      </c>
      <c r="H809" s="106">
        <f t="shared" si="177"/>
        <v>200000</v>
      </c>
      <c r="I809" s="106">
        <f t="shared" si="177"/>
        <v>200000</v>
      </c>
      <c r="J809" s="89">
        <f t="shared" si="168"/>
        <v>100</v>
      </c>
      <c r="K809" s="127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  <c r="AA809" s="44"/>
      <c r="AB809" s="44"/>
      <c r="AC809" s="44"/>
      <c r="AD809" s="44"/>
      <c r="AE809" s="44"/>
      <c r="AF809" s="44"/>
      <c r="AG809" s="44"/>
      <c r="AH809" s="44"/>
      <c r="AI809" s="44"/>
      <c r="AJ809" s="44"/>
      <c r="AK809" s="44"/>
      <c r="AL809" s="44"/>
      <c r="AM809" s="44"/>
      <c r="AN809" s="44"/>
      <c r="AO809" s="44"/>
      <c r="AP809" s="44"/>
      <c r="AQ809" s="44"/>
      <c r="AR809" s="44"/>
      <c r="AS809" s="44"/>
      <c r="AT809" s="44"/>
      <c r="AU809" s="44"/>
      <c r="AV809" s="44"/>
      <c r="AW809" s="44"/>
      <c r="AX809" s="44"/>
      <c r="AY809" s="44"/>
      <c r="AZ809" s="44"/>
      <c r="BA809" s="44"/>
      <c r="BB809" s="44"/>
      <c r="BC809" s="44"/>
      <c r="BD809" s="44"/>
      <c r="BE809" s="44"/>
      <c r="BF809" s="44"/>
      <c r="BG809" s="44"/>
      <c r="BH809" s="44"/>
      <c r="BI809" s="44"/>
      <c r="BJ809" s="44"/>
      <c r="BK809" s="44"/>
      <c r="BL809" s="44"/>
      <c r="BM809" s="44"/>
      <c r="BN809" s="44"/>
      <c r="BO809" s="44"/>
      <c r="BP809" s="44"/>
      <c r="BQ809" s="44"/>
      <c r="BR809" s="44"/>
      <c r="BS809" s="44"/>
      <c r="BT809" s="44"/>
      <c r="BU809" s="44"/>
      <c r="BV809" s="44"/>
      <c r="BW809" s="44"/>
      <c r="BX809" s="44"/>
      <c r="BY809" s="44"/>
      <c r="BZ809" s="44"/>
      <c r="CA809" s="44"/>
      <c r="CB809" s="44"/>
      <c r="CC809" s="44"/>
      <c r="CD809" s="44"/>
      <c r="CE809" s="44"/>
      <c r="CF809" s="44"/>
      <c r="CG809" s="44"/>
      <c r="CH809" s="44"/>
    </row>
    <row r="810" spans="1:86" s="3" customFormat="1">
      <c r="A810" s="33" t="s">
        <v>50</v>
      </c>
      <c r="B810" s="18" t="s">
        <v>45</v>
      </c>
      <c r="C810" s="39" t="s">
        <v>41</v>
      </c>
      <c r="D810" s="39" t="s">
        <v>5</v>
      </c>
      <c r="E810" s="39"/>
      <c r="F810" s="39"/>
      <c r="G810" s="107">
        <f t="shared" si="177"/>
        <v>200000</v>
      </c>
      <c r="H810" s="107">
        <f t="shared" si="177"/>
        <v>200000</v>
      </c>
      <c r="I810" s="107">
        <f t="shared" si="177"/>
        <v>200000</v>
      </c>
      <c r="J810" s="90">
        <f t="shared" si="168"/>
        <v>100</v>
      </c>
      <c r="K810" s="127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  <c r="AA810" s="44"/>
      <c r="AB810" s="44"/>
      <c r="AC810" s="44"/>
      <c r="AD810" s="44"/>
      <c r="AE810" s="44"/>
      <c r="AF810" s="44"/>
      <c r="AG810" s="44"/>
      <c r="AH810" s="44"/>
      <c r="AI810" s="44"/>
      <c r="AJ810" s="44"/>
      <c r="AK810" s="44"/>
      <c r="AL810" s="44"/>
      <c r="AM810" s="44"/>
      <c r="AN810" s="44"/>
      <c r="AO810" s="44"/>
      <c r="AP810" s="44"/>
      <c r="AQ810" s="44"/>
      <c r="AR810" s="44"/>
      <c r="AS810" s="44"/>
      <c r="AT810" s="44"/>
      <c r="AU810" s="44"/>
      <c r="AV810" s="44"/>
      <c r="AW810" s="44"/>
      <c r="AX810" s="44"/>
      <c r="AY810" s="44"/>
      <c r="AZ810" s="44"/>
      <c r="BA810" s="44"/>
      <c r="BB810" s="44"/>
      <c r="BC810" s="44"/>
      <c r="BD810" s="44"/>
      <c r="BE810" s="44"/>
      <c r="BF810" s="44"/>
      <c r="BG810" s="44"/>
      <c r="BH810" s="44"/>
      <c r="BI810" s="44"/>
      <c r="BJ810" s="44"/>
      <c r="BK810" s="44"/>
      <c r="BL810" s="44"/>
      <c r="BM810" s="44"/>
      <c r="BN810" s="44"/>
      <c r="BO810" s="44"/>
      <c r="BP810" s="44"/>
      <c r="BQ810" s="44"/>
      <c r="BR810" s="44"/>
      <c r="BS810" s="44"/>
      <c r="BT810" s="44"/>
      <c r="BU810" s="44"/>
      <c r="BV810" s="44"/>
      <c r="BW810" s="44"/>
      <c r="BX810" s="44"/>
      <c r="BY810" s="44"/>
      <c r="BZ810" s="44"/>
      <c r="CA810" s="44"/>
      <c r="CB810" s="44"/>
      <c r="CC810" s="44"/>
      <c r="CD810" s="44"/>
      <c r="CE810" s="44"/>
      <c r="CF810" s="44"/>
      <c r="CG810" s="44"/>
      <c r="CH810" s="44"/>
    </row>
    <row r="811" spans="1:86" s="3" customFormat="1" ht="24">
      <c r="A811" s="24" t="s">
        <v>368</v>
      </c>
      <c r="B811" s="20" t="s">
        <v>45</v>
      </c>
      <c r="C811" s="23" t="s">
        <v>41</v>
      </c>
      <c r="D811" s="23" t="s">
        <v>5</v>
      </c>
      <c r="E811" s="20" t="s">
        <v>145</v>
      </c>
      <c r="F811" s="20"/>
      <c r="G811" s="108">
        <f>G812</f>
        <v>200000</v>
      </c>
      <c r="H811" s="108">
        <f>H812</f>
        <v>200000</v>
      </c>
      <c r="I811" s="108">
        <f>I812</f>
        <v>200000</v>
      </c>
      <c r="J811" s="88">
        <f t="shared" si="168"/>
        <v>100</v>
      </c>
      <c r="K811" s="127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  <c r="AA811" s="44"/>
      <c r="AB811" s="44"/>
      <c r="AC811" s="44"/>
      <c r="AD811" s="44"/>
      <c r="AE811" s="44"/>
      <c r="AF811" s="44"/>
      <c r="AG811" s="44"/>
      <c r="AH811" s="44"/>
      <c r="AI811" s="44"/>
      <c r="AJ811" s="44"/>
      <c r="AK811" s="44"/>
      <c r="AL811" s="44"/>
      <c r="AM811" s="44"/>
      <c r="AN811" s="44"/>
      <c r="AO811" s="44"/>
      <c r="AP811" s="44"/>
      <c r="AQ811" s="44"/>
      <c r="AR811" s="44"/>
      <c r="AS811" s="44"/>
      <c r="AT811" s="44"/>
      <c r="AU811" s="44"/>
      <c r="AV811" s="44"/>
      <c r="AW811" s="44"/>
      <c r="AX811" s="44"/>
      <c r="AY811" s="44"/>
      <c r="AZ811" s="44"/>
      <c r="BA811" s="44"/>
      <c r="BB811" s="44"/>
      <c r="BC811" s="44"/>
      <c r="BD811" s="44"/>
      <c r="BE811" s="44"/>
      <c r="BF811" s="44"/>
      <c r="BG811" s="44"/>
      <c r="BH811" s="44"/>
      <c r="BI811" s="44"/>
      <c r="BJ811" s="44"/>
      <c r="BK811" s="44"/>
      <c r="BL811" s="44"/>
      <c r="BM811" s="44"/>
      <c r="BN811" s="44"/>
      <c r="BO811" s="44"/>
      <c r="BP811" s="44"/>
      <c r="BQ811" s="44"/>
      <c r="BR811" s="44"/>
      <c r="BS811" s="44"/>
      <c r="BT811" s="44"/>
      <c r="BU811" s="44"/>
      <c r="BV811" s="44"/>
      <c r="BW811" s="44"/>
      <c r="BX811" s="44"/>
      <c r="BY811" s="44"/>
      <c r="BZ811" s="44"/>
      <c r="CA811" s="44"/>
      <c r="CB811" s="44"/>
      <c r="CC811" s="44"/>
      <c r="CD811" s="44"/>
      <c r="CE811" s="44"/>
      <c r="CF811" s="44"/>
      <c r="CG811" s="44"/>
      <c r="CH811" s="44"/>
    </row>
    <row r="812" spans="1:86" s="12" customFormat="1">
      <c r="A812" s="24" t="s">
        <v>79</v>
      </c>
      <c r="B812" s="20" t="s">
        <v>45</v>
      </c>
      <c r="C812" s="23" t="s">
        <v>41</v>
      </c>
      <c r="D812" s="23" t="s">
        <v>5</v>
      </c>
      <c r="E812" s="20" t="s">
        <v>369</v>
      </c>
      <c r="F812" s="20"/>
      <c r="G812" s="108">
        <f t="shared" si="177"/>
        <v>200000</v>
      </c>
      <c r="H812" s="108">
        <f t="shared" si="177"/>
        <v>200000</v>
      </c>
      <c r="I812" s="108">
        <f t="shared" si="177"/>
        <v>200000</v>
      </c>
      <c r="J812" s="88">
        <f t="shared" si="168"/>
        <v>100</v>
      </c>
      <c r="K812" s="127"/>
      <c r="L812" s="44"/>
      <c r="M812" s="44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</row>
    <row r="813" spans="1:86" s="14" customFormat="1" ht="24">
      <c r="A813" s="21" t="s">
        <v>88</v>
      </c>
      <c r="B813" s="20" t="s">
        <v>45</v>
      </c>
      <c r="C813" s="23" t="s">
        <v>41</v>
      </c>
      <c r="D813" s="23" t="s">
        <v>5</v>
      </c>
      <c r="E813" s="20" t="s">
        <v>369</v>
      </c>
      <c r="F813" s="20" t="s">
        <v>87</v>
      </c>
      <c r="G813" s="108">
        <f t="shared" si="177"/>
        <v>200000</v>
      </c>
      <c r="H813" s="108">
        <f t="shared" si="177"/>
        <v>200000</v>
      </c>
      <c r="I813" s="108">
        <f t="shared" si="177"/>
        <v>200000</v>
      </c>
      <c r="J813" s="88">
        <f t="shared" si="168"/>
        <v>100</v>
      </c>
      <c r="K813" s="125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  <c r="AA813" s="42"/>
      <c r="AB813" s="42"/>
      <c r="AC813" s="42"/>
      <c r="AD813" s="42"/>
      <c r="AE813" s="42"/>
      <c r="AF813" s="42"/>
      <c r="AG813" s="42"/>
      <c r="AH813" s="42"/>
      <c r="AI813" s="42"/>
      <c r="AJ813" s="42"/>
      <c r="AK813" s="42"/>
      <c r="AL813" s="42"/>
      <c r="AM813" s="42"/>
      <c r="AN813" s="42"/>
      <c r="AO813" s="42"/>
      <c r="AP813" s="42"/>
      <c r="AQ813" s="42"/>
      <c r="AR813" s="42"/>
      <c r="AS813" s="42"/>
      <c r="AT813" s="42"/>
      <c r="AU813" s="42"/>
      <c r="AV813" s="42"/>
      <c r="AW813" s="42"/>
      <c r="AX813" s="42"/>
      <c r="AY813" s="42"/>
      <c r="AZ813" s="42"/>
      <c r="BA813" s="42"/>
      <c r="BB813" s="42"/>
      <c r="BC813" s="42"/>
      <c r="BD813" s="42"/>
      <c r="BE813" s="42"/>
      <c r="BF813" s="42"/>
      <c r="BG813" s="42"/>
      <c r="BH813" s="42"/>
      <c r="BI813" s="42"/>
      <c r="BJ813" s="42"/>
      <c r="BK813" s="42"/>
      <c r="BL813" s="42"/>
      <c r="BM813" s="42"/>
      <c r="BN813" s="42"/>
      <c r="BO813" s="42"/>
      <c r="BP813" s="42"/>
      <c r="BQ813" s="42"/>
      <c r="BR813" s="42"/>
      <c r="BS813" s="42"/>
      <c r="BT813" s="42"/>
      <c r="BU813" s="42"/>
      <c r="BV813" s="42"/>
      <c r="BW813" s="42"/>
      <c r="BX813" s="42"/>
      <c r="BY813" s="42"/>
      <c r="BZ813" s="42"/>
      <c r="CA813" s="42"/>
      <c r="CB813" s="42"/>
      <c r="CC813" s="42"/>
      <c r="CD813" s="42"/>
      <c r="CE813" s="42"/>
      <c r="CF813" s="42"/>
      <c r="CG813" s="42"/>
      <c r="CH813" s="42"/>
    </row>
    <row r="814" spans="1:86" s="13" customFormat="1" ht="12">
      <c r="A814" s="21" t="s">
        <v>189</v>
      </c>
      <c r="B814" s="20" t="s">
        <v>45</v>
      </c>
      <c r="C814" s="23" t="s">
        <v>41</v>
      </c>
      <c r="D814" s="23" t="s">
        <v>5</v>
      </c>
      <c r="E814" s="20" t="s">
        <v>369</v>
      </c>
      <c r="F814" s="20" t="s">
        <v>190</v>
      </c>
      <c r="G814" s="108">
        <v>200000</v>
      </c>
      <c r="H814" s="108">
        <v>200000</v>
      </c>
      <c r="I814" s="108">
        <v>200000</v>
      </c>
      <c r="J814" s="88">
        <f t="shared" si="168"/>
        <v>100</v>
      </c>
      <c r="K814" s="121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  <c r="AA814" s="43"/>
      <c r="AB814" s="43"/>
      <c r="AC814" s="43"/>
      <c r="AD814" s="43"/>
      <c r="AE814" s="43"/>
      <c r="AF814" s="43"/>
      <c r="AG814" s="43"/>
      <c r="AH814" s="43"/>
      <c r="AI814" s="43"/>
      <c r="AJ814" s="43"/>
      <c r="AK814" s="43"/>
      <c r="AL814" s="43"/>
      <c r="AM814" s="43"/>
      <c r="AN814" s="43"/>
      <c r="AO814" s="43"/>
      <c r="AP814" s="43"/>
      <c r="AQ814" s="43"/>
      <c r="AR814" s="43"/>
      <c r="AS814" s="43"/>
      <c r="AT814" s="43"/>
      <c r="AU814" s="43"/>
      <c r="AV814" s="43"/>
      <c r="AW814" s="43"/>
      <c r="AX814" s="43"/>
      <c r="AY814" s="43"/>
      <c r="AZ814" s="43"/>
      <c r="BA814" s="43"/>
      <c r="BB814" s="43"/>
      <c r="BC814" s="43"/>
      <c r="BD814" s="43"/>
      <c r="BE814" s="43"/>
      <c r="BF814" s="43"/>
      <c r="BG814" s="43"/>
      <c r="BH814" s="43"/>
      <c r="BI814" s="43"/>
      <c r="BJ814" s="43"/>
      <c r="BK814" s="43"/>
      <c r="BL814" s="43"/>
      <c r="BM814" s="43"/>
      <c r="BN814" s="43"/>
      <c r="BO814" s="43"/>
      <c r="BP814" s="43"/>
      <c r="BQ814" s="43"/>
      <c r="BR814" s="43"/>
      <c r="BS814" s="43"/>
      <c r="BT814" s="43"/>
      <c r="BU814" s="43"/>
      <c r="BV814" s="43"/>
      <c r="BW814" s="43"/>
      <c r="BX814" s="43"/>
      <c r="BY814" s="43"/>
      <c r="BZ814" s="43"/>
      <c r="CA814" s="43"/>
      <c r="CB814" s="43"/>
      <c r="CC814" s="43"/>
      <c r="CD814" s="43"/>
      <c r="CE814" s="43"/>
      <c r="CF814" s="43"/>
      <c r="CG814" s="43"/>
      <c r="CH814" s="43"/>
    </row>
    <row r="815" spans="1:86" s="13" customFormat="1" ht="8.25" customHeight="1">
      <c r="A815" s="21"/>
      <c r="B815" s="20"/>
      <c r="C815" s="23"/>
      <c r="D815" s="23"/>
      <c r="E815" s="23"/>
      <c r="F815" s="23"/>
      <c r="G815" s="108"/>
      <c r="H815" s="108"/>
      <c r="I815" s="108"/>
      <c r="J815" s="88"/>
      <c r="K815" s="121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  <c r="AA815" s="43"/>
      <c r="AB815" s="43"/>
      <c r="AC815" s="43"/>
      <c r="AD815" s="43"/>
      <c r="AE815" s="43"/>
      <c r="AF815" s="43"/>
      <c r="AG815" s="43"/>
      <c r="AH815" s="43"/>
      <c r="AI815" s="43"/>
      <c r="AJ815" s="43"/>
      <c r="AK815" s="43"/>
      <c r="AL815" s="43"/>
      <c r="AM815" s="43"/>
      <c r="AN815" s="43"/>
      <c r="AO815" s="43"/>
      <c r="AP815" s="43"/>
      <c r="AQ815" s="43"/>
      <c r="AR815" s="43"/>
      <c r="AS815" s="43"/>
      <c r="AT815" s="43"/>
      <c r="AU815" s="43"/>
      <c r="AV815" s="43"/>
      <c r="AW815" s="43"/>
      <c r="AX815" s="43"/>
      <c r="AY815" s="43"/>
      <c r="AZ815" s="43"/>
      <c r="BA815" s="43"/>
      <c r="BB815" s="43"/>
      <c r="BC815" s="43"/>
      <c r="BD815" s="43"/>
      <c r="BE815" s="43"/>
      <c r="BF815" s="43"/>
      <c r="BG815" s="43"/>
      <c r="BH815" s="43"/>
      <c r="BI815" s="43"/>
      <c r="BJ815" s="43"/>
      <c r="BK815" s="43"/>
      <c r="BL815" s="43"/>
      <c r="BM815" s="43"/>
      <c r="BN815" s="43"/>
      <c r="BO815" s="43"/>
      <c r="BP815" s="43"/>
      <c r="BQ815" s="43"/>
      <c r="BR815" s="43"/>
      <c r="BS815" s="43"/>
      <c r="BT815" s="43"/>
      <c r="BU815" s="43"/>
      <c r="BV815" s="43"/>
      <c r="BW815" s="43"/>
      <c r="BX815" s="43"/>
      <c r="BY815" s="43"/>
      <c r="BZ815" s="43"/>
      <c r="CA815" s="43"/>
      <c r="CB815" s="43"/>
      <c r="CC815" s="43"/>
      <c r="CD815" s="43"/>
      <c r="CE815" s="43"/>
      <c r="CF815" s="43"/>
      <c r="CG815" s="43"/>
      <c r="CH815" s="43"/>
    </row>
    <row r="816" spans="1:86" s="13" customFormat="1" ht="25.5">
      <c r="A816" s="59" t="s">
        <v>552</v>
      </c>
      <c r="B816" s="16" t="s">
        <v>46</v>
      </c>
      <c r="C816" s="27"/>
      <c r="D816" s="27"/>
      <c r="E816" s="27"/>
      <c r="F816" s="27"/>
      <c r="G816" s="106">
        <f>G817+G858+G865+G885+G873</f>
        <v>40447803.990000002</v>
      </c>
      <c r="H816" s="106">
        <f>H817+H858+H865+H885+H873</f>
        <v>43687473.539999999</v>
      </c>
      <c r="I816" s="106">
        <f>I817+I858+I865+I885+I873</f>
        <v>39866165.100000001</v>
      </c>
      <c r="J816" s="89">
        <f t="shared" si="168"/>
        <v>91.253079818174356</v>
      </c>
      <c r="K816" s="121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  <c r="AA816" s="43"/>
      <c r="AB816" s="43"/>
      <c r="AC816" s="43"/>
      <c r="AD816" s="43"/>
      <c r="AE816" s="43"/>
      <c r="AF816" s="43"/>
      <c r="AG816" s="43"/>
      <c r="AH816" s="43"/>
      <c r="AI816" s="43"/>
      <c r="AJ816" s="43"/>
      <c r="AK816" s="43"/>
      <c r="AL816" s="43"/>
      <c r="AM816" s="43"/>
      <c r="AN816" s="43"/>
      <c r="AO816" s="43"/>
      <c r="AP816" s="43"/>
      <c r="AQ816" s="43"/>
      <c r="AR816" s="43"/>
      <c r="AS816" s="43"/>
      <c r="AT816" s="43"/>
      <c r="AU816" s="43"/>
      <c r="AV816" s="43"/>
      <c r="AW816" s="43"/>
      <c r="AX816" s="43"/>
      <c r="AY816" s="43"/>
      <c r="AZ816" s="43"/>
      <c r="BA816" s="43"/>
      <c r="BB816" s="43"/>
      <c r="BC816" s="43"/>
      <c r="BD816" s="43"/>
      <c r="BE816" s="43"/>
      <c r="BF816" s="43"/>
      <c r="BG816" s="43"/>
      <c r="BH816" s="43"/>
      <c r="BI816" s="43"/>
      <c r="BJ816" s="43"/>
      <c r="BK816" s="43"/>
      <c r="BL816" s="43"/>
      <c r="BM816" s="43"/>
      <c r="BN816" s="43"/>
      <c r="BO816" s="43"/>
      <c r="BP816" s="43"/>
      <c r="BQ816" s="43"/>
      <c r="BR816" s="43"/>
      <c r="BS816" s="43"/>
      <c r="BT816" s="43"/>
      <c r="BU816" s="43"/>
      <c r="BV816" s="43"/>
      <c r="BW816" s="43"/>
      <c r="BX816" s="43"/>
      <c r="BY816" s="43"/>
      <c r="BZ816" s="43"/>
      <c r="CA816" s="43"/>
      <c r="CB816" s="43"/>
      <c r="CC816" s="43"/>
      <c r="CD816" s="43"/>
      <c r="CE816" s="43"/>
      <c r="CF816" s="43"/>
      <c r="CG816" s="43"/>
      <c r="CH816" s="43"/>
    </row>
    <row r="817" spans="1:86" s="13" customFormat="1" ht="12">
      <c r="A817" s="28" t="s">
        <v>1</v>
      </c>
      <c r="B817" s="16" t="s">
        <v>46</v>
      </c>
      <c r="C817" s="16" t="s">
        <v>5</v>
      </c>
      <c r="D817" s="27"/>
      <c r="E817" s="27"/>
      <c r="F817" s="27"/>
      <c r="G817" s="106">
        <f>G818+G825+G840+G845+G835</f>
        <v>10699965.960000001</v>
      </c>
      <c r="H817" s="106">
        <f>H818+H825+H840+H845+H835</f>
        <v>13551788.85</v>
      </c>
      <c r="I817" s="106">
        <f>I818+I825+I840+I845+I835</f>
        <v>9730480.4100000001</v>
      </c>
      <c r="J817" s="89">
        <f t="shared" si="168"/>
        <v>71.802184329340406</v>
      </c>
      <c r="K817" s="121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  <c r="AA817" s="43"/>
      <c r="AB817" s="43"/>
      <c r="AC817" s="43"/>
      <c r="AD817" s="43"/>
      <c r="AE817" s="43"/>
      <c r="AF817" s="43"/>
      <c r="AG817" s="43"/>
      <c r="AH817" s="43"/>
      <c r="AI817" s="43"/>
      <c r="AJ817" s="43"/>
      <c r="AK817" s="43"/>
      <c r="AL817" s="43"/>
      <c r="AM817" s="43"/>
      <c r="AN817" s="43"/>
      <c r="AO817" s="43"/>
      <c r="AP817" s="43"/>
      <c r="AQ817" s="43"/>
      <c r="AR817" s="43"/>
      <c r="AS817" s="43"/>
      <c r="AT817" s="43"/>
      <c r="AU817" s="43"/>
      <c r="AV817" s="43"/>
      <c r="AW817" s="43"/>
      <c r="AX817" s="43"/>
      <c r="AY817" s="43"/>
      <c r="AZ817" s="43"/>
      <c r="BA817" s="43"/>
      <c r="BB817" s="43"/>
      <c r="BC817" s="43"/>
      <c r="BD817" s="43"/>
      <c r="BE817" s="43"/>
      <c r="BF817" s="43"/>
      <c r="BG817" s="43"/>
      <c r="BH817" s="43"/>
      <c r="BI817" s="43"/>
      <c r="BJ817" s="43"/>
      <c r="BK817" s="43"/>
      <c r="BL817" s="43"/>
      <c r="BM817" s="43"/>
      <c r="BN817" s="43"/>
      <c r="BO817" s="43"/>
      <c r="BP817" s="43"/>
      <c r="BQ817" s="43"/>
      <c r="BR817" s="43"/>
      <c r="BS817" s="43"/>
      <c r="BT817" s="43"/>
      <c r="BU817" s="43"/>
      <c r="BV817" s="43"/>
      <c r="BW817" s="43"/>
      <c r="BX817" s="43"/>
      <c r="BY817" s="43"/>
      <c r="BZ817" s="43"/>
      <c r="CA817" s="43"/>
      <c r="CB817" s="43"/>
      <c r="CC817" s="43"/>
      <c r="CD817" s="43"/>
      <c r="CE817" s="43"/>
      <c r="CF817" s="43"/>
      <c r="CG817" s="43"/>
      <c r="CH817" s="43"/>
    </row>
    <row r="818" spans="1:86" s="13" customFormat="1" ht="36">
      <c r="A818" s="22" t="s">
        <v>51</v>
      </c>
      <c r="B818" s="18" t="s">
        <v>46</v>
      </c>
      <c r="C818" s="18" t="s">
        <v>5</v>
      </c>
      <c r="D818" s="18" t="s">
        <v>14</v>
      </c>
      <c r="E818" s="18"/>
      <c r="F818" s="18"/>
      <c r="G818" s="107">
        <f t="shared" ref="G818:I823" si="178">G819</f>
        <v>612500</v>
      </c>
      <c r="H818" s="107">
        <f t="shared" si="178"/>
        <v>612500</v>
      </c>
      <c r="I818" s="107">
        <f t="shared" si="178"/>
        <v>612500</v>
      </c>
      <c r="J818" s="90">
        <f t="shared" si="168"/>
        <v>100</v>
      </c>
      <c r="K818" s="121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  <c r="AA818" s="43"/>
      <c r="AB818" s="43"/>
      <c r="AC818" s="43"/>
      <c r="AD818" s="43"/>
      <c r="AE818" s="43"/>
      <c r="AF818" s="43"/>
      <c r="AG818" s="43"/>
      <c r="AH818" s="43"/>
      <c r="AI818" s="43"/>
      <c r="AJ818" s="43"/>
      <c r="AK818" s="43"/>
      <c r="AL818" s="43"/>
      <c r="AM818" s="43"/>
      <c r="AN818" s="43"/>
      <c r="AO818" s="43"/>
      <c r="AP818" s="43"/>
      <c r="AQ818" s="43"/>
      <c r="AR818" s="43"/>
      <c r="AS818" s="43"/>
      <c r="AT818" s="43"/>
      <c r="AU818" s="43"/>
      <c r="AV818" s="43"/>
      <c r="AW818" s="43"/>
      <c r="AX818" s="43"/>
      <c r="AY818" s="43"/>
      <c r="AZ818" s="43"/>
      <c r="BA818" s="43"/>
      <c r="BB818" s="43"/>
      <c r="BC818" s="43"/>
      <c r="BD818" s="43"/>
      <c r="BE818" s="43"/>
      <c r="BF818" s="43"/>
      <c r="BG818" s="43"/>
      <c r="BH818" s="43"/>
      <c r="BI818" s="43"/>
      <c r="BJ818" s="43"/>
      <c r="BK818" s="43"/>
      <c r="BL818" s="43"/>
      <c r="BM818" s="43"/>
      <c r="BN818" s="43"/>
      <c r="BO818" s="43"/>
      <c r="BP818" s="43"/>
      <c r="BQ818" s="43"/>
      <c r="BR818" s="43"/>
      <c r="BS818" s="43"/>
      <c r="BT818" s="43"/>
      <c r="BU818" s="43"/>
      <c r="BV818" s="43"/>
      <c r="BW818" s="43"/>
      <c r="BX818" s="43"/>
      <c r="BY818" s="43"/>
      <c r="BZ818" s="43"/>
      <c r="CA818" s="43"/>
      <c r="CB818" s="43"/>
      <c r="CC818" s="43"/>
      <c r="CD818" s="43"/>
      <c r="CE818" s="43"/>
      <c r="CF818" s="43"/>
      <c r="CG818" s="43"/>
      <c r="CH818" s="43"/>
    </row>
    <row r="819" spans="1:86" s="13" customFormat="1" ht="24">
      <c r="A819" s="21" t="s">
        <v>553</v>
      </c>
      <c r="B819" s="20" t="s">
        <v>46</v>
      </c>
      <c r="C819" s="20" t="s">
        <v>5</v>
      </c>
      <c r="D819" s="20" t="s">
        <v>14</v>
      </c>
      <c r="E819" s="20" t="s">
        <v>166</v>
      </c>
      <c r="F819" s="19"/>
      <c r="G819" s="108">
        <f t="shared" si="178"/>
        <v>612500</v>
      </c>
      <c r="H819" s="108">
        <f t="shared" si="178"/>
        <v>612500</v>
      </c>
      <c r="I819" s="108">
        <f t="shared" si="178"/>
        <v>612500</v>
      </c>
      <c r="J819" s="88">
        <f t="shared" si="168"/>
        <v>100</v>
      </c>
      <c r="K819" s="121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  <c r="AA819" s="43"/>
      <c r="AB819" s="43"/>
      <c r="AC819" s="43"/>
      <c r="AD819" s="43"/>
      <c r="AE819" s="43"/>
      <c r="AF819" s="43"/>
      <c r="AG819" s="43"/>
      <c r="AH819" s="43"/>
      <c r="AI819" s="43"/>
      <c r="AJ819" s="43"/>
      <c r="AK819" s="43"/>
      <c r="AL819" s="43"/>
      <c r="AM819" s="43"/>
      <c r="AN819" s="43"/>
      <c r="AO819" s="43"/>
      <c r="AP819" s="43"/>
      <c r="AQ819" s="43"/>
      <c r="AR819" s="43"/>
      <c r="AS819" s="43"/>
      <c r="AT819" s="43"/>
      <c r="AU819" s="43"/>
      <c r="AV819" s="43"/>
      <c r="AW819" s="43"/>
      <c r="AX819" s="43"/>
      <c r="AY819" s="43"/>
      <c r="AZ819" s="43"/>
      <c r="BA819" s="43"/>
      <c r="BB819" s="43"/>
      <c r="BC819" s="43"/>
      <c r="BD819" s="43"/>
      <c r="BE819" s="43"/>
      <c r="BF819" s="43"/>
      <c r="BG819" s="43"/>
      <c r="BH819" s="43"/>
      <c r="BI819" s="43"/>
      <c r="BJ819" s="43"/>
      <c r="BK819" s="43"/>
      <c r="BL819" s="43"/>
      <c r="BM819" s="43"/>
      <c r="BN819" s="43"/>
      <c r="BO819" s="43"/>
      <c r="BP819" s="43"/>
      <c r="BQ819" s="43"/>
      <c r="BR819" s="43"/>
      <c r="BS819" s="43"/>
      <c r="BT819" s="43"/>
      <c r="BU819" s="43"/>
      <c r="BV819" s="43"/>
      <c r="BW819" s="43"/>
      <c r="BX819" s="43"/>
      <c r="BY819" s="43"/>
      <c r="BZ819" s="43"/>
      <c r="CA819" s="43"/>
      <c r="CB819" s="43"/>
      <c r="CC819" s="43"/>
      <c r="CD819" s="43"/>
      <c r="CE819" s="43"/>
      <c r="CF819" s="43"/>
      <c r="CG819" s="43"/>
      <c r="CH819" s="43"/>
    </row>
    <row r="820" spans="1:86" s="13" customFormat="1" ht="24">
      <c r="A820" s="21" t="s">
        <v>554</v>
      </c>
      <c r="B820" s="20" t="s">
        <v>46</v>
      </c>
      <c r="C820" s="20" t="s">
        <v>5</v>
      </c>
      <c r="D820" s="20" t="s">
        <v>14</v>
      </c>
      <c r="E820" s="20" t="s">
        <v>167</v>
      </c>
      <c r="F820" s="20"/>
      <c r="G820" s="108">
        <f t="shared" si="178"/>
        <v>612500</v>
      </c>
      <c r="H820" s="108">
        <f t="shared" si="178"/>
        <v>612500</v>
      </c>
      <c r="I820" s="108">
        <f t="shared" si="178"/>
        <v>612500</v>
      </c>
      <c r="J820" s="88">
        <f t="shared" si="168"/>
        <v>100</v>
      </c>
      <c r="K820" s="121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  <c r="AA820" s="43"/>
      <c r="AB820" s="43"/>
      <c r="AC820" s="43"/>
      <c r="AD820" s="43"/>
      <c r="AE820" s="43"/>
      <c r="AF820" s="43"/>
      <c r="AG820" s="43"/>
      <c r="AH820" s="43"/>
      <c r="AI820" s="43"/>
      <c r="AJ820" s="43"/>
      <c r="AK820" s="43"/>
      <c r="AL820" s="43"/>
      <c r="AM820" s="43"/>
      <c r="AN820" s="43"/>
      <c r="AO820" s="43"/>
      <c r="AP820" s="43"/>
      <c r="AQ820" s="43"/>
      <c r="AR820" s="43"/>
      <c r="AS820" s="43"/>
      <c r="AT820" s="43"/>
      <c r="AU820" s="43"/>
      <c r="AV820" s="43"/>
      <c r="AW820" s="43"/>
      <c r="AX820" s="43"/>
      <c r="AY820" s="43"/>
      <c r="AZ820" s="43"/>
      <c r="BA820" s="43"/>
      <c r="BB820" s="43"/>
      <c r="BC820" s="43"/>
      <c r="BD820" s="43"/>
      <c r="BE820" s="43"/>
      <c r="BF820" s="43"/>
      <c r="BG820" s="43"/>
      <c r="BH820" s="43"/>
      <c r="BI820" s="43"/>
      <c r="BJ820" s="43"/>
      <c r="BK820" s="43"/>
      <c r="BL820" s="43"/>
      <c r="BM820" s="43"/>
      <c r="BN820" s="43"/>
      <c r="BO820" s="43"/>
      <c r="BP820" s="43"/>
      <c r="BQ820" s="43"/>
      <c r="BR820" s="43"/>
      <c r="BS820" s="43"/>
      <c r="BT820" s="43"/>
      <c r="BU820" s="43"/>
      <c r="BV820" s="43"/>
      <c r="BW820" s="43"/>
      <c r="BX820" s="43"/>
      <c r="BY820" s="43"/>
      <c r="BZ820" s="43"/>
      <c r="CA820" s="43"/>
      <c r="CB820" s="43"/>
      <c r="CC820" s="43"/>
      <c r="CD820" s="43"/>
      <c r="CE820" s="43"/>
      <c r="CF820" s="43"/>
      <c r="CG820" s="43"/>
      <c r="CH820" s="43"/>
    </row>
    <row r="821" spans="1:86" s="13" customFormat="1" ht="12">
      <c r="A821" s="21" t="s">
        <v>473</v>
      </c>
      <c r="B821" s="20" t="s">
        <v>46</v>
      </c>
      <c r="C821" s="20" t="s">
        <v>5</v>
      </c>
      <c r="D821" s="20" t="s">
        <v>14</v>
      </c>
      <c r="E821" s="20" t="s">
        <v>349</v>
      </c>
      <c r="F821" s="20"/>
      <c r="G821" s="108">
        <f t="shared" si="178"/>
        <v>612500</v>
      </c>
      <c r="H821" s="108">
        <f t="shared" si="178"/>
        <v>612500</v>
      </c>
      <c r="I821" s="108">
        <f t="shared" si="178"/>
        <v>612500</v>
      </c>
      <c r="J821" s="88">
        <f t="shared" si="168"/>
        <v>100</v>
      </c>
      <c r="K821" s="121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  <c r="AA821" s="43"/>
      <c r="AB821" s="43"/>
      <c r="AC821" s="43"/>
      <c r="AD821" s="43"/>
      <c r="AE821" s="43"/>
      <c r="AF821" s="43"/>
      <c r="AG821" s="43"/>
      <c r="AH821" s="43"/>
      <c r="AI821" s="43"/>
      <c r="AJ821" s="43"/>
      <c r="AK821" s="43"/>
      <c r="AL821" s="43"/>
      <c r="AM821" s="43"/>
      <c r="AN821" s="43"/>
      <c r="AO821" s="43"/>
      <c r="AP821" s="43"/>
      <c r="AQ821" s="43"/>
      <c r="AR821" s="43"/>
      <c r="AS821" s="43"/>
      <c r="AT821" s="43"/>
      <c r="AU821" s="43"/>
      <c r="AV821" s="43"/>
      <c r="AW821" s="43"/>
      <c r="AX821" s="43"/>
      <c r="AY821" s="43"/>
      <c r="AZ821" s="43"/>
      <c r="BA821" s="43"/>
      <c r="BB821" s="43"/>
      <c r="BC821" s="43"/>
      <c r="BD821" s="43"/>
      <c r="BE821" s="43"/>
      <c r="BF821" s="43"/>
      <c r="BG821" s="43"/>
      <c r="BH821" s="43"/>
      <c r="BI821" s="43"/>
      <c r="BJ821" s="43"/>
      <c r="BK821" s="43"/>
      <c r="BL821" s="43"/>
      <c r="BM821" s="43"/>
      <c r="BN821" s="43"/>
      <c r="BO821" s="43"/>
      <c r="BP821" s="43"/>
      <c r="BQ821" s="43"/>
      <c r="BR821" s="43"/>
      <c r="BS821" s="43"/>
      <c r="BT821" s="43"/>
      <c r="BU821" s="43"/>
      <c r="BV821" s="43"/>
      <c r="BW821" s="43"/>
      <c r="BX821" s="43"/>
      <c r="BY821" s="43"/>
      <c r="BZ821" s="43"/>
      <c r="CA821" s="43"/>
      <c r="CB821" s="43"/>
      <c r="CC821" s="43"/>
      <c r="CD821" s="43"/>
      <c r="CE821" s="43"/>
      <c r="CF821" s="43"/>
      <c r="CG821" s="43"/>
      <c r="CH821" s="43"/>
    </row>
    <row r="822" spans="1:86" s="13" customFormat="1" ht="36">
      <c r="A822" s="21" t="s">
        <v>337</v>
      </c>
      <c r="B822" s="20" t="s">
        <v>46</v>
      </c>
      <c r="C822" s="20" t="s">
        <v>5</v>
      </c>
      <c r="D822" s="20" t="s">
        <v>14</v>
      </c>
      <c r="E822" s="20" t="s">
        <v>338</v>
      </c>
      <c r="F822" s="20"/>
      <c r="G822" s="108">
        <f t="shared" si="178"/>
        <v>612500</v>
      </c>
      <c r="H822" s="108">
        <f t="shared" si="178"/>
        <v>612500</v>
      </c>
      <c r="I822" s="108">
        <f t="shared" si="178"/>
        <v>612500</v>
      </c>
      <c r="J822" s="88">
        <f t="shared" si="168"/>
        <v>100</v>
      </c>
      <c r="K822" s="121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  <c r="AA822" s="43"/>
      <c r="AB822" s="43"/>
      <c r="AC822" s="43"/>
      <c r="AD822" s="43"/>
      <c r="AE822" s="43"/>
      <c r="AF822" s="43"/>
      <c r="AG822" s="43"/>
      <c r="AH822" s="43"/>
      <c r="AI822" s="43"/>
      <c r="AJ822" s="43"/>
      <c r="AK822" s="43"/>
      <c r="AL822" s="43"/>
      <c r="AM822" s="43"/>
      <c r="AN822" s="43"/>
      <c r="AO822" s="43"/>
      <c r="AP822" s="43"/>
      <c r="AQ822" s="43"/>
      <c r="AR822" s="43"/>
      <c r="AS822" s="43"/>
      <c r="AT822" s="43"/>
      <c r="AU822" s="43"/>
      <c r="AV822" s="43"/>
      <c r="AW822" s="43"/>
      <c r="AX822" s="43"/>
      <c r="AY822" s="43"/>
      <c r="AZ822" s="43"/>
      <c r="BA822" s="43"/>
      <c r="BB822" s="43"/>
      <c r="BC822" s="43"/>
      <c r="BD822" s="43"/>
      <c r="BE822" s="43"/>
      <c r="BF822" s="43"/>
      <c r="BG822" s="43"/>
      <c r="BH822" s="43"/>
      <c r="BI822" s="43"/>
      <c r="BJ822" s="43"/>
      <c r="BK822" s="43"/>
      <c r="BL822" s="43"/>
      <c r="BM822" s="43"/>
      <c r="BN822" s="43"/>
      <c r="BO822" s="43"/>
      <c r="BP822" s="43"/>
      <c r="BQ822" s="43"/>
      <c r="BR822" s="43"/>
      <c r="BS822" s="43"/>
      <c r="BT822" s="43"/>
      <c r="BU822" s="43"/>
      <c r="BV822" s="43"/>
      <c r="BW822" s="43"/>
      <c r="BX822" s="43"/>
      <c r="BY822" s="43"/>
      <c r="BZ822" s="43"/>
      <c r="CA822" s="43"/>
      <c r="CB822" s="43"/>
      <c r="CC822" s="43"/>
      <c r="CD822" s="43"/>
      <c r="CE822" s="43"/>
      <c r="CF822" s="43"/>
      <c r="CG822" s="43"/>
      <c r="CH822" s="43"/>
    </row>
    <row r="823" spans="1:86" s="63" customFormat="1" ht="12">
      <c r="A823" s="21" t="s">
        <v>95</v>
      </c>
      <c r="B823" s="20" t="s">
        <v>46</v>
      </c>
      <c r="C823" s="20" t="s">
        <v>5</v>
      </c>
      <c r="D823" s="20" t="s">
        <v>14</v>
      </c>
      <c r="E823" s="20" t="s">
        <v>338</v>
      </c>
      <c r="F823" s="20" t="s">
        <v>93</v>
      </c>
      <c r="G823" s="108">
        <f t="shared" si="178"/>
        <v>612500</v>
      </c>
      <c r="H823" s="108">
        <f t="shared" si="178"/>
        <v>612500</v>
      </c>
      <c r="I823" s="108">
        <f t="shared" si="178"/>
        <v>612500</v>
      </c>
      <c r="J823" s="88">
        <f t="shared" si="168"/>
        <v>100</v>
      </c>
      <c r="K823" s="125"/>
      <c r="L823" s="42"/>
      <c r="M823" s="42"/>
      <c r="N823" s="62"/>
      <c r="O823" s="62"/>
      <c r="P823" s="62"/>
      <c r="Q823" s="62"/>
      <c r="R823" s="62"/>
      <c r="S823" s="62"/>
      <c r="T823" s="62"/>
      <c r="U823" s="62"/>
      <c r="V823" s="62"/>
      <c r="W823" s="62"/>
      <c r="X823" s="62"/>
      <c r="Y823" s="62"/>
      <c r="Z823" s="62"/>
      <c r="AA823" s="62"/>
      <c r="AB823" s="62"/>
      <c r="AC823" s="62"/>
      <c r="AD823" s="62"/>
      <c r="AE823" s="62"/>
      <c r="AF823" s="62"/>
      <c r="AG823" s="62"/>
      <c r="AH823" s="62"/>
      <c r="AI823" s="62"/>
      <c r="AJ823" s="62"/>
      <c r="AK823" s="62"/>
      <c r="AL823" s="62"/>
      <c r="AM823" s="62"/>
      <c r="AN823" s="62"/>
      <c r="AO823" s="62"/>
      <c r="AP823" s="62"/>
      <c r="AQ823" s="62"/>
      <c r="AR823" s="62"/>
      <c r="AS823" s="62"/>
      <c r="AT823" s="62"/>
      <c r="AU823" s="62"/>
      <c r="AV823" s="62"/>
      <c r="AW823" s="62"/>
      <c r="AX823" s="62"/>
      <c r="AY823" s="62"/>
      <c r="AZ823" s="62"/>
      <c r="BA823" s="62"/>
      <c r="BB823" s="62"/>
      <c r="BC823" s="62"/>
      <c r="BD823" s="62"/>
      <c r="BE823" s="62"/>
      <c r="BF823" s="62"/>
      <c r="BG823" s="62"/>
      <c r="BH823" s="62"/>
      <c r="BI823" s="62"/>
      <c r="BJ823" s="62"/>
      <c r="BK823" s="62"/>
      <c r="BL823" s="62"/>
      <c r="BM823" s="62"/>
      <c r="BN823" s="62"/>
      <c r="BO823" s="62"/>
      <c r="BP823" s="62"/>
      <c r="BQ823" s="62"/>
      <c r="BR823" s="62"/>
      <c r="BS823" s="62"/>
      <c r="BT823" s="62"/>
      <c r="BU823" s="62"/>
      <c r="BV823" s="62"/>
      <c r="BW823" s="62"/>
      <c r="BX823" s="62"/>
      <c r="BY823" s="62"/>
      <c r="BZ823" s="62"/>
      <c r="CA823" s="62"/>
      <c r="CB823" s="62"/>
      <c r="CC823" s="62"/>
      <c r="CD823" s="62"/>
      <c r="CE823" s="62"/>
      <c r="CF823" s="62"/>
      <c r="CG823" s="62"/>
      <c r="CH823" s="62"/>
    </row>
    <row r="824" spans="1:86" s="13" customFormat="1" ht="12">
      <c r="A824" s="64" t="s">
        <v>96</v>
      </c>
      <c r="B824" s="48" t="s">
        <v>46</v>
      </c>
      <c r="C824" s="48" t="s">
        <v>5</v>
      </c>
      <c r="D824" s="48" t="s">
        <v>14</v>
      </c>
      <c r="E824" s="20" t="s">
        <v>338</v>
      </c>
      <c r="F824" s="48" t="s">
        <v>94</v>
      </c>
      <c r="G824" s="111">
        <v>612500</v>
      </c>
      <c r="H824" s="111">
        <v>612500</v>
      </c>
      <c r="I824" s="111">
        <v>612500</v>
      </c>
      <c r="J824" s="88">
        <f t="shared" si="168"/>
        <v>100</v>
      </c>
      <c r="K824" s="121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  <c r="AA824" s="43"/>
      <c r="AB824" s="43"/>
      <c r="AC824" s="43"/>
      <c r="AD824" s="43"/>
      <c r="AE824" s="43"/>
      <c r="AF824" s="43"/>
      <c r="AG824" s="43"/>
      <c r="AH824" s="43"/>
      <c r="AI824" s="43"/>
      <c r="AJ824" s="43"/>
      <c r="AK824" s="43"/>
      <c r="AL824" s="43"/>
      <c r="AM824" s="43"/>
      <c r="AN824" s="43"/>
      <c r="AO824" s="43"/>
      <c r="AP824" s="43"/>
      <c r="AQ824" s="43"/>
      <c r="AR824" s="43"/>
      <c r="AS824" s="43"/>
      <c r="AT824" s="43"/>
      <c r="AU824" s="43"/>
      <c r="AV824" s="43"/>
      <c r="AW824" s="43"/>
      <c r="AX824" s="43"/>
      <c r="AY824" s="43"/>
      <c r="AZ824" s="43"/>
      <c r="BA824" s="43"/>
      <c r="BB824" s="43"/>
      <c r="BC824" s="43"/>
      <c r="BD824" s="43"/>
      <c r="BE824" s="43"/>
      <c r="BF824" s="43"/>
      <c r="BG824" s="43"/>
      <c r="BH824" s="43"/>
      <c r="BI824" s="43"/>
      <c r="BJ824" s="43"/>
      <c r="BK824" s="43"/>
      <c r="BL824" s="43"/>
      <c r="BM824" s="43"/>
      <c r="BN824" s="43"/>
      <c r="BO824" s="43"/>
      <c r="BP824" s="43"/>
      <c r="BQ824" s="43"/>
      <c r="BR824" s="43"/>
      <c r="BS824" s="43"/>
      <c r="BT824" s="43"/>
      <c r="BU824" s="43"/>
      <c r="BV824" s="43"/>
      <c r="BW824" s="43"/>
      <c r="BX824" s="43"/>
      <c r="BY824" s="43"/>
      <c r="BZ824" s="43"/>
      <c r="CA824" s="43"/>
      <c r="CB824" s="43"/>
      <c r="CC824" s="43"/>
      <c r="CD824" s="43"/>
      <c r="CE824" s="43"/>
      <c r="CF824" s="43"/>
      <c r="CG824" s="43"/>
      <c r="CH824" s="43"/>
    </row>
    <row r="825" spans="1:86" s="13" customFormat="1" ht="24">
      <c r="A825" s="22" t="s">
        <v>29</v>
      </c>
      <c r="B825" s="18" t="s">
        <v>46</v>
      </c>
      <c r="C825" s="18" t="s">
        <v>5</v>
      </c>
      <c r="D825" s="18" t="s">
        <v>15</v>
      </c>
      <c r="E825" s="18"/>
      <c r="F825" s="18"/>
      <c r="G825" s="107">
        <f t="shared" ref="G825:I827" si="179">G826</f>
        <v>7719006</v>
      </c>
      <c r="H825" s="107">
        <f t="shared" si="179"/>
        <v>7791466.0800000001</v>
      </c>
      <c r="I825" s="107">
        <f t="shared" si="179"/>
        <v>7735452.2699999996</v>
      </c>
      <c r="J825" s="90">
        <v>0</v>
      </c>
      <c r="K825" s="121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  <c r="AA825" s="43"/>
      <c r="AB825" s="43"/>
      <c r="AC825" s="43"/>
      <c r="AD825" s="43"/>
      <c r="AE825" s="43"/>
      <c r="AF825" s="43"/>
      <c r="AG825" s="43"/>
      <c r="AH825" s="43"/>
      <c r="AI825" s="43"/>
      <c r="AJ825" s="43"/>
      <c r="AK825" s="43"/>
      <c r="AL825" s="43"/>
      <c r="AM825" s="43"/>
      <c r="AN825" s="43"/>
      <c r="AO825" s="43"/>
      <c r="AP825" s="43"/>
      <c r="AQ825" s="43"/>
      <c r="AR825" s="43"/>
      <c r="AS825" s="43"/>
      <c r="AT825" s="43"/>
      <c r="AU825" s="43"/>
      <c r="AV825" s="43"/>
      <c r="AW825" s="43"/>
      <c r="AX825" s="43"/>
      <c r="AY825" s="43"/>
      <c r="AZ825" s="43"/>
      <c r="BA825" s="43"/>
      <c r="BB825" s="43"/>
      <c r="BC825" s="43"/>
      <c r="BD825" s="43"/>
      <c r="BE825" s="43"/>
      <c r="BF825" s="43"/>
      <c r="BG825" s="43"/>
      <c r="BH825" s="43"/>
      <c r="BI825" s="43"/>
      <c r="BJ825" s="43"/>
      <c r="BK825" s="43"/>
      <c r="BL825" s="43"/>
      <c r="BM825" s="43"/>
      <c r="BN825" s="43"/>
      <c r="BO825" s="43"/>
      <c r="BP825" s="43"/>
      <c r="BQ825" s="43"/>
      <c r="BR825" s="43"/>
      <c r="BS825" s="43"/>
      <c r="BT825" s="43"/>
      <c r="BU825" s="43"/>
      <c r="BV825" s="43"/>
      <c r="BW825" s="43"/>
      <c r="BX825" s="43"/>
      <c r="BY825" s="43"/>
      <c r="BZ825" s="43"/>
      <c r="CA825" s="43"/>
      <c r="CB825" s="43"/>
      <c r="CC825" s="43"/>
      <c r="CD825" s="43"/>
      <c r="CE825" s="43"/>
      <c r="CF825" s="43"/>
      <c r="CG825" s="43"/>
      <c r="CH825" s="43"/>
    </row>
    <row r="826" spans="1:86" s="13" customFormat="1" ht="24">
      <c r="A826" s="21" t="s">
        <v>553</v>
      </c>
      <c r="B826" s="20" t="s">
        <v>46</v>
      </c>
      <c r="C826" s="20" t="s">
        <v>5</v>
      </c>
      <c r="D826" s="20" t="s">
        <v>15</v>
      </c>
      <c r="E826" s="20" t="s">
        <v>166</v>
      </c>
      <c r="F826" s="20"/>
      <c r="G826" s="108">
        <f t="shared" si="179"/>
        <v>7719006</v>
      </c>
      <c r="H826" s="108">
        <f t="shared" si="179"/>
        <v>7791466.0800000001</v>
      </c>
      <c r="I826" s="108">
        <f t="shared" si="179"/>
        <v>7735452.2699999996</v>
      </c>
      <c r="J826" s="88">
        <v>0</v>
      </c>
      <c r="K826" s="121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  <c r="AA826" s="43"/>
      <c r="AB826" s="43"/>
      <c r="AC826" s="43"/>
      <c r="AD826" s="43"/>
      <c r="AE826" s="43"/>
      <c r="AF826" s="43"/>
      <c r="AG826" s="43"/>
      <c r="AH826" s="43"/>
      <c r="AI826" s="43"/>
      <c r="AJ826" s="43"/>
      <c r="AK826" s="43"/>
      <c r="AL826" s="43"/>
      <c r="AM826" s="43"/>
      <c r="AN826" s="43"/>
      <c r="AO826" s="43"/>
      <c r="AP826" s="43"/>
      <c r="AQ826" s="43"/>
      <c r="AR826" s="43"/>
      <c r="AS826" s="43"/>
      <c r="AT826" s="43"/>
      <c r="AU826" s="43"/>
      <c r="AV826" s="43"/>
      <c r="AW826" s="43"/>
      <c r="AX826" s="43"/>
      <c r="AY826" s="43"/>
      <c r="AZ826" s="43"/>
      <c r="BA826" s="43"/>
      <c r="BB826" s="43"/>
      <c r="BC826" s="43"/>
      <c r="BD826" s="43"/>
      <c r="BE826" s="43"/>
      <c r="BF826" s="43"/>
      <c r="BG826" s="43"/>
      <c r="BH826" s="43"/>
      <c r="BI826" s="43"/>
      <c r="BJ826" s="43"/>
      <c r="BK826" s="43"/>
      <c r="BL826" s="43"/>
      <c r="BM826" s="43"/>
      <c r="BN826" s="43"/>
      <c r="BO826" s="43"/>
      <c r="BP826" s="43"/>
      <c r="BQ826" s="43"/>
      <c r="BR826" s="43"/>
      <c r="BS826" s="43"/>
      <c r="BT826" s="43"/>
      <c r="BU826" s="43"/>
      <c r="BV826" s="43"/>
      <c r="BW826" s="43"/>
      <c r="BX826" s="43"/>
      <c r="BY826" s="43"/>
      <c r="BZ826" s="43"/>
      <c r="CA826" s="43"/>
      <c r="CB826" s="43"/>
      <c r="CC826" s="43"/>
      <c r="CD826" s="43"/>
      <c r="CE826" s="43"/>
      <c r="CF826" s="43"/>
      <c r="CG826" s="43"/>
      <c r="CH826" s="43"/>
    </row>
    <row r="827" spans="1:86" s="13" customFormat="1" ht="24">
      <c r="A827" s="21" t="s">
        <v>554</v>
      </c>
      <c r="B827" s="20" t="s">
        <v>46</v>
      </c>
      <c r="C827" s="20" t="s">
        <v>5</v>
      </c>
      <c r="D827" s="20" t="s">
        <v>15</v>
      </c>
      <c r="E827" s="20" t="s">
        <v>167</v>
      </c>
      <c r="F827" s="20"/>
      <c r="G827" s="108">
        <f t="shared" si="179"/>
        <v>7719006</v>
      </c>
      <c r="H827" s="108">
        <f t="shared" si="179"/>
        <v>7791466.0800000001</v>
      </c>
      <c r="I827" s="108">
        <f t="shared" si="179"/>
        <v>7735452.2699999996</v>
      </c>
      <c r="J827" s="88">
        <v>0</v>
      </c>
      <c r="K827" s="121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  <c r="AA827" s="43"/>
      <c r="AB827" s="43"/>
      <c r="AC827" s="43"/>
      <c r="AD827" s="43"/>
      <c r="AE827" s="43"/>
      <c r="AF827" s="43"/>
      <c r="AG827" s="43"/>
      <c r="AH827" s="43"/>
      <c r="AI827" s="43"/>
      <c r="AJ827" s="43"/>
      <c r="AK827" s="43"/>
      <c r="AL827" s="43"/>
      <c r="AM827" s="43"/>
      <c r="AN827" s="43"/>
      <c r="AO827" s="43"/>
      <c r="AP827" s="43"/>
      <c r="AQ827" s="43"/>
      <c r="AR827" s="43"/>
      <c r="AS827" s="43"/>
      <c r="AT827" s="43"/>
      <c r="AU827" s="43"/>
      <c r="AV827" s="43"/>
      <c r="AW827" s="43"/>
      <c r="AX827" s="43"/>
      <c r="AY827" s="43"/>
      <c r="AZ827" s="43"/>
      <c r="BA827" s="43"/>
      <c r="BB827" s="43"/>
      <c r="BC827" s="43"/>
      <c r="BD827" s="43"/>
      <c r="BE827" s="43"/>
      <c r="BF827" s="43"/>
      <c r="BG827" s="43"/>
      <c r="BH827" s="43"/>
      <c r="BI827" s="43"/>
      <c r="BJ827" s="43"/>
      <c r="BK827" s="43"/>
      <c r="BL827" s="43"/>
      <c r="BM827" s="43"/>
      <c r="BN827" s="43"/>
      <c r="BO827" s="43"/>
      <c r="BP827" s="43"/>
      <c r="BQ827" s="43"/>
      <c r="BR827" s="43"/>
      <c r="BS827" s="43"/>
      <c r="BT827" s="43"/>
      <c r="BU827" s="43"/>
      <c r="BV827" s="43"/>
      <c r="BW827" s="43"/>
      <c r="BX827" s="43"/>
      <c r="BY827" s="43"/>
      <c r="BZ827" s="43"/>
      <c r="CA827" s="43"/>
      <c r="CB827" s="43"/>
      <c r="CC827" s="43"/>
      <c r="CD827" s="43"/>
      <c r="CE827" s="43"/>
      <c r="CF827" s="43"/>
      <c r="CG827" s="43"/>
      <c r="CH827" s="43"/>
    </row>
    <row r="828" spans="1:86" s="13" customFormat="1" ht="12">
      <c r="A828" s="21" t="s">
        <v>53</v>
      </c>
      <c r="B828" s="20" t="s">
        <v>46</v>
      </c>
      <c r="C828" s="20" t="s">
        <v>5</v>
      </c>
      <c r="D828" s="20" t="s">
        <v>15</v>
      </c>
      <c r="E828" s="20" t="s">
        <v>168</v>
      </c>
      <c r="F828" s="20"/>
      <c r="G828" s="108">
        <f>G829+G831+G833</f>
        <v>7719006</v>
      </c>
      <c r="H828" s="108">
        <f>H829+H831+H833</f>
        <v>7791466.0800000001</v>
      </c>
      <c r="I828" s="108">
        <f>I829+I831+I833</f>
        <v>7735452.2699999996</v>
      </c>
      <c r="J828" s="88">
        <v>0</v>
      </c>
      <c r="K828" s="121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  <c r="AA828" s="43"/>
      <c r="AB828" s="43"/>
      <c r="AC828" s="43"/>
      <c r="AD828" s="43"/>
      <c r="AE828" s="43"/>
      <c r="AF828" s="43"/>
      <c r="AG828" s="43"/>
      <c r="AH828" s="43"/>
      <c r="AI828" s="43"/>
      <c r="AJ828" s="43"/>
      <c r="AK828" s="43"/>
      <c r="AL828" s="43"/>
      <c r="AM828" s="43"/>
      <c r="AN828" s="43"/>
      <c r="AO828" s="43"/>
      <c r="AP828" s="43"/>
      <c r="AQ828" s="43"/>
      <c r="AR828" s="43"/>
      <c r="AS828" s="43"/>
      <c r="AT828" s="43"/>
      <c r="AU828" s="43"/>
      <c r="AV828" s="43"/>
      <c r="AW828" s="43"/>
      <c r="AX828" s="43"/>
      <c r="AY828" s="43"/>
      <c r="AZ828" s="43"/>
      <c r="BA828" s="43"/>
      <c r="BB828" s="43"/>
      <c r="BC828" s="43"/>
      <c r="BD828" s="43"/>
      <c r="BE828" s="43"/>
      <c r="BF828" s="43"/>
      <c r="BG828" s="43"/>
      <c r="BH828" s="43"/>
      <c r="BI828" s="43"/>
      <c r="BJ828" s="43"/>
      <c r="BK828" s="43"/>
      <c r="BL828" s="43"/>
      <c r="BM828" s="43"/>
      <c r="BN828" s="43"/>
      <c r="BO828" s="43"/>
      <c r="BP828" s="43"/>
      <c r="BQ828" s="43"/>
      <c r="BR828" s="43"/>
      <c r="BS828" s="43"/>
      <c r="BT828" s="43"/>
      <c r="BU828" s="43"/>
      <c r="BV828" s="43"/>
      <c r="BW828" s="43"/>
      <c r="BX828" s="43"/>
      <c r="BY828" s="43"/>
      <c r="BZ828" s="43"/>
      <c r="CA828" s="43"/>
      <c r="CB828" s="43"/>
      <c r="CC828" s="43"/>
      <c r="CD828" s="43"/>
      <c r="CE828" s="43"/>
      <c r="CF828" s="43"/>
      <c r="CG828" s="43"/>
      <c r="CH828" s="43"/>
    </row>
    <row r="829" spans="1:86" s="13" customFormat="1" ht="36">
      <c r="A829" s="21" t="s">
        <v>422</v>
      </c>
      <c r="B829" s="20" t="s">
        <v>46</v>
      </c>
      <c r="C829" s="20" t="s">
        <v>5</v>
      </c>
      <c r="D829" s="20" t="s">
        <v>15</v>
      </c>
      <c r="E829" s="20" t="s">
        <v>168</v>
      </c>
      <c r="F829" s="20" t="s">
        <v>54</v>
      </c>
      <c r="G829" s="108">
        <f>G830</f>
        <v>7054600</v>
      </c>
      <c r="H829" s="108">
        <f>H830</f>
        <v>6979954.2999999998</v>
      </c>
      <c r="I829" s="108">
        <f>I830</f>
        <v>6931470.8499999996</v>
      </c>
      <c r="J829" s="88">
        <v>0</v>
      </c>
      <c r="K829" s="121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  <c r="AA829" s="43"/>
      <c r="AB829" s="43"/>
      <c r="AC829" s="43"/>
      <c r="AD829" s="43"/>
      <c r="AE829" s="43"/>
      <c r="AF829" s="43"/>
      <c r="AG829" s="43"/>
      <c r="AH829" s="43"/>
      <c r="AI829" s="43"/>
      <c r="AJ829" s="43"/>
      <c r="AK829" s="43"/>
      <c r="AL829" s="43"/>
      <c r="AM829" s="43"/>
      <c r="AN829" s="43"/>
      <c r="AO829" s="43"/>
      <c r="AP829" s="43"/>
      <c r="AQ829" s="43"/>
      <c r="AR829" s="43"/>
      <c r="AS829" s="43"/>
      <c r="AT829" s="43"/>
      <c r="AU829" s="43"/>
      <c r="AV829" s="43"/>
      <c r="AW829" s="43"/>
      <c r="AX829" s="43"/>
      <c r="AY829" s="43"/>
      <c r="AZ829" s="43"/>
      <c r="BA829" s="43"/>
      <c r="BB829" s="43"/>
      <c r="BC829" s="43"/>
      <c r="BD829" s="43"/>
      <c r="BE829" s="43"/>
      <c r="BF829" s="43"/>
      <c r="BG829" s="43"/>
      <c r="BH829" s="43"/>
      <c r="BI829" s="43"/>
      <c r="BJ829" s="43"/>
      <c r="BK829" s="43"/>
      <c r="BL829" s="43"/>
      <c r="BM829" s="43"/>
      <c r="BN829" s="43"/>
      <c r="BO829" s="43"/>
      <c r="BP829" s="43"/>
      <c r="BQ829" s="43"/>
      <c r="BR829" s="43"/>
      <c r="BS829" s="43"/>
      <c r="BT829" s="43"/>
      <c r="BU829" s="43"/>
      <c r="BV829" s="43"/>
      <c r="BW829" s="43"/>
      <c r="BX829" s="43"/>
      <c r="BY829" s="43"/>
      <c r="BZ829" s="43"/>
      <c r="CA829" s="43"/>
      <c r="CB829" s="43"/>
      <c r="CC829" s="43"/>
      <c r="CD829" s="43"/>
      <c r="CE829" s="43"/>
      <c r="CF829" s="43"/>
      <c r="CG829" s="43"/>
      <c r="CH829" s="43"/>
    </row>
    <row r="830" spans="1:86" s="13" customFormat="1" ht="12">
      <c r="A830" s="21" t="s">
        <v>57</v>
      </c>
      <c r="B830" s="20" t="s">
        <v>46</v>
      </c>
      <c r="C830" s="20" t="s">
        <v>5</v>
      </c>
      <c r="D830" s="20" t="s">
        <v>15</v>
      </c>
      <c r="E830" s="20" t="s">
        <v>168</v>
      </c>
      <c r="F830" s="20" t="s">
        <v>56</v>
      </c>
      <c r="G830" s="108">
        <v>7054600</v>
      </c>
      <c r="H830" s="108">
        <v>6979954.2999999998</v>
      </c>
      <c r="I830" s="108">
        <f>5328816.38+10354.3+1592300.17</f>
        <v>6931470.8499999996</v>
      </c>
      <c r="J830" s="88">
        <f t="shared" si="168"/>
        <v>99.305390151336653</v>
      </c>
      <c r="K830" s="121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  <c r="AA830" s="43"/>
      <c r="AB830" s="43"/>
      <c r="AC830" s="43"/>
      <c r="AD830" s="43"/>
      <c r="AE830" s="43"/>
      <c r="AF830" s="43"/>
      <c r="AG830" s="43"/>
      <c r="AH830" s="43"/>
      <c r="AI830" s="43"/>
      <c r="AJ830" s="43"/>
      <c r="AK830" s="43"/>
      <c r="AL830" s="43"/>
      <c r="AM830" s="43"/>
      <c r="AN830" s="43"/>
      <c r="AO830" s="43"/>
      <c r="AP830" s="43"/>
      <c r="AQ830" s="43"/>
      <c r="AR830" s="43"/>
      <c r="AS830" s="43"/>
      <c r="AT830" s="43"/>
      <c r="AU830" s="43"/>
      <c r="AV830" s="43"/>
      <c r="AW830" s="43"/>
      <c r="AX830" s="43"/>
      <c r="AY830" s="43"/>
      <c r="AZ830" s="43"/>
      <c r="BA830" s="43"/>
      <c r="BB830" s="43"/>
      <c r="BC830" s="43"/>
      <c r="BD830" s="43"/>
      <c r="BE830" s="43"/>
      <c r="BF830" s="43"/>
      <c r="BG830" s="43"/>
      <c r="BH830" s="43"/>
      <c r="BI830" s="43"/>
      <c r="BJ830" s="43"/>
      <c r="BK830" s="43"/>
      <c r="BL830" s="43"/>
      <c r="BM830" s="43"/>
      <c r="BN830" s="43"/>
      <c r="BO830" s="43"/>
      <c r="BP830" s="43"/>
      <c r="BQ830" s="43"/>
      <c r="BR830" s="43"/>
      <c r="BS830" s="43"/>
      <c r="BT830" s="43"/>
      <c r="BU830" s="43"/>
      <c r="BV830" s="43"/>
      <c r="BW830" s="43"/>
      <c r="BX830" s="43"/>
      <c r="BY830" s="43"/>
      <c r="BZ830" s="43"/>
      <c r="CA830" s="43"/>
      <c r="CB830" s="43"/>
      <c r="CC830" s="43"/>
      <c r="CD830" s="43"/>
      <c r="CE830" s="43"/>
      <c r="CF830" s="43"/>
      <c r="CG830" s="43"/>
      <c r="CH830" s="43"/>
    </row>
    <row r="831" spans="1:86" s="13" customFormat="1" ht="24">
      <c r="A831" s="21" t="s">
        <v>424</v>
      </c>
      <c r="B831" s="20" t="s">
        <v>46</v>
      </c>
      <c r="C831" s="20" t="s">
        <v>5</v>
      </c>
      <c r="D831" s="20" t="s">
        <v>15</v>
      </c>
      <c r="E831" s="20" t="s">
        <v>168</v>
      </c>
      <c r="F831" s="20" t="s">
        <v>61</v>
      </c>
      <c r="G831" s="108">
        <f>G832</f>
        <v>664406</v>
      </c>
      <c r="H831" s="108">
        <f>H832</f>
        <v>811511.78</v>
      </c>
      <c r="I831" s="108">
        <f>I832</f>
        <v>803981.42</v>
      </c>
      <c r="J831" s="88">
        <f t="shared" si="168"/>
        <v>99.072057832604727</v>
      </c>
      <c r="K831" s="121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  <c r="AA831" s="43"/>
      <c r="AB831" s="43"/>
      <c r="AC831" s="43"/>
      <c r="AD831" s="43"/>
      <c r="AE831" s="43"/>
      <c r="AF831" s="43"/>
      <c r="AG831" s="43"/>
      <c r="AH831" s="43"/>
      <c r="AI831" s="43"/>
      <c r="AJ831" s="43"/>
      <c r="AK831" s="43"/>
      <c r="AL831" s="43"/>
      <c r="AM831" s="43"/>
      <c r="AN831" s="43"/>
      <c r="AO831" s="43"/>
      <c r="AP831" s="43"/>
      <c r="AQ831" s="43"/>
      <c r="AR831" s="43"/>
      <c r="AS831" s="43"/>
      <c r="AT831" s="43"/>
      <c r="AU831" s="43"/>
      <c r="AV831" s="43"/>
      <c r="AW831" s="43"/>
      <c r="AX831" s="43"/>
      <c r="AY831" s="43"/>
      <c r="AZ831" s="43"/>
      <c r="BA831" s="43"/>
      <c r="BB831" s="43"/>
      <c r="BC831" s="43"/>
      <c r="BD831" s="43"/>
      <c r="BE831" s="43"/>
      <c r="BF831" s="43"/>
      <c r="BG831" s="43"/>
      <c r="BH831" s="43"/>
      <c r="BI831" s="43"/>
      <c r="BJ831" s="43"/>
      <c r="BK831" s="43"/>
      <c r="BL831" s="43"/>
      <c r="BM831" s="43"/>
      <c r="BN831" s="43"/>
      <c r="BO831" s="43"/>
      <c r="BP831" s="43"/>
      <c r="BQ831" s="43"/>
      <c r="BR831" s="43"/>
      <c r="BS831" s="43"/>
      <c r="BT831" s="43"/>
      <c r="BU831" s="43"/>
      <c r="BV831" s="43"/>
      <c r="BW831" s="43"/>
      <c r="BX831" s="43"/>
      <c r="BY831" s="43"/>
      <c r="BZ831" s="43"/>
      <c r="CA831" s="43"/>
      <c r="CB831" s="43"/>
      <c r="CC831" s="43"/>
      <c r="CD831" s="43"/>
      <c r="CE831" s="43"/>
      <c r="CF831" s="43"/>
      <c r="CG831" s="43"/>
      <c r="CH831" s="43"/>
    </row>
    <row r="832" spans="1:86" s="13" customFormat="1" ht="23.25" customHeight="1">
      <c r="A832" s="21" t="s">
        <v>82</v>
      </c>
      <c r="B832" s="20" t="s">
        <v>46</v>
      </c>
      <c r="C832" s="20" t="s">
        <v>5</v>
      </c>
      <c r="D832" s="20" t="s">
        <v>15</v>
      </c>
      <c r="E832" s="20" t="s">
        <v>168</v>
      </c>
      <c r="F832" s="20" t="s">
        <v>62</v>
      </c>
      <c r="G832" s="108">
        <v>664406</v>
      </c>
      <c r="H832" s="108">
        <v>811511.78</v>
      </c>
      <c r="I832" s="108">
        <v>803981.42</v>
      </c>
      <c r="J832" s="88">
        <f t="shared" si="168"/>
        <v>99.072057832604727</v>
      </c>
      <c r="K832" s="121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  <c r="AA832" s="43"/>
      <c r="AB832" s="43"/>
      <c r="AC832" s="43"/>
      <c r="AD832" s="43"/>
      <c r="AE832" s="43"/>
      <c r="AF832" s="43"/>
      <c r="AG832" s="43"/>
      <c r="AH832" s="43"/>
      <c r="AI832" s="43"/>
      <c r="AJ832" s="43"/>
      <c r="AK832" s="43"/>
      <c r="AL832" s="43"/>
      <c r="AM832" s="43"/>
      <c r="AN832" s="43"/>
      <c r="AO832" s="43"/>
      <c r="AP832" s="43"/>
      <c r="AQ832" s="43"/>
      <c r="AR832" s="43"/>
      <c r="AS832" s="43"/>
      <c r="AT832" s="43"/>
      <c r="AU832" s="43"/>
      <c r="AV832" s="43"/>
      <c r="AW832" s="43"/>
      <c r="AX832" s="43"/>
      <c r="AY832" s="43"/>
      <c r="AZ832" s="43"/>
      <c r="BA832" s="43"/>
      <c r="BB832" s="43"/>
      <c r="BC832" s="43"/>
      <c r="BD832" s="43"/>
      <c r="BE832" s="43"/>
      <c r="BF832" s="43"/>
      <c r="BG832" s="43"/>
      <c r="BH832" s="43"/>
      <c r="BI832" s="43"/>
      <c r="BJ832" s="43"/>
      <c r="BK832" s="43"/>
      <c r="BL832" s="43"/>
      <c r="BM832" s="43"/>
      <c r="BN832" s="43"/>
      <c r="BO832" s="43"/>
      <c r="BP832" s="43"/>
      <c r="BQ832" s="43"/>
      <c r="BR832" s="43"/>
      <c r="BS832" s="43"/>
      <c r="BT832" s="43"/>
      <c r="BU832" s="43"/>
      <c r="BV832" s="43"/>
      <c r="BW832" s="43"/>
      <c r="BX832" s="43"/>
      <c r="BY832" s="43"/>
      <c r="BZ832" s="43"/>
      <c r="CA832" s="43"/>
      <c r="CB832" s="43"/>
      <c r="CC832" s="43"/>
      <c r="CD832" s="43"/>
      <c r="CE832" s="43"/>
      <c r="CF832" s="43"/>
      <c r="CG832" s="43"/>
      <c r="CH832" s="43"/>
    </row>
    <row r="833" spans="1:88" s="13" customFormat="1" ht="12" hidden="1">
      <c r="A833" s="21" t="s">
        <v>65</v>
      </c>
      <c r="B833" s="20" t="s">
        <v>46</v>
      </c>
      <c r="C833" s="20" t="s">
        <v>5</v>
      </c>
      <c r="D833" s="20" t="s">
        <v>15</v>
      </c>
      <c r="E833" s="20" t="s">
        <v>168</v>
      </c>
      <c r="F833" s="20" t="s">
        <v>22</v>
      </c>
      <c r="G833" s="108">
        <f>G834</f>
        <v>0</v>
      </c>
      <c r="H833" s="108">
        <f>H834</f>
        <v>0</v>
      </c>
      <c r="I833" s="108">
        <f>I834</f>
        <v>0</v>
      </c>
      <c r="J833" s="88" t="e">
        <f t="shared" si="168"/>
        <v>#DIV/0!</v>
      </c>
      <c r="K833" s="121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  <c r="AA833" s="43"/>
      <c r="AB833" s="43"/>
      <c r="AC833" s="43"/>
      <c r="AD833" s="43"/>
      <c r="AE833" s="43"/>
      <c r="AF833" s="43"/>
      <c r="AG833" s="43"/>
      <c r="AH833" s="43"/>
      <c r="AI833" s="43"/>
      <c r="AJ833" s="43"/>
      <c r="AK833" s="43"/>
      <c r="AL833" s="43"/>
      <c r="AM833" s="43"/>
      <c r="AN833" s="43"/>
      <c r="AO833" s="43"/>
      <c r="AP833" s="43"/>
      <c r="AQ833" s="43"/>
      <c r="AR833" s="43"/>
      <c r="AS833" s="43"/>
      <c r="AT833" s="43"/>
      <c r="AU833" s="43"/>
      <c r="AV833" s="43"/>
      <c r="AW833" s="43"/>
      <c r="AX833" s="43"/>
      <c r="AY833" s="43"/>
      <c r="AZ833" s="43"/>
      <c r="BA833" s="43"/>
      <c r="BB833" s="43"/>
      <c r="BC833" s="43"/>
      <c r="BD833" s="43"/>
      <c r="BE833" s="43"/>
      <c r="BF833" s="43"/>
      <c r="BG833" s="43"/>
      <c r="BH833" s="43"/>
      <c r="BI833" s="43"/>
      <c r="BJ833" s="43"/>
      <c r="BK833" s="43"/>
      <c r="BL833" s="43"/>
      <c r="BM833" s="43"/>
      <c r="BN833" s="43"/>
      <c r="BO833" s="43"/>
      <c r="BP833" s="43"/>
      <c r="BQ833" s="43"/>
      <c r="BR833" s="43"/>
      <c r="BS833" s="43"/>
      <c r="BT833" s="43"/>
      <c r="BU833" s="43"/>
      <c r="BV833" s="43"/>
      <c r="BW833" s="43"/>
      <c r="BX833" s="43"/>
      <c r="BY833" s="43"/>
      <c r="BZ833" s="43"/>
      <c r="CA833" s="43"/>
      <c r="CB833" s="43"/>
      <c r="CC833" s="43"/>
      <c r="CD833" s="43"/>
      <c r="CE833" s="43"/>
      <c r="CF833" s="43"/>
      <c r="CG833" s="43"/>
      <c r="CH833" s="43"/>
    </row>
    <row r="834" spans="1:88" s="13" customFormat="1" ht="11.25" hidden="1" customHeight="1">
      <c r="A834" s="21" t="s">
        <v>66</v>
      </c>
      <c r="B834" s="20" t="s">
        <v>46</v>
      </c>
      <c r="C834" s="20" t="s">
        <v>5</v>
      </c>
      <c r="D834" s="20" t="s">
        <v>15</v>
      </c>
      <c r="E834" s="20" t="s">
        <v>168</v>
      </c>
      <c r="F834" s="20" t="s">
        <v>64</v>
      </c>
      <c r="G834" s="108">
        <v>0</v>
      </c>
      <c r="H834" s="108">
        <v>0</v>
      </c>
      <c r="I834" s="108"/>
      <c r="J834" s="88" t="e">
        <f t="shared" si="168"/>
        <v>#DIV/0!</v>
      </c>
      <c r="K834" s="121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  <c r="AA834" s="43"/>
      <c r="AB834" s="43"/>
      <c r="AC834" s="43"/>
      <c r="AD834" s="43"/>
      <c r="AE834" s="43"/>
      <c r="AF834" s="43"/>
      <c r="AG834" s="43"/>
      <c r="AH834" s="43"/>
      <c r="AI834" s="43"/>
      <c r="AJ834" s="43"/>
      <c r="AK834" s="43"/>
      <c r="AL834" s="43"/>
      <c r="AM834" s="43"/>
      <c r="AN834" s="43"/>
      <c r="AO834" s="43"/>
      <c r="AP834" s="43"/>
      <c r="AQ834" s="43"/>
      <c r="AR834" s="43"/>
      <c r="AS834" s="43"/>
      <c r="AT834" s="43"/>
      <c r="AU834" s="43"/>
      <c r="AV834" s="43"/>
      <c r="AW834" s="43"/>
      <c r="AX834" s="43"/>
      <c r="AY834" s="43"/>
      <c r="AZ834" s="43"/>
      <c r="BA834" s="43"/>
      <c r="BB834" s="43"/>
      <c r="BC834" s="43"/>
      <c r="BD834" s="43"/>
      <c r="BE834" s="43"/>
      <c r="BF834" s="43"/>
      <c r="BG834" s="43"/>
      <c r="BH834" s="43"/>
      <c r="BI834" s="43"/>
      <c r="BJ834" s="43"/>
      <c r="BK834" s="43"/>
      <c r="BL834" s="43"/>
      <c r="BM834" s="43"/>
      <c r="BN834" s="43"/>
      <c r="BO834" s="43"/>
      <c r="BP834" s="43"/>
      <c r="BQ834" s="43"/>
      <c r="BR834" s="43"/>
      <c r="BS834" s="43"/>
      <c r="BT834" s="43"/>
      <c r="BU834" s="43"/>
      <c r="BV834" s="43"/>
      <c r="BW834" s="43"/>
      <c r="BX834" s="43"/>
      <c r="BY834" s="43"/>
      <c r="BZ834" s="43"/>
      <c r="CA834" s="43"/>
      <c r="CB834" s="43"/>
      <c r="CC834" s="43"/>
      <c r="CD834" s="43"/>
      <c r="CE834" s="43"/>
      <c r="CF834" s="43"/>
      <c r="CG834" s="43"/>
      <c r="CH834" s="43"/>
    </row>
    <row r="835" spans="1:88" s="13" customFormat="1" ht="12" hidden="1">
      <c r="A835" s="22" t="s">
        <v>183</v>
      </c>
      <c r="B835" s="18" t="s">
        <v>46</v>
      </c>
      <c r="C835" s="18" t="s">
        <v>5</v>
      </c>
      <c r="D835" s="18" t="s">
        <v>9</v>
      </c>
      <c r="E835" s="18"/>
      <c r="F835" s="18"/>
      <c r="G835" s="107">
        <f t="shared" ref="G835:I838" si="180">G836</f>
        <v>0</v>
      </c>
      <c r="H835" s="107">
        <f t="shared" si="180"/>
        <v>0</v>
      </c>
      <c r="I835" s="107">
        <f t="shared" si="180"/>
        <v>0</v>
      </c>
      <c r="J835" s="90" t="e">
        <f t="shared" si="168"/>
        <v>#DIV/0!</v>
      </c>
      <c r="K835" s="121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  <c r="AA835" s="43"/>
      <c r="AB835" s="43"/>
      <c r="AC835" s="43"/>
      <c r="AD835" s="43"/>
      <c r="AE835" s="43"/>
      <c r="AF835" s="43"/>
      <c r="AG835" s="43"/>
      <c r="AH835" s="43"/>
      <c r="AI835" s="43"/>
      <c r="AJ835" s="43"/>
      <c r="AK835" s="43"/>
      <c r="AL835" s="43"/>
      <c r="AM835" s="43"/>
      <c r="AN835" s="43"/>
      <c r="AO835" s="43"/>
      <c r="AP835" s="43"/>
      <c r="AQ835" s="43"/>
      <c r="AR835" s="43"/>
      <c r="AS835" s="43"/>
      <c r="AT835" s="43"/>
      <c r="AU835" s="43"/>
      <c r="AV835" s="43"/>
      <c r="AW835" s="43"/>
      <c r="AX835" s="43"/>
      <c r="AY835" s="43"/>
      <c r="AZ835" s="43"/>
      <c r="BA835" s="43"/>
      <c r="BB835" s="43"/>
      <c r="BC835" s="43"/>
      <c r="BD835" s="43"/>
      <c r="BE835" s="43"/>
      <c r="BF835" s="43"/>
      <c r="BG835" s="43"/>
      <c r="BH835" s="43"/>
      <c r="BI835" s="43"/>
      <c r="BJ835" s="43"/>
      <c r="BK835" s="43"/>
      <c r="BL835" s="43"/>
      <c r="BM835" s="43"/>
      <c r="BN835" s="43"/>
      <c r="BO835" s="43"/>
      <c r="BP835" s="43"/>
      <c r="BQ835" s="43"/>
      <c r="BR835" s="43"/>
      <c r="BS835" s="43"/>
      <c r="BT835" s="43"/>
      <c r="BU835" s="43"/>
      <c r="BV835" s="43"/>
      <c r="BW835" s="43"/>
      <c r="BX835" s="43"/>
      <c r="BY835" s="43"/>
      <c r="BZ835" s="43"/>
      <c r="CA835" s="43"/>
      <c r="CB835" s="43"/>
      <c r="CC835" s="43"/>
      <c r="CD835" s="43"/>
      <c r="CE835" s="43"/>
      <c r="CF835" s="43"/>
      <c r="CG835" s="43"/>
      <c r="CH835" s="43"/>
    </row>
    <row r="836" spans="1:88" s="13" customFormat="1" ht="12" hidden="1">
      <c r="A836" s="21" t="s">
        <v>182</v>
      </c>
      <c r="B836" s="20" t="s">
        <v>46</v>
      </c>
      <c r="C836" s="20" t="s">
        <v>5</v>
      </c>
      <c r="D836" s="20" t="s">
        <v>9</v>
      </c>
      <c r="E836" s="20" t="s">
        <v>181</v>
      </c>
      <c r="F836" s="20"/>
      <c r="G836" s="108">
        <f t="shared" si="180"/>
        <v>0</v>
      </c>
      <c r="H836" s="108">
        <f t="shared" si="180"/>
        <v>0</v>
      </c>
      <c r="I836" s="108">
        <f t="shared" si="180"/>
        <v>0</v>
      </c>
      <c r="J836" s="88" t="e">
        <f t="shared" si="168"/>
        <v>#DIV/0!</v>
      </c>
      <c r="K836" s="121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  <c r="AA836" s="43"/>
      <c r="AB836" s="43"/>
      <c r="AC836" s="43"/>
      <c r="AD836" s="43"/>
      <c r="AE836" s="43"/>
      <c r="AF836" s="43"/>
      <c r="AG836" s="43"/>
      <c r="AH836" s="43"/>
      <c r="AI836" s="43"/>
      <c r="AJ836" s="43"/>
      <c r="AK836" s="43"/>
      <c r="AL836" s="43"/>
      <c r="AM836" s="43"/>
      <c r="AN836" s="43"/>
      <c r="AO836" s="43"/>
      <c r="AP836" s="43"/>
      <c r="AQ836" s="43"/>
      <c r="AR836" s="43"/>
      <c r="AS836" s="43"/>
      <c r="AT836" s="43"/>
      <c r="AU836" s="43"/>
      <c r="AV836" s="43"/>
      <c r="AW836" s="43"/>
      <c r="AX836" s="43"/>
      <c r="AY836" s="43"/>
      <c r="AZ836" s="43"/>
      <c r="BA836" s="43"/>
      <c r="BB836" s="43"/>
      <c r="BC836" s="43"/>
      <c r="BD836" s="43"/>
      <c r="BE836" s="43"/>
      <c r="BF836" s="43"/>
      <c r="BG836" s="43"/>
      <c r="BH836" s="43"/>
      <c r="BI836" s="43"/>
      <c r="BJ836" s="43"/>
      <c r="BK836" s="43"/>
      <c r="BL836" s="43"/>
      <c r="BM836" s="43"/>
      <c r="BN836" s="43"/>
      <c r="BO836" s="43"/>
      <c r="BP836" s="43"/>
      <c r="BQ836" s="43"/>
      <c r="BR836" s="43"/>
      <c r="BS836" s="43"/>
      <c r="BT836" s="43"/>
      <c r="BU836" s="43"/>
      <c r="BV836" s="43"/>
      <c r="BW836" s="43"/>
      <c r="BX836" s="43"/>
      <c r="BY836" s="43"/>
      <c r="BZ836" s="43"/>
      <c r="CA836" s="43"/>
      <c r="CB836" s="43"/>
      <c r="CC836" s="43"/>
      <c r="CD836" s="43"/>
      <c r="CE836" s="43"/>
      <c r="CF836" s="43"/>
      <c r="CG836" s="43"/>
      <c r="CH836" s="43"/>
      <c r="CI836" s="43"/>
      <c r="CJ836" s="43"/>
    </row>
    <row r="837" spans="1:88" s="13" customFormat="1" ht="12" hidden="1">
      <c r="A837" s="21" t="s">
        <v>226</v>
      </c>
      <c r="B837" s="20" t="s">
        <v>46</v>
      </c>
      <c r="C837" s="20" t="s">
        <v>5</v>
      </c>
      <c r="D837" s="20" t="s">
        <v>9</v>
      </c>
      <c r="E837" s="20" t="s">
        <v>220</v>
      </c>
      <c r="F837" s="20"/>
      <c r="G837" s="108">
        <f t="shared" si="180"/>
        <v>0</v>
      </c>
      <c r="H837" s="108">
        <f t="shared" si="180"/>
        <v>0</v>
      </c>
      <c r="I837" s="108">
        <f t="shared" si="180"/>
        <v>0</v>
      </c>
      <c r="J837" s="88" t="e">
        <f t="shared" si="168"/>
        <v>#DIV/0!</v>
      </c>
      <c r="K837" s="121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  <c r="AA837" s="43"/>
      <c r="AB837" s="43"/>
      <c r="AC837" s="43"/>
      <c r="AD837" s="43"/>
      <c r="AE837" s="43"/>
      <c r="AF837" s="43"/>
      <c r="AG837" s="43"/>
      <c r="AH837" s="43"/>
      <c r="AI837" s="43"/>
      <c r="AJ837" s="43"/>
      <c r="AK837" s="43"/>
      <c r="AL837" s="43"/>
      <c r="AM837" s="43"/>
      <c r="AN837" s="43"/>
      <c r="AO837" s="43"/>
      <c r="AP837" s="43"/>
      <c r="AQ837" s="43"/>
      <c r="AR837" s="43"/>
      <c r="AS837" s="43"/>
      <c r="AT837" s="43"/>
      <c r="AU837" s="43"/>
      <c r="AV837" s="43"/>
      <c r="AW837" s="43"/>
      <c r="AX837" s="43"/>
      <c r="AY837" s="43"/>
      <c r="AZ837" s="43"/>
      <c r="BA837" s="43"/>
      <c r="BB837" s="43"/>
      <c r="BC837" s="43"/>
      <c r="BD837" s="43"/>
      <c r="BE837" s="43"/>
      <c r="BF837" s="43"/>
      <c r="BG837" s="43"/>
      <c r="BH837" s="43"/>
      <c r="BI837" s="43"/>
      <c r="BJ837" s="43"/>
      <c r="BK837" s="43"/>
      <c r="BL837" s="43"/>
      <c r="BM837" s="43"/>
      <c r="BN837" s="43"/>
      <c r="BO837" s="43"/>
      <c r="BP837" s="43"/>
      <c r="BQ837" s="43"/>
      <c r="BR837" s="43"/>
      <c r="BS837" s="43"/>
      <c r="BT837" s="43"/>
      <c r="BU837" s="43"/>
      <c r="BV837" s="43"/>
      <c r="BW837" s="43"/>
      <c r="BX837" s="43"/>
      <c r="BY837" s="43"/>
      <c r="BZ837" s="43"/>
      <c r="CA837" s="43"/>
      <c r="CB837" s="43"/>
      <c r="CC837" s="43"/>
      <c r="CD837" s="43"/>
      <c r="CE837" s="43"/>
      <c r="CF837" s="43"/>
      <c r="CG837" s="43"/>
      <c r="CH837" s="43"/>
      <c r="CI837" s="43"/>
      <c r="CJ837" s="43"/>
    </row>
    <row r="838" spans="1:88" s="13" customFormat="1" ht="12" hidden="1">
      <c r="A838" s="21" t="s">
        <v>65</v>
      </c>
      <c r="B838" s="20" t="s">
        <v>46</v>
      </c>
      <c r="C838" s="20" t="s">
        <v>5</v>
      </c>
      <c r="D838" s="20" t="s">
        <v>9</v>
      </c>
      <c r="E838" s="20" t="s">
        <v>220</v>
      </c>
      <c r="F838" s="20" t="s">
        <v>22</v>
      </c>
      <c r="G838" s="108">
        <f t="shared" si="180"/>
        <v>0</v>
      </c>
      <c r="H838" s="108">
        <f t="shared" si="180"/>
        <v>0</v>
      </c>
      <c r="I838" s="108">
        <f t="shared" si="180"/>
        <v>0</v>
      </c>
      <c r="J838" s="88" t="e">
        <f t="shared" si="168"/>
        <v>#DIV/0!</v>
      </c>
      <c r="K838" s="121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  <c r="AA838" s="43"/>
      <c r="AB838" s="43"/>
      <c r="AC838" s="43"/>
      <c r="AD838" s="43"/>
      <c r="AE838" s="43"/>
      <c r="AF838" s="43"/>
      <c r="AG838" s="43"/>
      <c r="AH838" s="43"/>
      <c r="AI838" s="43"/>
      <c r="AJ838" s="43"/>
      <c r="AK838" s="43"/>
      <c r="AL838" s="43"/>
      <c r="AM838" s="43"/>
      <c r="AN838" s="43"/>
      <c r="AO838" s="43"/>
      <c r="AP838" s="43"/>
      <c r="AQ838" s="43"/>
      <c r="AR838" s="43"/>
      <c r="AS838" s="43"/>
      <c r="AT838" s="43"/>
      <c r="AU838" s="43"/>
      <c r="AV838" s="43"/>
      <c r="AW838" s="43"/>
      <c r="AX838" s="43"/>
      <c r="AY838" s="43"/>
      <c r="AZ838" s="43"/>
      <c r="BA838" s="43"/>
      <c r="BB838" s="43"/>
      <c r="BC838" s="43"/>
      <c r="BD838" s="43"/>
      <c r="BE838" s="43"/>
      <c r="BF838" s="43"/>
      <c r="BG838" s="43"/>
      <c r="BH838" s="43"/>
      <c r="BI838" s="43"/>
      <c r="BJ838" s="43"/>
      <c r="BK838" s="43"/>
      <c r="BL838" s="43"/>
      <c r="BM838" s="43"/>
      <c r="BN838" s="43"/>
      <c r="BO838" s="43"/>
      <c r="BP838" s="43"/>
      <c r="BQ838" s="43"/>
      <c r="BR838" s="43"/>
      <c r="BS838" s="43"/>
      <c r="BT838" s="43"/>
      <c r="BU838" s="43"/>
      <c r="BV838" s="43"/>
      <c r="BW838" s="43"/>
      <c r="BX838" s="43"/>
      <c r="BY838" s="43"/>
      <c r="BZ838" s="43"/>
      <c r="CA838" s="43"/>
      <c r="CB838" s="43"/>
      <c r="CC838" s="43"/>
      <c r="CD838" s="43"/>
      <c r="CE838" s="43"/>
      <c r="CF838" s="43"/>
      <c r="CG838" s="43"/>
      <c r="CH838" s="43"/>
      <c r="CI838" s="43"/>
      <c r="CJ838" s="43"/>
    </row>
    <row r="839" spans="1:88" s="13" customFormat="1" ht="12" hidden="1">
      <c r="A839" s="21" t="s">
        <v>221</v>
      </c>
      <c r="B839" s="20" t="s">
        <v>46</v>
      </c>
      <c r="C839" s="20" t="s">
        <v>5</v>
      </c>
      <c r="D839" s="20" t="s">
        <v>9</v>
      </c>
      <c r="E839" s="20" t="s">
        <v>220</v>
      </c>
      <c r="F839" s="20" t="s">
        <v>219</v>
      </c>
      <c r="G839" s="108"/>
      <c r="H839" s="108"/>
      <c r="I839" s="108"/>
      <c r="J839" s="88" t="e">
        <f t="shared" si="168"/>
        <v>#DIV/0!</v>
      </c>
      <c r="K839" s="121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  <c r="AA839" s="43"/>
      <c r="AB839" s="43"/>
      <c r="AC839" s="43"/>
      <c r="AD839" s="43"/>
      <c r="AE839" s="43"/>
      <c r="AF839" s="43"/>
      <c r="AG839" s="43"/>
      <c r="AH839" s="43"/>
      <c r="AI839" s="43"/>
      <c r="AJ839" s="43"/>
      <c r="AK839" s="43"/>
      <c r="AL839" s="43"/>
      <c r="AM839" s="43"/>
      <c r="AN839" s="43"/>
      <c r="AO839" s="43"/>
      <c r="AP839" s="43"/>
      <c r="AQ839" s="43"/>
      <c r="AR839" s="43"/>
      <c r="AS839" s="43"/>
      <c r="AT839" s="43"/>
      <c r="AU839" s="43"/>
      <c r="AV839" s="43"/>
      <c r="AW839" s="43"/>
      <c r="AX839" s="43"/>
      <c r="AY839" s="43"/>
      <c r="AZ839" s="43"/>
      <c r="BA839" s="43"/>
      <c r="BB839" s="43"/>
      <c r="BC839" s="43"/>
      <c r="BD839" s="43"/>
      <c r="BE839" s="43"/>
      <c r="BF839" s="43"/>
      <c r="BG839" s="43"/>
      <c r="BH839" s="43"/>
      <c r="BI839" s="43"/>
      <c r="BJ839" s="43"/>
      <c r="BK839" s="43"/>
      <c r="BL839" s="43"/>
      <c r="BM839" s="43"/>
      <c r="BN839" s="43"/>
      <c r="BO839" s="43"/>
      <c r="BP839" s="43"/>
      <c r="BQ839" s="43"/>
      <c r="BR839" s="43"/>
      <c r="BS839" s="43"/>
      <c r="BT839" s="43"/>
      <c r="BU839" s="43"/>
      <c r="BV839" s="43"/>
      <c r="BW839" s="43"/>
      <c r="BX839" s="43"/>
      <c r="BY839" s="43"/>
      <c r="BZ839" s="43"/>
      <c r="CA839" s="43"/>
      <c r="CB839" s="43"/>
      <c r="CC839" s="43"/>
      <c r="CD839" s="43"/>
      <c r="CE839" s="43"/>
      <c r="CF839" s="43"/>
      <c r="CG839" s="43"/>
      <c r="CH839" s="43"/>
      <c r="CI839" s="43"/>
      <c r="CJ839" s="43"/>
    </row>
    <row r="840" spans="1:88" s="13" customFormat="1" ht="12">
      <c r="A840" s="22" t="s">
        <v>11</v>
      </c>
      <c r="B840" s="18" t="s">
        <v>46</v>
      </c>
      <c r="C840" s="18" t="s">
        <v>5</v>
      </c>
      <c r="D840" s="18" t="s">
        <v>41</v>
      </c>
      <c r="E840" s="18"/>
      <c r="F840" s="18"/>
      <c r="G840" s="107">
        <f t="shared" ref="G840:I843" si="181">G841</f>
        <v>150000</v>
      </c>
      <c r="H840" s="107">
        <f t="shared" si="181"/>
        <v>45400</v>
      </c>
      <c r="I840" s="107">
        <f t="shared" si="181"/>
        <v>0</v>
      </c>
      <c r="J840" s="90">
        <f t="shared" si="168"/>
        <v>0</v>
      </c>
      <c r="K840" s="121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  <c r="AA840" s="43"/>
      <c r="AB840" s="43"/>
      <c r="AC840" s="43"/>
      <c r="AD840" s="43"/>
      <c r="AE840" s="43"/>
      <c r="AF840" s="43"/>
      <c r="AG840" s="43"/>
      <c r="AH840" s="43"/>
      <c r="AI840" s="43"/>
      <c r="AJ840" s="43"/>
      <c r="AK840" s="43"/>
      <c r="AL840" s="43"/>
      <c r="AM840" s="43"/>
      <c r="AN840" s="43"/>
      <c r="AO840" s="43"/>
      <c r="AP840" s="43"/>
      <c r="AQ840" s="43"/>
      <c r="AR840" s="43"/>
      <c r="AS840" s="43"/>
      <c r="AT840" s="43"/>
      <c r="AU840" s="43"/>
      <c r="AV840" s="43"/>
      <c r="AW840" s="43"/>
      <c r="AX840" s="43"/>
      <c r="AY840" s="43"/>
      <c r="AZ840" s="43"/>
      <c r="BA840" s="43"/>
      <c r="BB840" s="43"/>
      <c r="BC840" s="43"/>
      <c r="BD840" s="43"/>
      <c r="BE840" s="43"/>
      <c r="BF840" s="43"/>
      <c r="BG840" s="43"/>
      <c r="BH840" s="43"/>
      <c r="BI840" s="43"/>
      <c r="BJ840" s="43"/>
      <c r="BK840" s="43"/>
      <c r="BL840" s="43"/>
      <c r="BM840" s="43"/>
      <c r="BN840" s="43"/>
      <c r="BO840" s="43"/>
      <c r="BP840" s="43"/>
      <c r="BQ840" s="43"/>
      <c r="BR840" s="43"/>
      <c r="BS840" s="43"/>
      <c r="BT840" s="43"/>
      <c r="BU840" s="43"/>
      <c r="BV840" s="43"/>
      <c r="BW840" s="43"/>
      <c r="BX840" s="43"/>
      <c r="BY840" s="43"/>
      <c r="BZ840" s="43"/>
      <c r="CA840" s="43"/>
      <c r="CB840" s="43"/>
      <c r="CC840" s="43"/>
      <c r="CD840" s="43"/>
      <c r="CE840" s="43"/>
      <c r="CF840" s="43"/>
      <c r="CG840" s="43"/>
      <c r="CH840" s="43"/>
      <c r="CI840" s="43"/>
      <c r="CJ840" s="43"/>
    </row>
    <row r="841" spans="1:88" s="13" customFormat="1" ht="12">
      <c r="A841" s="21" t="s">
        <v>211</v>
      </c>
      <c r="B841" s="20" t="s">
        <v>46</v>
      </c>
      <c r="C841" s="20" t="s">
        <v>5</v>
      </c>
      <c r="D841" s="20" t="s">
        <v>41</v>
      </c>
      <c r="E841" s="20" t="s">
        <v>169</v>
      </c>
      <c r="F841" s="20"/>
      <c r="G841" s="108">
        <f t="shared" si="181"/>
        <v>150000</v>
      </c>
      <c r="H841" s="108">
        <f t="shared" si="181"/>
        <v>45400</v>
      </c>
      <c r="I841" s="108">
        <f t="shared" si="181"/>
        <v>0</v>
      </c>
      <c r="J841" s="88">
        <f t="shared" si="168"/>
        <v>0</v>
      </c>
      <c r="K841" s="121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  <c r="AA841" s="43"/>
      <c r="AB841" s="43"/>
      <c r="AC841" s="43"/>
      <c r="AD841" s="43"/>
      <c r="AE841" s="43"/>
      <c r="AF841" s="43"/>
      <c r="AG841" s="43"/>
      <c r="AH841" s="43"/>
      <c r="AI841" s="43"/>
      <c r="AJ841" s="43"/>
      <c r="AK841" s="43"/>
      <c r="AL841" s="43"/>
      <c r="AM841" s="43"/>
      <c r="AN841" s="43"/>
      <c r="AO841" s="43"/>
      <c r="AP841" s="43"/>
      <c r="AQ841" s="43"/>
      <c r="AR841" s="43"/>
      <c r="AS841" s="43"/>
      <c r="AT841" s="43"/>
      <c r="AU841" s="43"/>
      <c r="AV841" s="43"/>
      <c r="AW841" s="43"/>
      <c r="AX841" s="43"/>
      <c r="AY841" s="43"/>
      <c r="AZ841" s="43"/>
      <c r="BA841" s="43"/>
      <c r="BB841" s="43"/>
      <c r="BC841" s="43"/>
      <c r="BD841" s="43"/>
      <c r="BE841" s="43"/>
      <c r="BF841" s="43"/>
      <c r="BG841" s="43"/>
      <c r="BH841" s="43"/>
      <c r="BI841" s="43"/>
      <c r="BJ841" s="43"/>
      <c r="BK841" s="43"/>
      <c r="BL841" s="43"/>
      <c r="BM841" s="43"/>
      <c r="BN841" s="43"/>
      <c r="BO841" s="43"/>
      <c r="BP841" s="43"/>
      <c r="BQ841" s="43"/>
      <c r="BR841" s="43"/>
      <c r="BS841" s="43"/>
      <c r="BT841" s="43"/>
      <c r="BU841" s="43"/>
      <c r="BV841" s="43"/>
      <c r="BW841" s="43"/>
      <c r="BX841" s="43"/>
      <c r="BY841" s="43"/>
      <c r="BZ841" s="43"/>
      <c r="CA841" s="43"/>
      <c r="CB841" s="43"/>
      <c r="CC841" s="43"/>
      <c r="CD841" s="43"/>
      <c r="CE841" s="43"/>
      <c r="CF841" s="43"/>
      <c r="CG841" s="43"/>
      <c r="CH841" s="43"/>
      <c r="CI841" s="43"/>
      <c r="CJ841" s="43"/>
    </row>
    <row r="842" spans="1:88" s="13" customFormat="1" ht="12">
      <c r="A842" s="29" t="s">
        <v>97</v>
      </c>
      <c r="B842" s="20" t="s">
        <v>46</v>
      </c>
      <c r="C842" s="20" t="s">
        <v>5</v>
      </c>
      <c r="D842" s="20" t="s">
        <v>41</v>
      </c>
      <c r="E842" s="20" t="s">
        <v>170</v>
      </c>
      <c r="F842" s="20"/>
      <c r="G842" s="108">
        <f t="shared" si="181"/>
        <v>150000</v>
      </c>
      <c r="H842" s="108">
        <f t="shared" si="181"/>
        <v>45400</v>
      </c>
      <c r="I842" s="108">
        <f t="shared" si="181"/>
        <v>0</v>
      </c>
      <c r="J842" s="88">
        <f t="shared" ref="J842:J901" si="182">I842/H842*100</f>
        <v>0</v>
      </c>
      <c r="K842" s="121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  <c r="AA842" s="43"/>
      <c r="AB842" s="43"/>
      <c r="AC842" s="43"/>
      <c r="AD842" s="43"/>
      <c r="AE842" s="43"/>
      <c r="AF842" s="43"/>
      <c r="AG842" s="43"/>
      <c r="AH842" s="43"/>
      <c r="AI842" s="43"/>
      <c r="AJ842" s="43"/>
      <c r="AK842" s="43"/>
      <c r="AL842" s="43"/>
      <c r="AM842" s="43"/>
      <c r="AN842" s="43"/>
      <c r="AO842" s="43"/>
      <c r="AP842" s="43"/>
      <c r="AQ842" s="43"/>
      <c r="AR842" s="43"/>
      <c r="AS842" s="43"/>
      <c r="AT842" s="43"/>
      <c r="AU842" s="43"/>
      <c r="AV842" s="43"/>
      <c r="AW842" s="43"/>
      <c r="AX842" s="43"/>
      <c r="AY842" s="43"/>
      <c r="AZ842" s="43"/>
      <c r="BA842" s="43"/>
      <c r="BB842" s="43"/>
      <c r="BC842" s="43"/>
      <c r="BD842" s="43"/>
      <c r="BE842" s="43"/>
      <c r="BF842" s="43"/>
      <c r="BG842" s="43"/>
      <c r="BH842" s="43"/>
      <c r="BI842" s="43"/>
      <c r="BJ842" s="43"/>
      <c r="BK842" s="43"/>
      <c r="BL842" s="43"/>
      <c r="BM842" s="43"/>
      <c r="BN842" s="43"/>
      <c r="BO842" s="43"/>
      <c r="BP842" s="43"/>
      <c r="BQ842" s="43"/>
      <c r="BR842" s="43"/>
      <c r="BS842" s="43"/>
      <c r="BT842" s="43"/>
      <c r="BU842" s="43"/>
      <c r="BV842" s="43"/>
      <c r="BW842" s="43"/>
      <c r="BX842" s="43"/>
      <c r="BY842" s="43"/>
      <c r="BZ842" s="43"/>
      <c r="CA842" s="43"/>
      <c r="CB842" s="43"/>
      <c r="CC842" s="43"/>
      <c r="CD842" s="43"/>
      <c r="CE842" s="43"/>
      <c r="CF842" s="43"/>
      <c r="CG842" s="43"/>
      <c r="CH842" s="43"/>
      <c r="CI842" s="43"/>
      <c r="CJ842" s="43"/>
    </row>
    <row r="843" spans="1:88" s="13" customFormat="1" ht="12">
      <c r="A843" s="29" t="s">
        <v>65</v>
      </c>
      <c r="B843" s="20" t="s">
        <v>46</v>
      </c>
      <c r="C843" s="20" t="s">
        <v>5</v>
      </c>
      <c r="D843" s="20" t="s">
        <v>41</v>
      </c>
      <c r="E843" s="20" t="s">
        <v>170</v>
      </c>
      <c r="F843" s="20" t="s">
        <v>22</v>
      </c>
      <c r="G843" s="108">
        <f t="shared" si="181"/>
        <v>150000</v>
      </c>
      <c r="H843" s="108">
        <f t="shared" si="181"/>
        <v>45400</v>
      </c>
      <c r="I843" s="108">
        <f t="shared" si="181"/>
        <v>0</v>
      </c>
      <c r="J843" s="88">
        <f t="shared" si="182"/>
        <v>0</v>
      </c>
      <c r="K843" s="121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  <c r="AA843" s="43"/>
      <c r="AB843" s="43"/>
      <c r="AC843" s="43"/>
      <c r="AD843" s="43"/>
      <c r="AE843" s="43"/>
      <c r="AF843" s="43"/>
      <c r="AG843" s="43"/>
      <c r="AH843" s="43"/>
      <c r="AI843" s="43"/>
      <c r="AJ843" s="43"/>
      <c r="AK843" s="43"/>
      <c r="AL843" s="43"/>
      <c r="AM843" s="43"/>
      <c r="AN843" s="43"/>
      <c r="AO843" s="43"/>
      <c r="AP843" s="43"/>
      <c r="AQ843" s="43"/>
      <c r="AR843" s="43"/>
      <c r="AS843" s="43"/>
      <c r="AT843" s="43"/>
      <c r="AU843" s="43"/>
      <c r="AV843" s="43"/>
      <c r="AW843" s="43"/>
      <c r="AX843" s="43"/>
      <c r="AY843" s="43"/>
      <c r="AZ843" s="43"/>
      <c r="BA843" s="43"/>
      <c r="BB843" s="43"/>
      <c r="BC843" s="43"/>
      <c r="BD843" s="43"/>
      <c r="BE843" s="43"/>
      <c r="BF843" s="43"/>
      <c r="BG843" s="43"/>
      <c r="BH843" s="43"/>
      <c r="BI843" s="43"/>
      <c r="BJ843" s="43"/>
      <c r="BK843" s="43"/>
      <c r="BL843" s="43"/>
      <c r="BM843" s="43"/>
      <c r="BN843" s="43"/>
      <c r="BO843" s="43"/>
      <c r="BP843" s="43"/>
      <c r="BQ843" s="43"/>
      <c r="BR843" s="43"/>
      <c r="BS843" s="43"/>
      <c r="BT843" s="43"/>
      <c r="BU843" s="43"/>
      <c r="BV843" s="43"/>
      <c r="BW843" s="43"/>
      <c r="BX843" s="43"/>
      <c r="BY843" s="43"/>
      <c r="BZ843" s="43"/>
      <c r="CA843" s="43"/>
      <c r="CB843" s="43"/>
      <c r="CC843" s="43"/>
      <c r="CD843" s="43"/>
      <c r="CE843" s="43"/>
      <c r="CF843" s="43"/>
      <c r="CG843" s="43"/>
      <c r="CH843" s="43"/>
    </row>
    <row r="844" spans="1:88" s="13" customFormat="1" ht="12">
      <c r="A844" s="21" t="s">
        <v>99</v>
      </c>
      <c r="B844" s="20" t="s">
        <v>46</v>
      </c>
      <c r="C844" s="20" t="s">
        <v>5</v>
      </c>
      <c r="D844" s="20" t="s">
        <v>41</v>
      </c>
      <c r="E844" s="20" t="s">
        <v>170</v>
      </c>
      <c r="F844" s="20" t="s">
        <v>98</v>
      </c>
      <c r="G844" s="108">
        <v>150000</v>
      </c>
      <c r="H844" s="108">
        <v>45400</v>
      </c>
      <c r="I844" s="108">
        <v>0</v>
      </c>
      <c r="J844" s="88">
        <f t="shared" si="182"/>
        <v>0</v>
      </c>
      <c r="K844" s="121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  <c r="AA844" s="43"/>
      <c r="AB844" s="43"/>
      <c r="AC844" s="43"/>
      <c r="AD844" s="43"/>
      <c r="AE844" s="43"/>
      <c r="AF844" s="43"/>
      <c r="AG844" s="43"/>
      <c r="AH844" s="43"/>
      <c r="AI844" s="43"/>
      <c r="AJ844" s="43"/>
      <c r="AK844" s="43"/>
      <c r="AL844" s="43"/>
      <c r="AM844" s="43"/>
      <c r="AN844" s="43"/>
      <c r="AO844" s="43"/>
      <c r="AP844" s="43"/>
      <c r="AQ844" s="43"/>
      <c r="AR844" s="43"/>
      <c r="AS844" s="43"/>
      <c r="AT844" s="43"/>
      <c r="AU844" s="43"/>
      <c r="AV844" s="43"/>
      <c r="AW844" s="43"/>
      <c r="AX844" s="43"/>
      <c r="AY844" s="43"/>
      <c r="AZ844" s="43"/>
      <c r="BA844" s="43"/>
      <c r="BB844" s="43"/>
      <c r="BC844" s="43"/>
      <c r="BD844" s="43"/>
      <c r="BE844" s="43"/>
      <c r="BF844" s="43"/>
      <c r="BG844" s="43"/>
      <c r="BH844" s="43"/>
      <c r="BI844" s="43"/>
      <c r="BJ844" s="43"/>
      <c r="BK844" s="43"/>
      <c r="BL844" s="43"/>
      <c r="BM844" s="43"/>
      <c r="BN844" s="43"/>
      <c r="BO844" s="43"/>
      <c r="BP844" s="43"/>
      <c r="BQ844" s="43"/>
      <c r="BR844" s="43"/>
      <c r="BS844" s="43"/>
      <c r="BT844" s="43"/>
      <c r="BU844" s="43"/>
      <c r="BV844" s="43"/>
      <c r="BW844" s="43"/>
      <c r="BX844" s="43"/>
      <c r="BY844" s="43"/>
      <c r="BZ844" s="43"/>
      <c r="CA844" s="43"/>
      <c r="CB844" s="43"/>
      <c r="CC844" s="43"/>
      <c r="CD844" s="43"/>
      <c r="CE844" s="43"/>
      <c r="CF844" s="43"/>
      <c r="CG844" s="43"/>
      <c r="CH844" s="43"/>
    </row>
    <row r="845" spans="1:88" s="13" customFormat="1" ht="12">
      <c r="A845" s="22" t="s">
        <v>47</v>
      </c>
      <c r="B845" s="18" t="s">
        <v>46</v>
      </c>
      <c r="C845" s="18" t="s">
        <v>5</v>
      </c>
      <c r="D845" s="18" t="s">
        <v>44</v>
      </c>
      <c r="E845" s="18"/>
      <c r="F845" s="18"/>
      <c r="G845" s="107">
        <f>G846+G851</f>
        <v>2218459.96</v>
      </c>
      <c r="H845" s="107">
        <f>H846+H851</f>
        <v>5102422.7699999996</v>
      </c>
      <c r="I845" s="107">
        <f>I846+I851</f>
        <v>1382528.14</v>
      </c>
      <c r="J845" s="90">
        <f t="shared" si="182"/>
        <v>27.095523094022255</v>
      </c>
      <c r="K845" s="121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  <c r="AA845" s="43"/>
      <c r="AB845" s="43"/>
      <c r="AC845" s="43"/>
      <c r="AD845" s="43"/>
      <c r="AE845" s="43"/>
      <c r="AF845" s="43"/>
      <c r="AG845" s="43"/>
      <c r="AH845" s="43"/>
      <c r="AI845" s="43"/>
      <c r="AJ845" s="43"/>
      <c r="AK845" s="43"/>
      <c r="AL845" s="43"/>
      <c r="AM845" s="43"/>
      <c r="AN845" s="43"/>
      <c r="AO845" s="43"/>
      <c r="AP845" s="43"/>
      <c r="AQ845" s="43"/>
      <c r="AR845" s="43"/>
      <c r="AS845" s="43"/>
      <c r="AT845" s="43"/>
      <c r="AU845" s="43"/>
      <c r="AV845" s="43"/>
      <c r="AW845" s="43"/>
      <c r="AX845" s="43"/>
      <c r="AY845" s="43"/>
      <c r="AZ845" s="43"/>
      <c r="BA845" s="43"/>
      <c r="BB845" s="43"/>
      <c r="BC845" s="43"/>
      <c r="BD845" s="43"/>
      <c r="BE845" s="43"/>
      <c r="BF845" s="43"/>
      <c r="BG845" s="43"/>
      <c r="BH845" s="43"/>
      <c r="BI845" s="43"/>
      <c r="BJ845" s="43"/>
      <c r="BK845" s="43"/>
      <c r="BL845" s="43"/>
      <c r="BM845" s="43"/>
      <c r="BN845" s="43"/>
      <c r="BO845" s="43"/>
      <c r="BP845" s="43"/>
      <c r="BQ845" s="43"/>
      <c r="BR845" s="43"/>
      <c r="BS845" s="43"/>
      <c r="BT845" s="43"/>
      <c r="BU845" s="43"/>
      <c r="BV845" s="43"/>
      <c r="BW845" s="43"/>
      <c r="BX845" s="43"/>
      <c r="BY845" s="43"/>
      <c r="BZ845" s="43"/>
      <c r="CA845" s="43"/>
      <c r="CB845" s="43"/>
      <c r="CC845" s="43"/>
      <c r="CD845" s="43"/>
      <c r="CE845" s="43"/>
      <c r="CF845" s="43"/>
      <c r="CG845" s="43"/>
      <c r="CH845" s="43"/>
    </row>
    <row r="846" spans="1:88" s="13" customFormat="1" ht="36">
      <c r="A846" s="21" t="s">
        <v>474</v>
      </c>
      <c r="B846" s="20" t="s">
        <v>46</v>
      </c>
      <c r="C846" s="20" t="s">
        <v>5</v>
      </c>
      <c r="D846" s="20" t="s">
        <v>44</v>
      </c>
      <c r="E846" s="20" t="s">
        <v>137</v>
      </c>
      <c r="F846" s="20"/>
      <c r="G846" s="108">
        <f t="shared" ref="G846:I849" si="183">G847</f>
        <v>1342078.19</v>
      </c>
      <c r="H846" s="108">
        <f t="shared" si="183"/>
        <v>1342078.1399999999</v>
      </c>
      <c r="I846" s="108">
        <f t="shared" si="183"/>
        <v>1342078.1399999999</v>
      </c>
      <c r="J846" s="88">
        <f t="shared" si="182"/>
        <v>100</v>
      </c>
      <c r="K846" s="121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  <c r="AA846" s="43"/>
      <c r="AB846" s="43"/>
      <c r="AC846" s="43"/>
      <c r="AD846" s="43"/>
      <c r="AE846" s="43"/>
      <c r="AF846" s="43"/>
      <c r="AG846" s="43"/>
      <c r="AH846" s="43"/>
      <c r="AI846" s="43"/>
      <c r="AJ846" s="43"/>
      <c r="AK846" s="43"/>
      <c r="AL846" s="43"/>
      <c r="AM846" s="43"/>
      <c r="AN846" s="43"/>
      <c r="AO846" s="43"/>
      <c r="AP846" s="43"/>
      <c r="AQ846" s="43"/>
      <c r="AR846" s="43"/>
      <c r="AS846" s="43"/>
      <c r="AT846" s="43"/>
      <c r="AU846" s="43"/>
      <c r="AV846" s="43"/>
      <c r="AW846" s="43"/>
      <c r="AX846" s="43"/>
      <c r="AY846" s="43"/>
      <c r="AZ846" s="43"/>
      <c r="BA846" s="43"/>
      <c r="BB846" s="43"/>
      <c r="BC846" s="43"/>
      <c r="BD846" s="43"/>
      <c r="BE846" s="43"/>
      <c r="BF846" s="43"/>
      <c r="BG846" s="43"/>
      <c r="BH846" s="43"/>
      <c r="BI846" s="43"/>
      <c r="BJ846" s="43"/>
      <c r="BK846" s="43"/>
      <c r="BL846" s="43"/>
      <c r="BM846" s="43"/>
      <c r="BN846" s="43"/>
      <c r="BO846" s="43"/>
      <c r="BP846" s="43"/>
      <c r="BQ846" s="43"/>
      <c r="BR846" s="43"/>
      <c r="BS846" s="43"/>
      <c r="BT846" s="43"/>
      <c r="BU846" s="43"/>
      <c r="BV846" s="43"/>
      <c r="BW846" s="43"/>
      <c r="BX846" s="43"/>
      <c r="BY846" s="43"/>
      <c r="BZ846" s="43"/>
      <c r="CA846" s="43"/>
      <c r="CB846" s="43"/>
      <c r="CC846" s="43"/>
      <c r="CD846" s="43"/>
      <c r="CE846" s="43"/>
      <c r="CF846" s="43"/>
      <c r="CG846" s="43"/>
      <c r="CH846" s="43"/>
    </row>
    <row r="847" spans="1:88" ht="24">
      <c r="A847" s="21" t="s">
        <v>350</v>
      </c>
      <c r="B847" s="20" t="s">
        <v>46</v>
      </c>
      <c r="C847" s="20" t="s">
        <v>5</v>
      </c>
      <c r="D847" s="20" t="s">
        <v>44</v>
      </c>
      <c r="E847" s="20" t="s">
        <v>138</v>
      </c>
      <c r="F847" s="20"/>
      <c r="G847" s="108">
        <f t="shared" si="183"/>
        <v>1342078.19</v>
      </c>
      <c r="H847" s="108">
        <f t="shared" si="183"/>
        <v>1342078.1399999999</v>
      </c>
      <c r="I847" s="108">
        <f t="shared" si="183"/>
        <v>1342078.1399999999</v>
      </c>
      <c r="J847" s="88">
        <f t="shared" si="182"/>
        <v>100</v>
      </c>
      <c r="K847" s="127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  <c r="AA847" s="44"/>
      <c r="AB847" s="44"/>
      <c r="AC847" s="44"/>
      <c r="AD847" s="44"/>
      <c r="AE847" s="44"/>
      <c r="AF847" s="44"/>
      <c r="AG847" s="44"/>
      <c r="AH847" s="44"/>
      <c r="AI847" s="44"/>
      <c r="AJ847" s="44"/>
      <c r="AK847" s="44"/>
      <c r="AL847" s="44"/>
      <c r="AM847" s="44"/>
      <c r="AN847" s="44"/>
      <c r="AO847" s="44"/>
      <c r="AP847" s="44"/>
      <c r="AQ847" s="44"/>
      <c r="AR847" s="44"/>
      <c r="AS847" s="44"/>
      <c r="AT847" s="44"/>
      <c r="AU847" s="44"/>
      <c r="AV847" s="44"/>
      <c r="AW847" s="44"/>
      <c r="AX847" s="44"/>
      <c r="AY847" s="44"/>
      <c r="AZ847" s="44"/>
      <c r="BA847" s="44"/>
      <c r="BB847" s="44"/>
      <c r="BC847" s="44"/>
      <c r="BD847" s="44"/>
      <c r="BE847" s="44"/>
      <c r="BF847" s="44"/>
      <c r="BG847" s="44"/>
      <c r="BH847" s="44"/>
      <c r="BI847" s="44"/>
      <c r="BJ847" s="44"/>
      <c r="BK847" s="44"/>
      <c r="BL847" s="44"/>
      <c r="BM847" s="44"/>
      <c r="BN847" s="44"/>
      <c r="BO847" s="44"/>
      <c r="BP847" s="44"/>
      <c r="BQ847" s="44"/>
      <c r="BR847" s="44"/>
      <c r="BS847" s="44"/>
      <c r="BT847" s="44"/>
      <c r="BU847" s="44"/>
      <c r="BV847" s="44"/>
      <c r="BW847" s="44"/>
      <c r="BX847" s="44"/>
      <c r="BY847" s="44"/>
      <c r="BZ847" s="44"/>
      <c r="CA847" s="44"/>
      <c r="CB847" s="44"/>
      <c r="CC847" s="44"/>
      <c r="CD847" s="44"/>
      <c r="CE847" s="44"/>
      <c r="CF847" s="44"/>
      <c r="CG847" s="44"/>
      <c r="CH847" s="44"/>
    </row>
    <row r="848" spans="1:88" ht="24">
      <c r="A848" s="21" t="s">
        <v>178</v>
      </c>
      <c r="B848" s="20" t="s">
        <v>46</v>
      </c>
      <c r="C848" s="20" t="s">
        <v>5</v>
      </c>
      <c r="D848" s="20" t="s">
        <v>44</v>
      </c>
      <c r="E848" s="20" t="s">
        <v>555</v>
      </c>
      <c r="F848" s="20"/>
      <c r="G848" s="108">
        <f t="shared" si="183"/>
        <v>1342078.19</v>
      </c>
      <c r="H848" s="108">
        <f t="shared" si="183"/>
        <v>1342078.1399999999</v>
      </c>
      <c r="I848" s="108">
        <f t="shared" si="183"/>
        <v>1342078.1399999999</v>
      </c>
      <c r="J848" s="88">
        <f t="shared" si="182"/>
        <v>100</v>
      </c>
      <c r="K848" s="127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  <c r="AA848" s="44"/>
      <c r="AB848" s="44"/>
      <c r="AC848" s="44"/>
      <c r="AD848" s="44"/>
      <c r="AE848" s="44"/>
      <c r="AF848" s="44"/>
      <c r="AG848" s="44"/>
      <c r="AH848" s="44"/>
      <c r="AI848" s="44"/>
      <c r="AJ848" s="44"/>
      <c r="AK848" s="44"/>
      <c r="AL848" s="44"/>
      <c r="AM848" s="44"/>
      <c r="AN848" s="44"/>
      <c r="AO848" s="44"/>
      <c r="AP848" s="44"/>
      <c r="AQ848" s="44"/>
      <c r="AR848" s="44"/>
      <c r="AS848" s="44"/>
      <c r="AT848" s="44"/>
      <c r="AU848" s="44"/>
      <c r="AV848" s="44"/>
      <c r="AW848" s="44"/>
      <c r="AX848" s="44"/>
      <c r="AY848" s="44"/>
      <c r="AZ848" s="44"/>
      <c r="BA848" s="44"/>
      <c r="BB848" s="44"/>
      <c r="BC848" s="44"/>
      <c r="BD848" s="44"/>
      <c r="BE848" s="44"/>
      <c r="BF848" s="44"/>
      <c r="BG848" s="44"/>
      <c r="BH848" s="44"/>
      <c r="BI848" s="44"/>
      <c r="BJ848" s="44"/>
      <c r="BK848" s="44"/>
      <c r="BL848" s="44"/>
      <c r="BM848" s="44"/>
      <c r="BN848" s="44"/>
      <c r="BO848" s="44"/>
      <c r="BP848" s="44"/>
      <c r="BQ848" s="44"/>
      <c r="BR848" s="44"/>
      <c r="BS848" s="44"/>
      <c r="BT848" s="44"/>
      <c r="BU848" s="44"/>
      <c r="BV848" s="44"/>
      <c r="BW848" s="44"/>
      <c r="BX848" s="44"/>
      <c r="BY848" s="44"/>
      <c r="BZ848" s="44"/>
      <c r="CA848" s="44"/>
      <c r="CB848" s="44"/>
      <c r="CC848" s="44"/>
      <c r="CD848" s="44"/>
      <c r="CE848" s="44"/>
      <c r="CF848" s="44"/>
      <c r="CG848" s="44"/>
      <c r="CH848" s="44"/>
    </row>
    <row r="849" spans="1:86">
      <c r="A849" s="21" t="s">
        <v>95</v>
      </c>
      <c r="B849" s="20" t="s">
        <v>46</v>
      </c>
      <c r="C849" s="20" t="s">
        <v>5</v>
      </c>
      <c r="D849" s="20" t="s">
        <v>44</v>
      </c>
      <c r="E849" s="20" t="s">
        <v>555</v>
      </c>
      <c r="F849" s="20" t="s">
        <v>93</v>
      </c>
      <c r="G849" s="108">
        <f t="shared" si="183"/>
        <v>1342078.19</v>
      </c>
      <c r="H849" s="108">
        <f t="shared" si="183"/>
        <v>1342078.1399999999</v>
      </c>
      <c r="I849" s="108">
        <f t="shared" si="183"/>
        <v>1342078.1399999999</v>
      </c>
      <c r="J849" s="88">
        <f t="shared" si="182"/>
        <v>100</v>
      </c>
      <c r="K849" s="127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  <c r="AA849" s="44"/>
      <c r="AB849" s="44"/>
      <c r="AC849" s="44"/>
      <c r="AD849" s="44"/>
      <c r="AE849" s="44"/>
      <c r="AF849" s="44"/>
      <c r="AG849" s="44"/>
      <c r="AH849" s="44"/>
      <c r="AI849" s="44"/>
      <c r="AJ849" s="44"/>
      <c r="AK849" s="44"/>
      <c r="AL849" s="44"/>
      <c r="AM849" s="44"/>
      <c r="AN849" s="44"/>
      <c r="AO849" s="44"/>
      <c r="AP849" s="44"/>
      <c r="AQ849" s="44"/>
      <c r="AR849" s="44"/>
      <c r="AS849" s="44"/>
      <c r="AT849" s="44"/>
      <c r="AU849" s="44"/>
      <c r="AV849" s="44"/>
      <c r="AW849" s="44"/>
      <c r="AX849" s="44"/>
      <c r="AY849" s="44"/>
      <c r="AZ849" s="44"/>
      <c r="BA849" s="44"/>
      <c r="BB849" s="44"/>
      <c r="BC849" s="44"/>
      <c r="BD849" s="44"/>
      <c r="BE849" s="44"/>
      <c r="BF849" s="44"/>
      <c r="BG849" s="44"/>
      <c r="BH849" s="44"/>
      <c r="BI849" s="44"/>
      <c r="BJ849" s="44"/>
      <c r="BK849" s="44"/>
      <c r="BL849" s="44"/>
      <c r="BM849" s="44"/>
      <c r="BN849" s="44"/>
      <c r="BO849" s="44"/>
      <c r="BP849" s="44"/>
      <c r="BQ849" s="44"/>
      <c r="BR849" s="44"/>
      <c r="BS849" s="44"/>
      <c r="BT849" s="44"/>
      <c r="BU849" s="44"/>
      <c r="BV849" s="44"/>
      <c r="BW849" s="44"/>
      <c r="BX849" s="44"/>
      <c r="BY849" s="44"/>
      <c r="BZ849" s="44"/>
      <c r="CA849" s="44"/>
      <c r="CB849" s="44"/>
      <c r="CC849" s="44"/>
      <c r="CD849" s="44"/>
      <c r="CE849" s="44"/>
      <c r="CF849" s="44"/>
      <c r="CG849" s="44"/>
      <c r="CH849" s="44"/>
    </row>
    <row r="850" spans="1:86">
      <c r="A850" s="21" t="s">
        <v>104</v>
      </c>
      <c r="B850" s="20" t="s">
        <v>46</v>
      </c>
      <c r="C850" s="20" t="s">
        <v>5</v>
      </c>
      <c r="D850" s="20" t="s">
        <v>44</v>
      </c>
      <c r="E850" s="20" t="s">
        <v>555</v>
      </c>
      <c r="F850" s="20" t="s">
        <v>103</v>
      </c>
      <c r="G850" s="108">
        <v>1342078.19</v>
      </c>
      <c r="H850" s="108">
        <v>1342078.1399999999</v>
      </c>
      <c r="I850" s="108">
        <v>1342078.1399999999</v>
      </c>
      <c r="J850" s="88">
        <f t="shared" si="182"/>
        <v>100</v>
      </c>
      <c r="K850" s="127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  <c r="AA850" s="44"/>
      <c r="AB850" s="44"/>
      <c r="AC850" s="44"/>
      <c r="AD850" s="44"/>
      <c r="AE850" s="44"/>
      <c r="AF850" s="44"/>
      <c r="AG850" s="44"/>
      <c r="AH850" s="44"/>
      <c r="AI850" s="44"/>
      <c r="AJ850" s="44"/>
      <c r="AK850" s="44"/>
      <c r="AL850" s="44"/>
      <c r="AM850" s="44"/>
      <c r="AN850" s="44"/>
      <c r="AO850" s="44"/>
      <c r="AP850" s="44"/>
      <c r="AQ850" s="44"/>
      <c r="AR850" s="44"/>
      <c r="AS850" s="44"/>
      <c r="AT850" s="44"/>
      <c r="AU850" s="44"/>
      <c r="AV850" s="44"/>
      <c r="AW850" s="44"/>
      <c r="AX850" s="44"/>
      <c r="AY850" s="44"/>
      <c r="AZ850" s="44"/>
      <c r="BA850" s="44"/>
      <c r="BB850" s="44"/>
      <c r="BC850" s="44"/>
      <c r="BD850" s="44"/>
      <c r="BE850" s="44"/>
      <c r="BF850" s="44"/>
      <c r="BG850" s="44"/>
      <c r="BH850" s="44"/>
      <c r="BI850" s="44"/>
      <c r="BJ850" s="44"/>
      <c r="BK850" s="44"/>
      <c r="BL850" s="44"/>
      <c r="BM850" s="44"/>
      <c r="BN850" s="44"/>
      <c r="BO850" s="44"/>
      <c r="BP850" s="44"/>
      <c r="BQ850" s="44"/>
      <c r="BR850" s="44"/>
      <c r="BS850" s="44"/>
      <c r="BT850" s="44"/>
      <c r="BU850" s="44"/>
      <c r="BV850" s="44"/>
      <c r="BW850" s="44"/>
      <c r="BX850" s="44"/>
      <c r="BY850" s="44"/>
      <c r="BZ850" s="44"/>
      <c r="CA850" s="44"/>
      <c r="CB850" s="44"/>
      <c r="CC850" s="44"/>
      <c r="CD850" s="44"/>
      <c r="CE850" s="44"/>
      <c r="CF850" s="44"/>
      <c r="CG850" s="44"/>
      <c r="CH850" s="44"/>
    </row>
    <row r="851" spans="1:86">
      <c r="A851" s="21" t="s">
        <v>47</v>
      </c>
      <c r="B851" s="20" t="s">
        <v>46</v>
      </c>
      <c r="C851" s="20" t="s">
        <v>5</v>
      </c>
      <c r="D851" s="20" t="s">
        <v>44</v>
      </c>
      <c r="E851" s="20" t="s">
        <v>142</v>
      </c>
      <c r="F851" s="20"/>
      <c r="G851" s="108">
        <f>G852+G855</f>
        <v>876381.77</v>
      </c>
      <c r="H851" s="108">
        <f>H852+H855</f>
        <v>3760344.63</v>
      </c>
      <c r="I851" s="108">
        <f>I852+I855</f>
        <v>40450</v>
      </c>
      <c r="J851" s="88">
        <f t="shared" si="182"/>
        <v>1.0756992770633367</v>
      </c>
      <c r="K851" s="127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  <c r="AA851" s="44"/>
      <c r="AB851" s="44"/>
      <c r="AC851" s="44"/>
      <c r="AD851" s="44"/>
      <c r="AE851" s="44"/>
      <c r="AF851" s="44"/>
      <c r="AG851" s="44"/>
      <c r="AH851" s="44"/>
      <c r="AI851" s="44"/>
      <c r="AJ851" s="44"/>
      <c r="AK851" s="44"/>
      <c r="AL851" s="44"/>
      <c r="AM851" s="44"/>
      <c r="AN851" s="44"/>
      <c r="AO851" s="44"/>
      <c r="AP851" s="44"/>
      <c r="AQ851" s="44"/>
      <c r="AR851" s="44"/>
      <c r="AS851" s="44"/>
      <c r="AT851" s="44"/>
      <c r="AU851" s="44"/>
      <c r="AV851" s="44"/>
      <c r="AW851" s="44"/>
      <c r="AX851" s="44"/>
      <c r="AY851" s="44"/>
      <c r="AZ851" s="44"/>
      <c r="BA851" s="44"/>
      <c r="BB851" s="44"/>
      <c r="BC851" s="44"/>
      <c r="BD851" s="44"/>
      <c r="BE851" s="44"/>
      <c r="BF851" s="44"/>
      <c r="BG851" s="44"/>
      <c r="BH851" s="44"/>
      <c r="BI851" s="44"/>
      <c r="BJ851" s="44"/>
      <c r="BK851" s="44"/>
      <c r="BL851" s="44"/>
      <c r="BM851" s="44"/>
      <c r="BN851" s="44"/>
      <c r="BO851" s="44"/>
      <c r="BP851" s="44"/>
      <c r="BQ851" s="44"/>
      <c r="BR851" s="44"/>
      <c r="BS851" s="44"/>
      <c r="BT851" s="44"/>
      <c r="BU851" s="44"/>
      <c r="BV851" s="44"/>
      <c r="BW851" s="44"/>
      <c r="BX851" s="44"/>
      <c r="BY851" s="44"/>
      <c r="BZ851" s="44"/>
      <c r="CA851" s="44"/>
      <c r="CB851" s="44"/>
      <c r="CC851" s="44"/>
      <c r="CD851" s="44"/>
      <c r="CE851" s="44"/>
      <c r="CF851" s="44"/>
      <c r="CG851" s="44"/>
      <c r="CH851" s="44"/>
    </row>
    <row r="852" spans="1:86" ht="24">
      <c r="A852" s="24" t="s">
        <v>92</v>
      </c>
      <c r="B852" s="20" t="s">
        <v>46</v>
      </c>
      <c r="C852" s="20" t="s">
        <v>5</v>
      </c>
      <c r="D852" s="20" t="s">
        <v>44</v>
      </c>
      <c r="E852" s="20" t="s">
        <v>331</v>
      </c>
      <c r="F852" s="20"/>
      <c r="G852" s="108">
        <f t="shared" ref="G852:I853" si="184">G853</f>
        <v>876381.77</v>
      </c>
      <c r="H852" s="108">
        <f t="shared" si="184"/>
        <v>3719894.63</v>
      </c>
      <c r="I852" s="108">
        <f t="shared" si="184"/>
        <v>0</v>
      </c>
      <c r="J852" s="88">
        <f t="shared" si="182"/>
        <v>0</v>
      </c>
      <c r="K852" s="127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  <c r="AA852" s="44"/>
      <c r="AB852" s="44"/>
      <c r="AC852" s="44"/>
      <c r="AD852" s="44"/>
      <c r="AE852" s="44"/>
      <c r="AF852" s="44"/>
      <c r="AG852" s="44"/>
      <c r="AH852" s="44"/>
      <c r="AI852" s="44"/>
      <c r="AJ852" s="44"/>
      <c r="AK852" s="44"/>
      <c r="AL852" s="44"/>
      <c r="AM852" s="44"/>
      <c r="AN852" s="44"/>
      <c r="AO852" s="44"/>
      <c r="AP852" s="44"/>
      <c r="AQ852" s="44"/>
      <c r="AR852" s="44"/>
      <c r="AS852" s="44"/>
      <c r="AT852" s="44"/>
      <c r="AU852" s="44"/>
      <c r="AV852" s="44"/>
      <c r="AW852" s="44"/>
      <c r="AX852" s="44"/>
      <c r="AY852" s="44"/>
      <c r="AZ852" s="44"/>
      <c r="BA852" s="44"/>
      <c r="BB852" s="44"/>
      <c r="BC852" s="44"/>
      <c r="BD852" s="44"/>
      <c r="BE852" s="44"/>
      <c r="BF852" s="44"/>
      <c r="BG852" s="44"/>
      <c r="BH852" s="44"/>
      <c r="BI852" s="44"/>
      <c r="BJ852" s="44"/>
      <c r="BK852" s="44"/>
      <c r="BL852" s="44"/>
      <c r="BM852" s="44"/>
      <c r="BN852" s="44"/>
      <c r="BO852" s="44"/>
      <c r="BP852" s="44"/>
      <c r="BQ852" s="44"/>
      <c r="BR852" s="44"/>
      <c r="BS852" s="44"/>
      <c r="BT852" s="44"/>
      <c r="BU852" s="44"/>
      <c r="BV852" s="44"/>
      <c r="BW852" s="44"/>
      <c r="BX852" s="44"/>
      <c r="BY852" s="44"/>
      <c r="BZ852" s="44"/>
      <c r="CA852" s="44"/>
      <c r="CB852" s="44"/>
      <c r="CC852" s="44"/>
      <c r="CD852" s="44"/>
      <c r="CE852" s="44"/>
      <c r="CF852" s="44"/>
      <c r="CG852" s="44"/>
      <c r="CH852" s="44"/>
    </row>
    <row r="853" spans="1:86">
      <c r="A853" s="29" t="s">
        <v>65</v>
      </c>
      <c r="B853" s="20" t="s">
        <v>46</v>
      </c>
      <c r="C853" s="20" t="s">
        <v>5</v>
      </c>
      <c r="D853" s="20" t="s">
        <v>44</v>
      </c>
      <c r="E853" s="20" t="s">
        <v>331</v>
      </c>
      <c r="F853" s="20" t="s">
        <v>22</v>
      </c>
      <c r="G853" s="108">
        <f t="shared" si="184"/>
        <v>876381.77</v>
      </c>
      <c r="H853" s="108">
        <f t="shared" si="184"/>
        <v>3719894.63</v>
      </c>
      <c r="I853" s="108">
        <f t="shared" si="184"/>
        <v>0</v>
      </c>
      <c r="J853" s="88">
        <f t="shared" si="182"/>
        <v>0</v>
      </c>
    </row>
    <row r="854" spans="1:86" s="2" customFormat="1" ht="12">
      <c r="A854" s="29" t="s">
        <v>99</v>
      </c>
      <c r="B854" s="20" t="s">
        <v>46</v>
      </c>
      <c r="C854" s="20" t="s">
        <v>5</v>
      </c>
      <c r="D854" s="20" t="s">
        <v>44</v>
      </c>
      <c r="E854" s="20" t="s">
        <v>331</v>
      </c>
      <c r="F854" s="20" t="s">
        <v>98</v>
      </c>
      <c r="G854" s="108">
        <v>876381.77</v>
      </c>
      <c r="H854" s="108">
        <f>67694.63+3652200</f>
        <v>3719894.63</v>
      </c>
      <c r="I854" s="108">
        <v>0</v>
      </c>
      <c r="J854" s="88">
        <f t="shared" si="182"/>
        <v>0</v>
      </c>
      <c r="K854" s="117"/>
    </row>
    <row r="855" spans="1:86" s="2" customFormat="1" ht="12">
      <c r="A855" s="21" t="s">
        <v>202</v>
      </c>
      <c r="B855" s="20" t="s">
        <v>46</v>
      </c>
      <c r="C855" s="20" t="s">
        <v>5</v>
      </c>
      <c r="D855" s="20" t="s">
        <v>44</v>
      </c>
      <c r="E855" s="20" t="s">
        <v>254</v>
      </c>
      <c r="F855" s="20"/>
      <c r="G855" s="108">
        <f t="shared" ref="G855:I856" si="185">G856</f>
        <v>0</v>
      </c>
      <c r="H855" s="108">
        <f t="shared" si="185"/>
        <v>40450</v>
      </c>
      <c r="I855" s="108">
        <f t="shared" si="185"/>
        <v>40450</v>
      </c>
      <c r="J855" s="88">
        <f t="shared" si="182"/>
        <v>100</v>
      </c>
      <c r="K855" s="117"/>
    </row>
    <row r="856" spans="1:86" s="2" customFormat="1" ht="12">
      <c r="A856" s="21" t="s">
        <v>65</v>
      </c>
      <c r="B856" s="20" t="s">
        <v>46</v>
      </c>
      <c r="C856" s="20" t="s">
        <v>5</v>
      </c>
      <c r="D856" s="20" t="s">
        <v>44</v>
      </c>
      <c r="E856" s="20" t="s">
        <v>254</v>
      </c>
      <c r="F856" s="20" t="s">
        <v>22</v>
      </c>
      <c r="G856" s="108">
        <f t="shared" si="185"/>
        <v>0</v>
      </c>
      <c r="H856" s="108">
        <f t="shared" si="185"/>
        <v>40450</v>
      </c>
      <c r="I856" s="108">
        <f t="shared" si="185"/>
        <v>40450</v>
      </c>
      <c r="J856" s="88">
        <f t="shared" si="182"/>
        <v>100</v>
      </c>
      <c r="K856" s="117"/>
    </row>
    <row r="857" spans="1:86" s="2" customFormat="1" ht="12">
      <c r="A857" s="21" t="s">
        <v>236</v>
      </c>
      <c r="B857" s="20" t="s">
        <v>46</v>
      </c>
      <c r="C857" s="20" t="s">
        <v>5</v>
      </c>
      <c r="D857" s="20" t="s">
        <v>44</v>
      </c>
      <c r="E857" s="20" t="s">
        <v>254</v>
      </c>
      <c r="F857" s="20" t="s">
        <v>237</v>
      </c>
      <c r="G857" s="108">
        <v>0</v>
      </c>
      <c r="H857" s="108">
        <v>40450</v>
      </c>
      <c r="I857" s="108">
        <v>40450</v>
      </c>
      <c r="J857" s="88">
        <f t="shared" si="182"/>
        <v>100</v>
      </c>
      <c r="K857" s="117"/>
    </row>
    <row r="858" spans="1:86" s="2" customFormat="1" ht="12">
      <c r="A858" s="25" t="s">
        <v>39</v>
      </c>
      <c r="B858" s="16" t="s">
        <v>46</v>
      </c>
      <c r="C858" s="16" t="s">
        <v>6</v>
      </c>
      <c r="D858" s="16"/>
      <c r="E858" s="16"/>
      <c r="F858" s="16"/>
      <c r="G858" s="106">
        <f t="shared" ref="G858:I863" si="186">G859</f>
        <v>756968.1</v>
      </c>
      <c r="H858" s="106">
        <f t="shared" si="186"/>
        <v>789584.76</v>
      </c>
      <c r="I858" s="106">
        <f t="shared" si="186"/>
        <v>789584.76</v>
      </c>
      <c r="J858" s="89">
        <f t="shared" si="182"/>
        <v>100</v>
      </c>
      <c r="K858" s="117"/>
    </row>
    <row r="859" spans="1:86" s="2" customFormat="1" ht="12">
      <c r="A859" s="22" t="s">
        <v>40</v>
      </c>
      <c r="B859" s="18" t="s">
        <v>46</v>
      </c>
      <c r="C859" s="18" t="s">
        <v>6</v>
      </c>
      <c r="D859" s="18" t="s">
        <v>7</v>
      </c>
      <c r="E859" s="18"/>
      <c r="F859" s="18"/>
      <c r="G859" s="107">
        <f t="shared" si="186"/>
        <v>756968.1</v>
      </c>
      <c r="H859" s="107">
        <f t="shared" si="186"/>
        <v>789584.76</v>
      </c>
      <c r="I859" s="107">
        <f t="shared" si="186"/>
        <v>789584.76</v>
      </c>
      <c r="J859" s="90">
        <f t="shared" si="182"/>
        <v>100</v>
      </c>
      <c r="K859" s="117"/>
    </row>
    <row r="860" spans="1:86" s="2" customFormat="1" ht="24">
      <c r="A860" s="21" t="s">
        <v>553</v>
      </c>
      <c r="B860" s="20" t="s">
        <v>46</v>
      </c>
      <c r="C860" s="20" t="s">
        <v>6</v>
      </c>
      <c r="D860" s="20" t="s">
        <v>7</v>
      </c>
      <c r="E860" s="20" t="s">
        <v>166</v>
      </c>
      <c r="F860" s="20"/>
      <c r="G860" s="108">
        <f t="shared" si="186"/>
        <v>756968.1</v>
      </c>
      <c r="H860" s="108">
        <f t="shared" si="186"/>
        <v>789584.76</v>
      </c>
      <c r="I860" s="108">
        <f t="shared" si="186"/>
        <v>789584.76</v>
      </c>
      <c r="J860" s="88">
        <f t="shared" si="182"/>
        <v>100</v>
      </c>
      <c r="K860" s="117"/>
    </row>
    <row r="861" spans="1:86" s="2" customFormat="1" ht="24">
      <c r="A861" s="21" t="s">
        <v>554</v>
      </c>
      <c r="B861" s="20" t="s">
        <v>46</v>
      </c>
      <c r="C861" s="20" t="s">
        <v>6</v>
      </c>
      <c r="D861" s="20" t="s">
        <v>7</v>
      </c>
      <c r="E861" s="20" t="s">
        <v>167</v>
      </c>
      <c r="F861" s="20"/>
      <c r="G861" s="108">
        <f t="shared" si="186"/>
        <v>756968.1</v>
      </c>
      <c r="H861" s="108">
        <f t="shared" si="186"/>
        <v>789584.76</v>
      </c>
      <c r="I861" s="108">
        <f t="shared" si="186"/>
        <v>789584.76</v>
      </c>
      <c r="J861" s="88">
        <f t="shared" si="182"/>
        <v>100</v>
      </c>
      <c r="K861" s="117"/>
    </row>
    <row r="862" spans="1:86" s="6" customFormat="1" ht="24">
      <c r="A862" s="21" t="s">
        <v>556</v>
      </c>
      <c r="B862" s="20" t="s">
        <v>46</v>
      </c>
      <c r="C862" s="20" t="s">
        <v>6</v>
      </c>
      <c r="D862" s="20" t="s">
        <v>7</v>
      </c>
      <c r="E862" s="20" t="s">
        <v>172</v>
      </c>
      <c r="F862" s="20"/>
      <c r="G862" s="108">
        <f t="shared" si="186"/>
        <v>756968.1</v>
      </c>
      <c r="H862" s="108">
        <f t="shared" si="186"/>
        <v>789584.76</v>
      </c>
      <c r="I862" s="108">
        <f t="shared" si="186"/>
        <v>789584.76</v>
      </c>
      <c r="J862" s="88">
        <f t="shared" si="182"/>
        <v>100</v>
      </c>
      <c r="K862" s="117"/>
      <c r="L862" s="2"/>
      <c r="M862" s="2"/>
    </row>
    <row r="863" spans="1:86" s="50" customFormat="1" ht="12">
      <c r="A863" s="21" t="s">
        <v>101</v>
      </c>
      <c r="B863" s="20" t="s">
        <v>46</v>
      </c>
      <c r="C863" s="20" t="s">
        <v>6</v>
      </c>
      <c r="D863" s="20" t="s">
        <v>7</v>
      </c>
      <c r="E863" s="20" t="s">
        <v>172</v>
      </c>
      <c r="F863" s="20" t="s">
        <v>93</v>
      </c>
      <c r="G863" s="108">
        <f t="shared" si="186"/>
        <v>756968.1</v>
      </c>
      <c r="H863" s="108">
        <f t="shared" si="186"/>
        <v>789584.76</v>
      </c>
      <c r="I863" s="108">
        <f t="shared" si="186"/>
        <v>789584.76</v>
      </c>
      <c r="J863" s="88">
        <f t="shared" si="182"/>
        <v>100</v>
      </c>
      <c r="K863" s="122"/>
      <c r="L863" s="5"/>
      <c r="M863" s="5"/>
    </row>
    <row r="864" spans="1:86" s="2" customFormat="1" ht="12">
      <c r="A864" s="21" t="s">
        <v>96</v>
      </c>
      <c r="B864" s="20" t="s">
        <v>46</v>
      </c>
      <c r="C864" s="20" t="s">
        <v>6</v>
      </c>
      <c r="D864" s="20" t="s">
        <v>7</v>
      </c>
      <c r="E864" s="20" t="s">
        <v>172</v>
      </c>
      <c r="F864" s="20" t="s">
        <v>94</v>
      </c>
      <c r="G864" s="108">
        <v>756968.1</v>
      </c>
      <c r="H864" s="108">
        <v>789584.76</v>
      </c>
      <c r="I864" s="108">
        <v>789584.76</v>
      </c>
      <c r="J864" s="88">
        <f t="shared" si="182"/>
        <v>100</v>
      </c>
      <c r="K864" s="117"/>
    </row>
    <row r="865" spans="1:11" s="2" customFormat="1" ht="12" hidden="1">
      <c r="A865" s="25" t="s">
        <v>196</v>
      </c>
      <c r="B865" s="16" t="s">
        <v>46</v>
      </c>
      <c r="C865" s="16" t="s">
        <v>7</v>
      </c>
      <c r="D865" s="16"/>
      <c r="E865" s="16"/>
      <c r="F865" s="16"/>
      <c r="G865" s="106">
        <f t="shared" ref="G865:I867" si="187">G866</f>
        <v>0</v>
      </c>
      <c r="H865" s="106">
        <f t="shared" si="187"/>
        <v>0</v>
      </c>
      <c r="I865" s="106">
        <f t="shared" si="187"/>
        <v>0</v>
      </c>
      <c r="J865" s="89" t="e">
        <f t="shared" si="182"/>
        <v>#DIV/0!</v>
      </c>
      <c r="K865" s="117"/>
    </row>
    <row r="866" spans="1:11" s="2" customFormat="1" ht="24" hidden="1">
      <c r="A866" s="58" t="s">
        <v>351</v>
      </c>
      <c r="B866" s="18" t="s">
        <v>46</v>
      </c>
      <c r="C866" s="18" t="s">
        <v>7</v>
      </c>
      <c r="D866" s="18" t="s">
        <v>13</v>
      </c>
      <c r="E866" s="18"/>
      <c r="F866" s="18"/>
      <c r="G866" s="107">
        <f t="shared" si="187"/>
        <v>0</v>
      </c>
      <c r="H866" s="107">
        <f t="shared" si="187"/>
        <v>0</v>
      </c>
      <c r="I866" s="107">
        <f t="shared" si="187"/>
        <v>0</v>
      </c>
      <c r="J866" s="90" t="e">
        <f t="shared" si="182"/>
        <v>#DIV/0!</v>
      </c>
      <c r="K866" s="117"/>
    </row>
    <row r="867" spans="1:11" s="2" customFormat="1" ht="48" hidden="1">
      <c r="A867" s="29" t="s">
        <v>294</v>
      </c>
      <c r="B867" s="20" t="s">
        <v>46</v>
      </c>
      <c r="C867" s="20" t="s">
        <v>7</v>
      </c>
      <c r="D867" s="20" t="s">
        <v>13</v>
      </c>
      <c r="E867" s="20" t="s">
        <v>280</v>
      </c>
      <c r="F867" s="20"/>
      <c r="G867" s="108">
        <f t="shared" si="187"/>
        <v>0</v>
      </c>
      <c r="H867" s="108">
        <f t="shared" si="187"/>
        <v>0</v>
      </c>
      <c r="I867" s="108">
        <f t="shared" si="187"/>
        <v>0</v>
      </c>
      <c r="J867" s="88" t="e">
        <f t="shared" si="182"/>
        <v>#DIV/0!</v>
      </c>
      <c r="K867" s="117"/>
    </row>
    <row r="868" spans="1:11" s="2" customFormat="1" ht="24" hidden="1">
      <c r="A868" s="29" t="s">
        <v>109</v>
      </c>
      <c r="B868" s="20" t="s">
        <v>46</v>
      </c>
      <c r="C868" s="20" t="s">
        <v>7</v>
      </c>
      <c r="D868" s="20" t="s">
        <v>13</v>
      </c>
      <c r="E868" s="20" t="s">
        <v>287</v>
      </c>
      <c r="F868" s="20"/>
      <c r="G868" s="108">
        <f>G871+G869</f>
        <v>0</v>
      </c>
      <c r="H868" s="108">
        <f>H871+H869</f>
        <v>0</v>
      </c>
      <c r="I868" s="108">
        <f>I871+I869</f>
        <v>0</v>
      </c>
      <c r="J868" s="88" t="e">
        <f t="shared" si="182"/>
        <v>#DIV/0!</v>
      </c>
      <c r="K868" s="117"/>
    </row>
    <row r="869" spans="1:11" s="2" customFormat="1" ht="12" hidden="1">
      <c r="A869" s="21" t="s">
        <v>95</v>
      </c>
      <c r="B869" s="20" t="s">
        <v>46</v>
      </c>
      <c r="C869" s="20" t="s">
        <v>7</v>
      </c>
      <c r="D869" s="20" t="s">
        <v>13</v>
      </c>
      <c r="E869" s="20" t="s">
        <v>287</v>
      </c>
      <c r="F869" s="20" t="s">
        <v>93</v>
      </c>
      <c r="G869" s="108">
        <f>G870</f>
        <v>0</v>
      </c>
      <c r="H869" s="108">
        <f>H870</f>
        <v>0</v>
      </c>
      <c r="I869" s="108">
        <f>I870</f>
        <v>0</v>
      </c>
      <c r="J869" s="88" t="e">
        <f t="shared" si="182"/>
        <v>#DIV/0!</v>
      </c>
      <c r="K869" s="117"/>
    </row>
    <row r="870" spans="1:11" s="2" customFormat="1" ht="12" hidden="1">
      <c r="A870" s="21" t="s">
        <v>104</v>
      </c>
      <c r="B870" s="20" t="s">
        <v>46</v>
      </c>
      <c r="C870" s="20" t="s">
        <v>7</v>
      </c>
      <c r="D870" s="20" t="s">
        <v>13</v>
      </c>
      <c r="E870" s="20" t="s">
        <v>287</v>
      </c>
      <c r="F870" s="20" t="s">
        <v>103</v>
      </c>
      <c r="G870" s="108"/>
      <c r="H870" s="108"/>
      <c r="I870" s="108"/>
      <c r="J870" s="88" t="e">
        <f t="shared" si="182"/>
        <v>#DIV/0!</v>
      </c>
      <c r="K870" s="117"/>
    </row>
    <row r="871" spans="1:11" s="2" customFormat="1" ht="12" hidden="1">
      <c r="A871" s="29" t="s">
        <v>65</v>
      </c>
      <c r="B871" s="20" t="s">
        <v>46</v>
      </c>
      <c r="C871" s="20" t="s">
        <v>7</v>
      </c>
      <c r="D871" s="20" t="s">
        <v>13</v>
      </c>
      <c r="E871" s="20" t="s">
        <v>287</v>
      </c>
      <c r="F871" s="20" t="s">
        <v>22</v>
      </c>
      <c r="G871" s="108">
        <f t="shared" ref="G871:I871" si="188">G872</f>
        <v>0</v>
      </c>
      <c r="H871" s="108">
        <f t="shared" si="188"/>
        <v>0</v>
      </c>
      <c r="I871" s="108">
        <f t="shared" si="188"/>
        <v>0</v>
      </c>
      <c r="J871" s="88" t="e">
        <f t="shared" si="182"/>
        <v>#DIV/0!</v>
      </c>
      <c r="K871" s="117"/>
    </row>
    <row r="872" spans="1:11" s="2" customFormat="1" ht="12" hidden="1">
      <c r="A872" s="29" t="s">
        <v>99</v>
      </c>
      <c r="B872" s="20" t="s">
        <v>46</v>
      </c>
      <c r="C872" s="20" t="s">
        <v>7</v>
      </c>
      <c r="D872" s="20" t="s">
        <v>13</v>
      </c>
      <c r="E872" s="20" t="s">
        <v>287</v>
      </c>
      <c r="F872" s="20" t="s">
        <v>98</v>
      </c>
      <c r="G872" s="108"/>
      <c r="H872" s="108"/>
      <c r="I872" s="108"/>
      <c r="J872" s="88" t="e">
        <f t="shared" si="182"/>
        <v>#DIV/0!</v>
      </c>
      <c r="K872" s="117"/>
    </row>
    <row r="873" spans="1:11" s="2" customFormat="1" ht="12" hidden="1">
      <c r="A873" s="25" t="s">
        <v>49</v>
      </c>
      <c r="B873" s="16" t="s">
        <v>46</v>
      </c>
      <c r="C873" s="16" t="s">
        <v>17</v>
      </c>
      <c r="D873" s="16"/>
      <c r="E873" s="16"/>
      <c r="F873" s="16"/>
      <c r="G873" s="106">
        <f t="shared" ref="G873:I880" si="189">G874</f>
        <v>0</v>
      </c>
      <c r="H873" s="106">
        <f t="shared" si="189"/>
        <v>0</v>
      </c>
      <c r="I873" s="106">
        <f t="shared" si="189"/>
        <v>0</v>
      </c>
      <c r="J873" s="89" t="e">
        <f t="shared" si="182"/>
        <v>#DIV/0!</v>
      </c>
      <c r="K873" s="117"/>
    </row>
    <row r="874" spans="1:11" s="2" customFormat="1" ht="12" hidden="1">
      <c r="A874" s="22" t="s">
        <v>20</v>
      </c>
      <c r="B874" s="18" t="s">
        <v>46</v>
      </c>
      <c r="C874" s="18" t="s">
        <v>17</v>
      </c>
      <c r="D874" s="18" t="s">
        <v>5</v>
      </c>
      <c r="E874" s="18"/>
      <c r="F874" s="18"/>
      <c r="G874" s="107">
        <f>G875</f>
        <v>0</v>
      </c>
      <c r="H874" s="107">
        <f>H875</f>
        <v>0</v>
      </c>
      <c r="I874" s="107">
        <f>I875</f>
        <v>0</v>
      </c>
      <c r="J874" s="90" t="e">
        <f t="shared" si="182"/>
        <v>#DIV/0!</v>
      </c>
      <c r="K874" s="117"/>
    </row>
    <row r="875" spans="1:11" s="2" customFormat="1" ht="24" hidden="1">
      <c r="A875" s="21" t="s">
        <v>384</v>
      </c>
      <c r="B875" s="20" t="s">
        <v>46</v>
      </c>
      <c r="C875" s="20" t="s">
        <v>17</v>
      </c>
      <c r="D875" s="20" t="s">
        <v>5</v>
      </c>
      <c r="E875" s="20" t="s">
        <v>144</v>
      </c>
      <c r="F875" s="20"/>
      <c r="G875" s="108">
        <f>G879+G882+G876</f>
        <v>0</v>
      </c>
      <c r="H875" s="108">
        <f>H879+H882+H876</f>
        <v>0</v>
      </c>
      <c r="I875" s="108">
        <f>I879+I882+I876</f>
        <v>0</v>
      </c>
      <c r="J875" s="88" t="e">
        <f t="shared" si="182"/>
        <v>#DIV/0!</v>
      </c>
      <c r="K875" s="117"/>
    </row>
    <row r="876" spans="1:11" s="2" customFormat="1" ht="12" hidden="1">
      <c r="A876" s="21" t="s">
        <v>311</v>
      </c>
      <c r="B876" s="20" t="s">
        <v>46</v>
      </c>
      <c r="C876" s="20" t="s">
        <v>17</v>
      </c>
      <c r="D876" s="20" t="s">
        <v>5</v>
      </c>
      <c r="E876" s="20" t="s">
        <v>440</v>
      </c>
      <c r="F876" s="20"/>
      <c r="G876" s="108">
        <f t="shared" ref="G876:I877" si="190">G877</f>
        <v>0</v>
      </c>
      <c r="H876" s="108">
        <f t="shared" si="190"/>
        <v>0</v>
      </c>
      <c r="I876" s="108">
        <f t="shared" si="190"/>
        <v>0</v>
      </c>
      <c r="J876" s="88" t="e">
        <f t="shared" si="182"/>
        <v>#DIV/0!</v>
      </c>
      <c r="K876" s="117"/>
    </row>
    <row r="877" spans="1:11" s="2" customFormat="1" ht="12" hidden="1">
      <c r="A877" s="21" t="s">
        <v>95</v>
      </c>
      <c r="B877" s="20" t="s">
        <v>46</v>
      </c>
      <c r="C877" s="20" t="s">
        <v>17</v>
      </c>
      <c r="D877" s="20" t="s">
        <v>5</v>
      </c>
      <c r="E877" s="20" t="s">
        <v>440</v>
      </c>
      <c r="F877" s="20" t="s">
        <v>93</v>
      </c>
      <c r="G877" s="108">
        <f t="shared" si="190"/>
        <v>0</v>
      </c>
      <c r="H877" s="108">
        <f t="shared" si="190"/>
        <v>0</v>
      </c>
      <c r="I877" s="108">
        <f t="shared" si="190"/>
        <v>0</v>
      </c>
      <c r="J877" s="88" t="e">
        <f t="shared" si="182"/>
        <v>#DIV/0!</v>
      </c>
      <c r="K877" s="117"/>
    </row>
    <row r="878" spans="1:11" s="2" customFormat="1" ht="12" hidden="1">
      <c r="A878" s="21" t="s">
        <v>104</v>
      </c>
      <c r="B878" s="20" t="s">
        <v>46</v>
      </c>
      <c r="C878" s="20" t="s">
        <v>17</v>
      </c>
      <c r="D878" s="20" t="s">
        <v>5</v>
      </c>
      <c r="E878" s="20" t="s">
        <v>440</v>
      </c>
      <c r="F878" s="20" t="s">
        <v>103</v>
      </c>
      <c r="G878" s="108"/>
      <c r="H878" s="108"/>
      <c r="I878" s="108"/>
      <c r="J878" s="88" t="e">
        <f t="shared" si="182"/>
        <v>#DIV/0!</v>
      </c>
      <c r="K878" s="117"/>
    </row>
    <row r="879" spans="1:11" s="2" customFormat="1" ht="24" hidden="1">
      <c r="A879" s="21" t="s">
        <v>263</v>
      </c>
      <c r="B879" s="20" t="s">
        <v>46</v>
      </c>
      <c r="C879" s="20" t="s">
        <v>17</v>
      </c>
      <c r="D879" s="20" t="s">
        <v>5</v>
      </c>
      <c r="E879" s="20" t="s">
        <v>398</v>
      </c>
      <c r="F879" s="20"/>
      <c r="G879" s="108">
        <f t="shared" si="189"/>
        <v>0</v>
      </c>
      <c r="H879" s="108">
        <f t="shared" si="189"/>
        <v>0</v>
      </c>
      <c r="I879" s="108">
        <f t="shared" si="189"/>
        <v>0</v>
      </c>
      <c r="J879" s="88" t="e">
        <f t="shared" si="182"/>
        <v>#DIV/0!</v>
      </c>
      <c r="K879" s="117"/>
    </row>
    <row r="880" spans="1:11" s="2" customFormat="1" ht="12" hidden="1">
      <c r="A880" s="21" t="s">
        <v>101</v>
      </c>
      <c r="B880" s="20" t="s">
        <v>46</v>
      </c>
      <c r="C880" s="20" t="s">
        <v>17</v>
      </c>
      <c r="D880" s="20" t="s">
        <v>5</v>
      </c>
      <c r="E880" s="20" t="s">
        <v>398</v>
      </c>
      <c r="F880" s="20" t="s">
        <v>93</v>
      </c>
      <c r="G880" s="108">
        <f t="shared" si="189"/>
        <v>0</v>
      </c>
      <c r="H880" s="108">
        <f t="shared" si="189"/>
        <v>0</v>
      </c>
      <c r="I880" s="108">
        <f t="shared" si="189"/>
        <v>0</v>
      </c>
      <c r="J880" s="88" t="e">
        <f t="shared" si="182"/>
        <v>#DIV/0!</v>
      </c>
      <c r="K880" s="117"/>
    </row>
    <row r="881" spans="1:13" s="2" customFormat="1" ht="12" hidden="1">
      <c r="A881" s="21" t="s">
        <v>102</v>
      </c>
      <c r="B881" s="20" t="s">
        <v>46</v>
      </c>
      <c r="C881" s="20" t="s">
        <v>17</v>
      </c>
      <c r="D881" s="20" t="s">
        <v>5</v>
      </c>
      <c r="E881" s="20" t="s">
        <v>398</v>
      </c>
      <c r="F881" s="20" t="s">
        <v>100</v>
      </c>
      <c r="G881" s="108"/>
      <c r="H881" s="108"/>
      <c r="I881" s="108"/>
      <c r="J881" s="88" t="e">
        <f t="shared" si="182"/>
        <v>#DIV/0!</v>
      </c>
      <c r="K881" s="117"/>
    </row>
    <row r="882" spans="1:13" s="6" customFormat="1" ht="12" hidden="1">
      <c r="A882" s="21" t="s">
        <v>329</v>
      </c>
      <c r="B882" s="20" t="s">
        <v>46</v>
      </c>
      <c r="C882" s="20" t="s">
        <v>17</v>
      </c>
      <c r="D882" s="20" t="s">
        <v>5</v>
      </c>
      <c r="E882" s="20" t="s">
        <v>395</v>
      </c>
      <c r="F882" s="20"/>
      <c r="G882" s="108">
        <f t="shared" ref="G882:I883" si="191">G883</f>
        <v>0</v>
      </c>
      <c r="H882" s="108">
        <f t="shared" si="191"/>
        <v>0</v>
      </c>
      <c r="I882" s="108">
        <f t="shared" si="191"/>
        <v>0</v>
      </c>
      <c r="J882" s="88" t="e">
        <f t="shared" si="182"/>
        <v>#DIV/0!</v>
      </c>
      <c r="K882" s="117"/>
      <c r="L882" s="2"/>
      <c r="M882" s="2"/>
    </row>
    <row r="883" spans="1:13" s="2" customFormat="1" ht="12" hidden="1">
      <c r="A883" s="21" t="s">
        <v>101</v>
      </c>
      <c r="B883" s="20" t="s">
        <v>46</v>
      </c>
      <c r="C883" s="20" t="s">
        <v>17</v>
      </c>
      <c r="D883" s="20" t="s">
        <v>5</v>
      </c>
      <c r="E883" s="20" t="s">
        <v>395</v>
      </c>
      <c r="F883" s="20" t="s">
        <v>93</v>
      </c>
      <c r="G883" s="108">
        <f t="shared" si="191"/>
        <v>0</v>
      </c>
      <c r="H883" s="108">
        <f t="shared" si="191"/>
        <v>0</v>
      </c>
      <c r="I883" s="108">
        <f t="shared" si="191"/>
        <v>0</v>
      </c>
      <c r="J883" s="88" t="e">
        <f t="shared" si="182"/>
        <v>#DIV/0!</v>
      </c>
      <c r="K883" s="117"/>
    </row>
    <row r="884" spans="1:13" s="2" customFormat="1" ht="12" hidden="1">
      <c r="A884" s="21" t="s">
        <v>104</v>
      </c>
      <c r="B884" s="20" t="s">
        <v>46</v>
      </c>
      <c r="C884" s="20" t="s">
        <v>17</v>
      </c>
      <c r="D884" s="20" t="s">
        <v>5</v>
      </c>
      <c r="E884" s="20" t="s">
        <v>395</v>
      </c>
      <c r="F884" s="20" t="s">
        <v>103</v>
      </c>
      <c r="G884" s="108"/>
      <c r="H884" s="108"/>
      <c r="I884" s="108"/>
      <c r="J884" s="88" t="e">
        <f t="shared" si="182"/>
        <v>#DIV/0!</v>
      </c>
      <c r="K884" s="117"/>
    </row>
    <row r="885" spans="1:13" s="2" customFormat="1" ht="24">
      <c r="A885" s="15" t="s">
        <v>216</v>
      </c>
      <c r="B885" s="16" t="s">
        <v>46</v>
      </c>
      <c r="C885" s="16" t="s">
        <v>30</v>
      </c>
      <c r="D885" s="16"/>
      <c r="E885" s="16"/>
      <c r="F885" s="16"/>
      <c r="G885" s="106">
        <f>G886+G895</f>
        <v>28990869.93</v>
      </c>
      <c r="H885" s="106">
        <f>H886+H895</f>
        <v>29346099.93</v>
      </c>
      <c r="I885" s="106">
        <f>I886+I895</f>
        <v>29346099.93</v>
      </c>
      <c r="J885" s="89">
        <f t="shared" si="182"/>
        <v>100</v>
      </c>
      <c r="K885" s="117"/>
    </row>
    <row r="886" spans="1:13" s="2" customFormat="1" ht="24">
      <c r="A886" s="17" t="s">
        <v>38</v>
      </c>
      <c r="B886" s="18" t="s">
        <v>46</v>
      </c>
      <c r="C886" s="18" t="s">
        <v>30</v>
      </c>
      <c r="D886" s="18" t="s">
        <v>5</v>
      </c>
      <c r="E886" s="18"/>
      <c r="F886" s="18"/>
      <c r="G886" s="107">
        <f t="shared" ref="G886:I887" si="192">G887</f>
        <v>3488653.87</v>
      </c>
      <c r="H886" s="107">
        <f t="shared" si="192"/>
        <v>3488653.87</v>
      </c>
      <c r="I886" s="107">
        <f t="shared" si="192"/>
        <v>3488653.87</v>
      </c>
      <c r="J886" s="90">
        <f t="shared" si="182"/>
        <v>100</v>
      </c>
      <c r="K886" s="117"/>
    </row>
    <row r="887" spans="1:13" s="2" customFormat="1" ht="24">
      <c r="A887" s="21" t="s">
        <v>553</v>
      </c>
      <c r="B887" s="20" t="s">
        <v>46</v>
      </c>
      <c r="C887" s="20" t="s">
        <v>30</v>
      </c>
      <c r="D887" s="20" t="s">
        <v>5</v>
      </c>
      <c r="E887" s="20" t="s">
        <v>166</v>
      </c>
      <c r="F887" s="20"/>
      <c r="G887" s="108">
        <f t="shared" si="192"/>
        <v>3488653.87</v>
      </c>
      <c r="H887" s="108">
        <f t="shared" si="192"/>
        <v>3488653.87</v>
      </c>
      <c r="I887" s="108">
        <f t="shared" si="192"/>
        <v>3488653.87</v>
      </c>
      <c r="J887" s="88">
        <f t="shared" si="182"/>
        <v>100</v>
      </c>
      <c r="K887" s="117"/>
    </row>
    <row r="888" spans="1:13" s="2" customFormat="1" ht="24">
      <c r="A888" s="21" t="s">
        <v>557</v>
      </c>
      <c r="B888" s="20" t="s">
        <v>46</v>
      </c>
      <c r="C888" s="20" t="s">
        <v>30</v>
      </c>
      <c r="D888" s="20" t="s">
        <v>5</v>
      </c>
      <c r="E888" s="20" t="s">
        <v>173</v>
      </c>
      <c r="F888" s="20"/>
      <c r="G888" s="108">
        <f>G889+G892</f>
        <v>3488653.87</v>
      </c>
      <c r="H888" s="108">
        <f>H889+H892</f>
        <v>3488653.87</v>
      </c>
      <c r="I888" s="108">
        <f>I889+I892</f>
        <v>3488653.87</v>
      </c>
      <c r="J888" s="88">
        <f t="shared" si="182"/>
        <v>100</v>
      </c>
      <c r="K888" s="117"/>
    </row>
    <row r="889" spans="1:13" s="2" customFormat="1" ht="12">
      <c r="A889" s="21" t="s">
        <v>105</v>
      </c>
      <c r="B889" s="20" t="s">
        <v>46</v>
      </c>
      <c r="C889" s="20" t="s">
        <v>30</v>
      </c>
      <c r="D889" s="20" t="s">
        <v>5</v>
      </c>
      <c r="E889" s="20" t="s">
        <v>174</v>
      </c>
      <c r="F889" s="20"/>
      <c r="G889" s="108">
        <f t="shared" ref="G889:I890" si="193">G890</f>
        <v>2323386.7999999998</v>
      </c>
      <c r="H889" s="108">
        <f t="shared" si="193"/>
        <v>2323386.7999999998</v>
      </c>
      <c r="I889" s="108">
        <f t="shared" si="193"/>
        <v>2323386.7999999998</v>
      </c>
      <c r="J889" s="88">
        <f t="shared" si="182"/>
        <v>100</v>
      </c>
      <c r="K889" s="117"/>
    </row>
    <row r="890" spans="1:13" s="2" customFormat="1" ht="12">
      <c r="A890" s="21" t="s">
        <v>101</v>
      </c>
      <c r="B890" s="20" t="s">
        <v>46</v>
      </c>
      <c r="C890" s="20" t="s">
        <v>30</v>
      </c>
      <c r="D890" s="20" t="s">
        <v>5</v>
      </c>
      <c r="E890" s="20" t="s">
        <v>174</v>
      </c>
      <c r="F890" s="20" t="s">
        <v>93</v>
      </c>
      <c r="G890" s="108">
        <f t="shared" si="193"/>
        <v>2323386.7999999998</v>
      </c>
      <c r="H890" s="108">
        <f t="shared" si="193"/>
        <v>2323386.7999999998</v>
      </c>
      <c r="I890" s="108">
        <f t="shared" si="193"/>
        <v>2323386.7999999998</v>
      </c>
      <c r="J890" s="88">
        <f t="shared" si="182"/>
        <v>100</v>
      </c>
      <c r="K890" s="117"/>
    </row>
    <row r="891" spans="1:13" s="2" customFormat="1" ht="12">
      <c r="A891" s="21" t="s">
        <v>192</v>
      </c>
      <c r="B891" s="20" t="s">
        <v>46</v>
      </c>
      <c r="C891" s="20" t="s">
        <v>30</v>
      </c>
      <c r="D891" s="20" t="s">
        <v>5</v>
      </c>
      <c r="E891" s="20" t="s">
        <v>174</v>
      </c>
      <c r="F891" s="20" t="s">
        <v>194</v>
      </c>
      <c r="G891" s="108">
        <v>2323386.7999999998</v>
      </c>
      <c r="H891" s="108">
        <v>2323386.7999999998</v>
      </c>
      <c r="I891" s="108">
        <v>2323386.7999999998</v>
      </c>
      <c r="J891" s="88">
        <f t="shared" si="182"/>
        <v>100</v>
      </c>
      <c r="K891" s="117"/>
    </row>
    <row r="892" spans="1:13" s="2" customFormat="1" ht="12">
      <c r="A892" s="21" t="s">
        <v>105</v>
      </c>
      <c r="B892" s="20" t="s">
        <v>46</v>
      </c>
      <c r="C892" s="20" t="s">
        <v>30</v>
      </c>
      <c r="D892" s="20" t="s">
        <v>5</v>
      </c>
      <c r="E892" s="20" t="s">
        <v>175</v>
      </c>
      <c r="F892" s="20"/>
      <c r="G892" s="108">
        <f t="shared" ref="G892:I893" si="194">G893</f>
        <v>1165267.07</v>
      </c>
      <c r="H892" s="108">
        <f t="shared" si="194"/>
        <v>1165267.07</v>
      </c>
      <c r="I892" s="108">
        <f t="shared" si="194"/>
        <v>1165267.07</v>
      </c>
      <c r="J892" s="88">
        <f t="shared" si="182"/>
        <v>100</v>
      </c>
      <c r="K892" s="117"/>
    </row>
    <row r="893" spans="1:13" s="2" customFormat="1" ht="12">
      <c r="A893" s="21" t="s">
        <v>101</v>
      </c>
      <c r="B893" s="20" t="s">
        <v>46</v>
      </c>
      <c r="C893" s="20" t="s">
        <v>30</v>
      </c>
      <c r="D893" s="20" t="s">
        <v>5</v>
      </c>
      <c r="E893" s="20" t="s">
        <v>175</v>
      </c>
      <c r="F893" s="20" t="s">
        <v>93</v>
      </c>
      <c r="G893" s="108">
        <f t="shared" si="194"/>
        <v>1165267.07</v>
      </c>
      <c r="H893" s="108">
        <f t="shared" si="194"/>
        <v>1165267.07</v>
      </c>
      <c r="I893" s="108">
        <f t="shared" si="194"/>
        <v>1165267.07</v>
      </c>
      <c r="J893" s="88">
        <f t="shared" si="182"/>
        <v>100</v>
      </c>
      <c r="K893" s="117"/>
    </row>
    <row r="894" spans="1:13" s="50" customFormat="1" ht="12">
      <c r="A894" s="21" t="s">
        <v>193</v>
      </c>
      <c r="B894" s="20" t="s">
        <v>46</v>
      </c>
      <c r="C894" s="20" t="s">
        <v>30</v>
      </c>
      <c r="D894" s="20" t="s">
        <v>5</v>
      </c>
      <c r="E894" s="20" t="s">
        <v>175</v>
      </c>
      <c r="F894" s="20" t="s">
        <v>194</v>
      </c>
      <c r="G894" s="108">
        <v>1165267.07</v>
      </c>
      <c r="H894" s="108">
        <v>1165267.07</v>
      </c>
      <c r="I894" s="108">
        <v>1165267.07</v>
      </c>
      <c r="J894" s="88">
        <f t="shared" si="182"/>
        <v>100</v>
      </c>
      <c r="K894" s="122"/>
      <c r="L894" s="5"/>
      <c r="M894" s="5"/>
    </row>
    <row r="895" spans="1:13" s="2" customFormat="1" ht="12">
      <c r="A895" s="22" t="s">
        <v>244</v>
      </c>
      <c r="B895" s="18" t="s">
        <v>46</v>
      </c>
      <c r="C895" s="18" t="s">
        <v>30</v>
      </c>
      <c r="D895" s="18" t="s">
        <v>7</v>
      </c>
      <c r="E895" s="72"/>
      <c r="F895" s="18"/>
      <c r="G895" s="107">
        <f t="shared" ref="G895:I899" si="195">G896</f>
        <v>25502216.059999999</v>
      </c>
      <c r="H895" s="107">
        <f t="shared" si="195"/>
        <v>25857446.059999999</v>
      </c>
      <c r="I895" s="107">
        <f t="shared" si="195"/>
        <v>25857446.059999999</v>
      </c>
      <c r="J895" s="90">
        <f t="shared" si="182"/>
        <v>100</v>
      </c>
      <c r="K895" s="117"/>
    </row>
    <row r="896" spans="1:13" s="2" customFormat="1" ht="24">
      <c r="A896" s="21" t="s">
        <v>553</v>
      </c>
      <c r="B896" s="20" t="s">
        <v>46</v>
      </c>
      <c r="C896" s="20" t="s">
        <v>30</v>
      </c>
      <c r="D896" s="20" t="s">
        <v>7</v>
      </c>
      <c r="E896" s="20" t="s">
        <v>166</v>
      </c>
      <c r="F896" s="20"/>
      <c r="G896" s="108">
        <f t="shared" ref="G896:I897" si="196">G897</f>
        <v>25502216.059999999</v>
      </c>
      <c r="H896" s="108">
        <f t="shared" si="196"/>
        <v>25857446.059999999</v>
      </c>
      <c r="I896" s="108">
        <f t="shared" si="196"/>
        <v>25857446.059999999</v>
      </c>
      <c r="J896" s="88">
        <f t="shared" si="182"/>
        <v>100</v>
      </c>
      <c r="K896" s="117"/>
    </row>
    <row r="897" spans="1:86" s="2" customFormat="1" ht="24">
      <c r="A897" s="21" t="s">
        <v>557</v>
      </c>
      <c r="B897" s="20" t="s">
        <v>46</v>
      </c>
      <c r="C897" s="20" t="s">
        <v>30</v>
      </c>
      <c r="D897" s="20" t="s">
        <v>7</v>
      </c>
      <c r="E897" s="20" t="s">
        <v>173</v>
      </c>
      <c r="F897" s="20"/>
      <c r="G897" s="108">
        <f t="shared" si="196"/>
        <v>25502216.059999999</v>
      </c>
      <c r="H897" s="108">
        <f t="shared" si="196"/>
        <v>25857446.059999999</v>
      </c>
      <c r="I897" s="108">
        <f t="shared" si="196"/>
        <v>25857446.059999999</v>
      </c>
      <c r="J897" s="88">
        <f t="shared" si="182"/>
        <v>100</v>
      </c>
      <c r="K897" s="117"/>
    </row>
    <row r="898" spans="1:86" s="2" customFormat="1" ht="24">
      <c r="A898" s="21" t="s">
        <v>558</v>
      </c>
      <c r="B898" s="20" t="s">
        <v>46</v>
      </c>
      <c r="C898" s="20" t="s">
        <v>30</v>
      </c>
      <c r="D898" s="20" t="s">
        <v>7</v>
      </c>
      <c r="E898" s="47" t="s">
        <v>352</v>
      </c>
      <c r="F898" s="20"/>
      <c r="G898" s="108">
        <f t="shared" si="195"/>
        <v>25502216.059999999</v>
      </c>
      <c r="H898" s="108">
        <f t="shared" si="195"/>
        <v>25857446.059999999</v>
      </c>
      <c r="I898" s="108">
        <f t="shared" si="195"/>
        <v>25857446.059999999</v>
      </c>
      <c r="J898" s="88">
        <f t="shared" si="182"/>
        <v>100</v>
      </c>
      <c r="K898" s="117"/>
    </row>
    <row r="899" spans="1:86" s="4" customFormat="1" ht="15">
      <c r="A899" s="21" t="s">
        <v>101</v>
      </c>
      <c r="B899" s="20" t="s">
        <v>46</v>
      </c>
      <c r="C899" s="20" t="s">
        <v>30</v>
      </c>
      <c r="D899" s="20" t="s">
        <v>7</v>
      </c>
      <c r="E899" s="47" t="s">
        <v>352</v>
      </c>
      <c r="F899" s="20" t="s">
        <v>93</v>
      </c>
      <c r="G899" s="108">
        <f t="shared" si="195"/>
        <v>25502216.059999999</v>
      </c>
      <c r="H899" s="108">
        <f t="shared" si="195"/>
        <v>25857446.059999999</v>
      </c>
      <c r="I899" s="108">
        <f t="shared" si="195"/>
        <v>25857446.059999999</v>
      </c>
      <c r="J899" s="88">
        <f t="shared" si="182"/>
        <v>100</v>
      </c>
      <c r="K899" s="113"/>
      <c r="L899" s="10"/>
      <c r="M899" s="10"/>
    </row>
    <row r="900" spans="1:86">
      <c r="A900" s="21" t="s">
        <v>102</v>
      </c>
      <c r="B900" s="20" t="s">
        <v>46</v>
      </c>
      <c r="C900" s="20" t="s">
        <v>30</v>
      </c>
      <c r="D900" s="20" t="s">
        <v>7</v>
      </c>
      <c r="E900" s="47" t="s">
        <v>352</v>
      </c>
      <c r="F900" s="20" t="s">
        <v>100</v>
      </c>
      <c r="G900" s="108">
        <v>25502216.059999999</v>
      </c>
      <c r="H900" s="108">
        <v>25857446.059999999</v>
      </c>
      <c r="I900" s="108">
        <v>25857446.059999999</v>
      </c>
      <c r="J900" s="88">
        <f t="shared" si="182"/>
        <v>100</v>
      </c>
    </row>
    <row r="901" spans="1:86">
      <c r="A901" s="74" t="s">
        <v>25</v>
      </c>
      <c r="B901" s="74"/>
      <c r="C901" s="16"/>
      <c r="D901" s="16"/>
      <c r="E901" s="16"/>
      <c r="F901" s="16"/>
      <c r="G901" s="106">
        <f>G10+G491+G561+G816+G536+G552</f>
        <v>936886394.29999995</v>
      </c>
      <c r="H901" s="106">
        <f>H10+H491+H561+H816+H536+H552</f>
        <v>1240639057.52</v>
      </c>
      <c r="I901" s="106">
        <f>I10+I491+I561+I816+I536+I552</f>
        <v>1163866095.3900001</v>
      </c>
      <c r="J901" s="90">
        <f t="shared" si="182"/>
        <v>93.811821281568655</v>
      </c>
    </row>
    <row r="902" spans="1:86">
      <c r="A902" s="97"/>
      <c r="B902" s="35"/>
      <c r="C902" s="36"/>
      <c r="D902" s="36"/>
      <c r="E902" s="36"/>
      <c r="F902" s="36"/>
      <c r="G902" s="37"/>
    </row>
    <row r="903" spans="1:86">
      <c r="A903" s="97"/>
      <c r="B903" s="35"/>
      <c r="C903" s="36"/>
      <c r="D903" s="36"/>
      <c r="E903" s="36"/>
      <c r="F903" s="36"/>
      <c r="G903" s="37"/>
    </row>
    <row r="904" spans="1:86">
      <c r="A904" s="97"/>
      <c r="B904" s="35"/>
      <c r="C904" s="38"/>
      <c r="D904" s="38"/>
      <c r="E904" s="38"/>
      <c r="F904" s="38"/>
      <c r="G904" s="37"/>
    </row>
    <row r="905" spans="1:86">
      <c r="A905" s="97"/>
      <c r="B905" s="35"/>
      <c r="C905" s="38"/>
      <c r="D905" s="38"/>
      <c r="E905" s="38"/>
      <c r="F905" s="38"/>
      <c r="G905" s="37"/>
    </row>
    <row r="906" spans="1:86">
      <c r="A906" s="97"/>
      <c r="B906" s="35"/>
      <c r="C906" s="38"/>
      <c r="D906" s="38"/>
      <c r="E906" s="38"/>
      <c r="F906" s="38"/>
      <c r="G906" s="37"/>
    </row>
    <row r="907" spans="1:86" s="69" customFormat="1">
      <c r="A907" s="97"/>
      <c r="B907" s="35"/>
      <c r="C907" s="38"/>
      <c r="D907" s="38"/>
      <c r="E907" s="38"/>
      <c r="F907" s="38"/>
      <c r="G907" s="37"/>
      <c r="H907" s="35"/>
      <c r="I907" s="35"/>
      <c r="J907" s="1"/>
      <c r="K907" s="112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</row>
    <row r="908" spans="1:86" s="69" customFormat="1">
      <c r="A908" s="97"/>
      <c r="B908" s="35"/>
      <c r="C908" s="38"/>
      <c r="D908" s="38"/>
      <c r="E908" s="38"/>
      <c r="F908" s="38"/>
      <c r="G908" s="37"/>
      <c r="H908" s="35"/>
      <c r="I908" s="35"/>
      <c r="J908" s="1"/>
      <c r="K908" s="112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</row>
    <row r="909" spans="1:86" s="69" customFormat="1">
      <c r="A909" s="97"/>
      <c r="B909" s="35"/>
      <c r="C909" s="38"/>
      <c r="D909" s="38"/>
      <c r="E909" s="38"/>
      <c r="F909" s="38"/>
      <c r="G909" s="37"/>
      <c r="H909" s="35"/>
      <c r="I909" s="35"/>
      <c r="J909" s="1"/>
      <c r="K909" s="112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</row>
    <row r="910" spans="1:86" s="69" customFormat="1">
      <c r="A910" s="97"/>
      <c r="B910" s="35"/>
      <c r="C910" s="38"/>
      <c r="D910" s="38"/>
      <c r="E910" s="38"/>
      <c r="F910" s="38"/>
      <c r="G910" s="37"/>
      <c r="H910" s="35"/>
      <c r="I910" s="35"/>
      <c r="J910" s="1"/>
      <c r="K910" s="112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</row>
    <row r="911" spans="1:86" s="69" customFormat="1">
      <c r="A911" s="97"/>
      <c r="B911" s="35"/>
      <c r="C911" s="38"/>
      <c r="D911" s="38"/>
      <c r="E911" s="38"/>
      <c r="F911" s="38"/>
      <c r="G911" s="37"/>
      <c r="H911" s="35"/>
      <c r="I911" s="35"/>
      <c r="J911" s="1"/>
      <c r="K911" s="112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</row>
    <row r="912" spans="1:86" s="69" customFormat="1">
      <c r="A912" s="97"/>
      <c r="B912" s="35"/>
      <c r="C912" s="38"/>
      <c r="D912" s="38"/>
      <c r="E912" s="38"/>
      <c r="F912" s="38"/>
      <c r="G912" s="37"/>
      <c r="H912" s="35"/>
      <c r="I912" s="35"/>
      <c r="J912" s="1"/>
      <c r="K912" s="112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</row>
    <row r="913" spans="1:86" s="69" customFormat="1">
      <c r="A913" s="97"/>
      <c r="B913" s="35"/>
      <c r="C913" s="38"/>
      <c r="D913" s="38"/>
      <c r="E913" s="38"/>
      <c r="F913" s="38"/>
      <c r="G913" s="37"/>
      <c r="H913" s="35"/>
      <c r="I913" s="35"/>
      <c r="J913" s="1"/>
      <c r="K913" s="112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</row>
    <row r="914" spans="1:86" s="69" customFormat="1">
      <c r="A914" s="97"/>
      <c r="B914" s="35"/>
      <c r="C914" s="38"/>
      <c r="D914" s="38"/>
      <c r="E914" s="38"/>
      <c r="F914" s="38"/>
      <c r="G914" s="37"/>
      <c r="H914" s="35"/>
      <c r="I914" s="35"/>
      <c r="J914" s="1"/>
      <c r="K914" s="112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</row>
    <row r="915" spans="1:86" s="69" customFormat="1">
      <c r="A915" s="97"/>
      <c r="B915" s="35"/>
      <c r="C915" s="38"/>
      <c r="D915" s="38"/>
      <c r="E915" s="38"/>
      <c r="F915" s="38"/>
      <c r="G915" s="37"/>
      <c r="H915" s="35"/>
      <c r="I915" s="35"/>
      <c r="J915" s="1"/>
      <c r="K915" s="112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</row>
    <row r="916" spans="1:86" s="69" customFormat="1">
      <c r="A916" s="97"/>
      <c r="B916" s="35"/>
      <c r="C916" s="38"/>
      <c r="D916" s="38"/>
      <c r="E916" s="38"/>
      <c r="F916" s="38"/>
      <c r="G916" s="37"/>
      <c r="H916" s="35"/>
      <c r="I916" s="35"/>
      <c r="J916" s="1"/>
      <c r="K916" s="112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</row>
    <row r="917" spans="1:86" s="69" customFormat="1">
      <c r="A917" s="97"/>
      <c r="B917" s="35"/>
      <c r="C917" s="38"/>
      <c r="D917" s="38"/>
      <c r="E917" s="38"/>
      <c r="F917" s="38"/>
      <c r="G917" s="37"/>
      <c r="H917" s="35"/>
      <c r="I917" s="35"/>
      <c r="J917" s="1"/>
      <c r="K917" s="112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</row>
    <row r="918" spans="1:86" s="69" customFormat="1">
      <c r="A918" s="97"/>
      <c r="B918" s="35"/>
      <c r="C918" s="38"/>
      <c r="D918" s="38"/>
      <c r="E918" s="38"/>
      <c r="F918" s="38"/>
      <c r="G918" s="37"/>
      <c r="H918" s="35"/>
      <c r="I918" s="35"/>
      <c r="J918" s="1"/>
      <c r="K918" s="112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</row>
    <row r="919" spans="1:86" s="69" customFormat="1">
      <c r="A919" s="97"/>
      <c r="B919" s="35"/>
      <c r="C919" s="38"/>
      <c r="D919" s="38"/>
      <c r="E919" s="38"/>
      <c r="F919" s="38"/>
      <c r="G919" s="37"/>
      <c r="H919" s="35"/>
      <c r="I919" s="35"/>
      <c r="J919" s="1"/>
      <c r="K919" s="112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</row>
    <row r="920" spans="1:86" s="69" customFormat="1">
      <c r="A920" s="97"/>
      <c r="B920" s="35"/>
      <c r="C920" s="38"/>
      <c r="D920" s="38"/>
      <c r="E920" s="38"/>
      <c r="F920" s="38"/>
      <c r="G920" s="37"/>
      <c r="H920" s="35"/>
      <c r="I920" s="35"/>
      <c r="J920" s="1"/>
      <c r="K920" s="112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</row>
    <row r="921" spans="1:86" s="69" customFormat="1">
      <c r="A921" s="97"/>
      <c r="B921" s="35"/>
      <c r="C921" s="38"/>
      <c r="D921" s="38"/>
      <c r="E921" s="38"/>
      <c r="F921" s="38"/>
      <c r="G921" s="37"/>
      <c r="H921" s="35"/>
      <c r="I921" s="35"/>
      <c r="J921" s="1"/>
      <c r="K921" s="112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</row>
    <row r="922" spans="1:86" s="69" customFormat="1">
      <c r="A922" s="97"/>
      <c r="B922" s="35"/>
      <c r="C922" s="38"/>
      <c r="D922" s="38"/>
      <c r="E922" s="38"/>
      <c r="F922" s="38"/>
      <c r="G922" s="37"/>
      <c r="H922" s="35"/>
      <c r="I922" s="35"/>
      <c r="J922" s="1"/>
      <c r="K922" s="112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</row>
    <row r="923" spans="1:86" s="69" customFormat="1">
      <c r="A923" s="97"/>
      <c r="B923" s="35"/>
      <c r="C923" s="38"/>
      <c r="D923" s="38"/>
      <c r="E923" s="38"/>
      <c r="F923" s="38"/>
      <c r="G923" s="37"/>
      <c r="H923" s="35"/>
      <c r="I923" s="35"/>
      <c r="J923" s="1"/>
      <c r="K923" s="112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</row>
    <row r="924" spans="1:86" s="69" customFormat="1">
      <c r="A924" s="97"/>
      <c r="B924" s="35"/>
      <c r="C924" s="38"/>
      <c r="D924" s="38"/>
      <c r="E924" s="38"/>
      <c r="F924" s="38"/>
      <c r="G924" s="37"/>
      <c r="H924" s="35"/>
      <c r="I924" s="35"/>
      <c r="J924" s="1"/>
      <c r="K924" s="112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</row>
    <row r="925" spans="1:86" s="69" customFormat="1">
      <c r="A925" s="97"/>
      <c r="B925" s="35"/>
      <c r="C925" s="38"/>
      <c r="D925" s="38"/>
      <c r="E925" s="38"/>
      <c r="F925" s="38"/>
      <c r="G925" s="37"/>
      <c r="H925" s="35"/>
      <c r="I925" s="35"/>
      <c r="J925" s="1"/>
      <c r="K925" s="112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</row>
    <row r="926" spans="1:86" s="69" customFormat="1">
      <c r="A926" s="97"/>
      <c r="B926" s="35"/>
      <c r="C926" s="38"/>
      <c r="D926" s="38"/>
      <c r="E926" s="38"/>
      <c r="F926" s="38"/>
      <c r="G926" s="37"/>
      <c r="H926" s="35"/>
      <c r="I926" s="35"/>
      <c r="J926" s="1"/>
      <c r="K926" s="112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</row>
  </sheetData>
  <mergeCells count="2">
    <mergeCell ref="A7:G7"/>
    <mergeCell ref="A6:J6"/>
  </mergeCells>
  <pageMargins left="0.39370078740157483" right="0.19685039370078741" top="0.55118110236220474" bottom="0.35433070866141736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поясн..</vt:lpstr>
      <vt:lpstr>'к поясн..'!Область_печати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2023-03-02T12:33:42Z</cp:lastPrinted>
  <dcterms:created xsi:type="dcterms:W3CDTF">2004-09-08T09:13:27Z</dcterms:created>
  <dcterms:modified xsi:type="dcterms:W3CDTF">2023-03-20T11:23:02Z</dcterms:modified>
</cp:coreProperties>
</file>