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к реш." sheetId="110" r:id="rId1"/>
  </sheets>
  <definedNames>
    <definedName name="_xlnm.Print_Area" localSheetId="0">'к реш.'!$A$1:$I$57</definedName>
  </definedNames>
  <calcPr calcId="125725" iterate="1"/>
</workbook>
</file>

<file path=xl/calcChain.xml><?xml version="1.0" encoding="utf-8"?>
<calcChain xmlns="http://schemas.openxmlformats.org/spreadsheetml/2006/main">
  <c r="G45" i="110"/>
  <c r="G36"/>
  <c r="G18"/>
  <c r="G27"/>
  <c r="G30"/>
  <c r="G46"/>
  <c r="G35"/>
  <c r="G34"/>
  <c r="G47"/>
  <c r="H47"/>
  <c r="G42"/>
  <c r="H42"/>
  <c r="G40"/>
  <c r="H40"/>
  <c r="H34"/>
  <c r="G32"/>
  <c r="H32"/>
  <c r="G23"/>
  <c r="H23"/>
  <c r="G21"/>
  <c r="H21"/>
  <c r="G19"/>
  <c r="H19"/>
  <c r="H10"/>
  <c r="G53"/>
  <c r="G52"/>
  <c r="G50"/>
  <c r="G28"/>
  <c r="G10"/>
  <c r="I11" l="1"/>
  <c r="I12"/>
  <c r="I13"/>
  <c r="I14"/>
  <c r="I15"/>
  <c r="I18"/>
  <c r="I20"/>
  <c r="I22"/>
  <c r="I24"/>
  <c r="I25"/>
  <c r="I26"/>
  <c r="I27"/>
  <c r="I29"/>
  <c r="I30"/>
  <c r="I33"/>
  <c r="I35"/>
  <c r="I36"/>
  <c r="I37"/>
  <c r="I38"/>
  <c r="I39"/>
  <c r="I41"/>
  <c r="I43"/>
  <c r="I44"/>
  <c r="I45"/>
  <c r="I46"/>
  <c r="I48"/>
  <c r="I49"/>
  <c r="I54"/>
  <c r="I56"/>
  <c r="F53"/>
  <c r="H52"/>
  <c r="I52" s="1"/>
  <c r="F51"/>
  <c r="H50"/>
  <c r="I50" s="1"/>
  <c r="F42"/>
  <c r="F40"/>
  <c r="F34"/>
  <c r="F32"/>
  <c r="F28"/>
  <c r="F23"/>
  <c r="I23" s="1"/>
  <c r="F21"/>
  <c r="F19"/>
  <c r="I19" s="1"/>
  <c r="I16"/>
  <c r="F10"/>
  <c r="G51" l="1"/>
  <c r="G57" s="1"/>
  <c r="I55"/>
  <c r="H53"/>
  <c r="I53" s="1"/>
  <c r="I31"/>
  <c r="H28"/>
  <c r="I10"/>
  <c r="I21"/>
  <c r="I32"/>
  <c r="I40"/>
  <c r="I34"/>
  <c r="I42"/>
  <c r="F47"/>
  <c r="I47" s="1"/>
  <c r="H51" l="1"/>
  <c r="I51" s="1"/>
  <c r="I28"/>
  <c r="F57"/>
  <c r="H57" l="1"/>
  <c r="I57" s="1"/>
</calcChain>
</file>

<file path=xl/sharedStrings.xml><?xml version="1.0" encoding="utf-8"?>
<sst xmlns="http://schemas.openxmlformats.org/spreadsheetml/2006/main" count="139" uniqueCount="73">
  <si>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</si>
  <si>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</si>
  <si>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</si>
  <si>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</si>
  <si>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</si>
  <si>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</si>
  <si>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</si>
  <si>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</si>
  <si>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</si>
  <si>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</si>
  <si>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</si>
  <si>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</si>
  <si>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</si>
  <si>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</si>
  <si>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</si>
  <si>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</si>
  <si>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</si>
  <si>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</si>
  <si>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</si>
  <si>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</si>
  <si>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</si>
  <si>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</si>
  <si>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</si>
  <si>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</si>
  <si>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</si>
  <si>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</si>
  <si>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</si>
  <si>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</si>
  <si>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</si>
  <si>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</si>
  <si>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</si>
  <si>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</si>
  <si>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</si>
  <si>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</si>
  <si>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</si>
  <si>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</si>
  <si>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</si>
  <si>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</si>
  <si>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</si>
  <si>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</si>
  <si>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</si>
  <si>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</si>
  <si>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</si>
  <si>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</si>
  <si>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</si>
  <si>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</si>
  <si>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</si>
  <si>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</si>
  <si>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</si>
  <si>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</si>
  <si>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</si>
  <si>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</si>
  <si>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</si>
  <si>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Под-раздел</t>
  </si>
  <si>
    <t>Раздел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</si>
  <si>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</si>
  <si>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</si>
  <si>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</si>
  <si>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</si>
  <si>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</si>
  <si>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</si>
  <si>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</si>
  <si>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</si>
  <si>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</si>
  <si>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</si>
  <si>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3</t>
  </si>
  <si>
    <t>ОХРАНА ОКРУЖАЮЩЕЙ СРЕДЫ</t>
  </si>
  <si>
    <t>Исполнение, %</t>
  </si>
  <si>
    <t>Отчет об исполнении расходов бюджета МО "Красноборский муниципальный район" по разделам и подразделам классификации расходов бюджета за 2022 год</t>
  </si>
  <si>
    <t xml:space="preserve">                        от  ..2023 года  № </t>
  </si>
  <si>
    <t>Утвержденный бюджет от 23.12.2021 № 55, рублей</t>
  </si>
  <si>
    <t>Исполнениена 01.01.2023, рублей</t>
  </si>
  <si>
    <t>Бюджетная роспись на 31.12.2022, рублей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</si>
</sst>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5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2" fillId="0" borderId="0" xfId="0" applyNumberFormat="1" applyFont="1"/>
    <xf numFmtId="0" fontId="1" fillId="0" borderId="4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4" xfId="1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/>
    <xf numFmtId="164" fontId="4" fillId="0" borderId="4" xfId="0" applyNumberFormat="1" applyFont="1" applyBorder="1"/>
    <xf numFmtId="4" fontId="4" fillId="0" borderId="4" xfId="0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6"/>
  <sheetViews>
    <sheetView tabSelected="1" topLeftCell="B20" zoomScaleSheetLayoutView="130" workbookViewId="0">
      <selection activeCell="G9" sqref="G9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60" style="1" customWidth="1"/>
    <col min="4" max="5" width="7" style="4" customWidth="1"/>
    <col min="6" max="6" width="16.42578125" style="1" customWidth="1"/>
    <col min="7" max="8" width="17.140625" style="1" customWidth="1"/>
    <col min="9" max="16384" width="9.140625" style="1"/>
  </cols>
  <sheetData>
    <row r="1" spans="3:10" ht="15" hidden="1" customHeight="1"/>
    <row r="2" spans="3:10" ht="12.75">
      <c r="F2" s="42"/>
      <c r="G2" s="42"/>
      <c r="I2" s="41" t="s">
        <v>65</v>
      </c>
    </row>
    <row r="3" spans="3:10" ht="12.75">
      <c r="F3" s="42"/>
      <c r="G3" s="42"/>
      <c r="I3" s="42" t="s">
        <v>36</v>
      </c>
    </row>
    <row r="4" spans="3:10" ht="12.75">
      <c r="F4" s="42"/>
      <c r="G4" s="42"/>
      <c r="I4" s="41" t="s">
        <v>69</v>
      </c>
    </row>
    <row r="5" spans="3:10" ht="11.25" customHeight="1">
      <c r="F5" s="42"/>
      <c r="G5" s="42"/>
      <c r="H5" s="42"/>
    </row>
    <row r="6" spans="3:10" ht="48" customHeight="1">
      <c r="C6" s="54" t="s">
        <v>68</v>
      </c>
      <c r="D6" s="54"/>
      <c r="E6" s="54"/>
      <c r="F6" s="54"/>
      <c r="G6" s="54"/>
      <c r="H6" s="54"/>
      <c r="I6" s="54"/>
    </row>
    <row r="7" spans="3:10" ht="11.25" customHeight="1">
      <c r="C7" s="53"/>
      <c r="D7" s="53"/>
      <c r="E7" s="53"/>
      <c r="F7" s="53"/>
    </row>
    <row r="8" spans="3:10" ht="73.5" customHeight="1">
      <c r="C8" s="47" t="s">
        <v>0</v>
      </c>
      <c r="D8" s="48" t="s">
        <v>54</v>
      </c>
      <c r="E8" s="48" t="s">
        <v>53</v>
      </c>
      <c r="F8" s="44" t="s">
        <v>70</v>
      </c>
      <c r="G8" s="45" t="s">
        <v>72</v>
      </c>
      <c r="H8" s="44" t="s">
        <v>71</v>
      </c>
      <c r="I8" s="45" t="s">
        <v>67</v>
      </c>
    </row>
    <row r="9" spans="3:10" s="36" customFormat="1" ht="10.9" customHeight="1">
      <c r="C9" s="35">
        <v>1</v>
      </c>
      <c r="D9" s="35">
        <v>2</v>
      </c>
      <c r="E9" s="35">
        <v>3</v>
      </c>
      <c r="F9" s="46">
        <v>4</v>
      </c>
      <c r="G9" s="46">
        <v>5</v>
      </c>
      <c r="H9" s="46">
        <v>6</v>
      </c>
      <c r="I9" s="46">
        <v>7</v>
      </c>
    </row>
    <row r="10" spans="3:10" ht="14.25">
      <c r="C10" s="10" t="s">
        <v>30</v>
      </c>
      <c r="D10" s="11" t="s">
        <v>1</v>
      </c>
      <c r="E10" s="11"/>
      <c r="F10" s="51">
        <f>SUM(F11:F18)</f>
        <v>60371744.980000004</v>
      </c>
      <c r="G10" s="51">
        <f t="shared" ref="G10:H10" si="0">SUM(G11:G18)</f>
        <v>67690359.590000004</v>
      </c>
      <c r="H10" s="51">
        <f t="shared" si="0"/>
        <v>63090860.850000001</v>
      </c>
      <c r="I10" s="50">
        <f>H10/G10*100</f>
        <v>93.205090403036522</v>
      </c>
      <c r="J10" s="7"/>
    </row>
    <row r="11" spans="3:10" ht="30">
      <c r="C11" s="12" t="s">
        <v>29</v>
      </c>
      <c r="D11" s="13" t="s">
        <v>1</v>
      </c>
      <c r="E11" s="13" t="s">
        <v>2</v>
      </c>
      <c r="F11" s="52">
        <v>2050740</v>
      </c>
      <c r="G11" s="52">
        <v>1593740</v>
      </c>
      <c r="H11" s="52">
        <v>1555689.9</v>
      </c>
      <c r="I11" s="49">
        <f t="shared" ref="I11:I57" si="1">H11/G11*100</f>
        <v>97.612527764880085</v>
      </c>
    </row>
    <row r="12" spans="3:10" ht="45">
      <c r="C12" s="12" t="s">
        <v>26</v>
      </c>
      <c r="D12" s="13" t="s">
        <v>1</v>
      </c>
      <c r="E12" s="13" t="s">
        <v>3</v>
      </c>
      <c r="F12" s="52">
        <v>1345500</v>
      </c>
      <c r="G12" s="52">
        <v>1345500</v>
      </c>
      <c r="H12" s="52">
        <v>1337036.42</v>
      </c>
      <c r="I12" s="49">
        <f t="shared" si="1"/>
        <v>99.370971386101814</v>
      </c>
    </row>
    <row r="13" spans="3:10" ht="45">
      <c r="C13" s="12" t="s">
        <v>37</v>
      </c>
      <c r="D13" s="13" t="s">
        <v>1</v>
      </c>
      <c r="E13" s="13" t="s">
        <v>10</v>
      </c>
      <c r="F13" s="52">
        <v>28822020.52</v>
      </c>
      <c r="G13" s="52">
        <v>29117549.52</v>
      </c>
      <c r="H13" s="52">
        <v>28694460.93</v>
      </c>
      <c r="I13" s="49">
        <f t="shared" si="1"/>
        <v>98.546963611380164</v>
      </c>
    </row>
    <row r="14" spans="3:10" ht="15">
      <c r="C14" s="12" t="s">
        <v>58</v>
      </c>
      <c r="D14" s="13" t="s">
        <v>1</v>
      </c>
      <c r="E14" s="13" t="s">
        <v>4</v>
      </c>
      <c r="F14" s="52">
        <v>76373.3</v>
      </c>
      <c r="G14" s="52">
        <v>73676.38</v>
      </c>
      <c r="H14" s="52">
        <v>73676.38</v>
      </c>
      <c r="I14" s="49">
        <f t="shared" si="1"/>
        <v>100</v>
      </c>
    </row>
    <row r="15" spans="3:10" ht="45">
      <c r="C15" s="12" t="s">
        <v>27</v>
      </c>
      <c r="D15" s="13" t="s">
        <v>1</v>
      </c>
      <c r="E15" s="13" t="s">
        <v>11</v>
      </c>
      <c r="F15" s="52">
        <v>9554506</v>
      </c>
      <c r="G15" s="52">
        <v>9991934.0800000001</v>
      </c>
      <c r="H15" s="52">
        <v>9935353.5700000003</v>
      </c>
      <c r="I15" s="49">
        <f t="shared" si="1"/>
        <v>99.433738157728129</v>
      </c>
    </row>
    <row r="16" spans="3:10" ht="15" hidden="1">
      <c r="C16" s="12" t="s">
        <v>59</v>
      </c>
      <c r="D16" s="13" t="s">
        <v>1</v>
      </c>
      <c r="E16" s="13" t="s">
        <v>5</v>
      </c>
      <c r="F16" s="52"/>
      <c r="G16" s="52"/>
      <c r="H16" s="52"/>
      <c r="I16" s="49" t="e">
        <f t="shared" si="1"/>
        <v>#DIV/0!</v>
      </c>
    </row>
    <row r="17" spans="3:10" ht="15.75" customHeight="1">
      <c r="C17" s="12" t="s">
        <v>7</v>
      </c>
      <c r="D17" s="13" t="s">
        <v>1</v>
      </c>
      <c r="E17" s="13" t="s">
        <v>19</v>
      </c>
      <c r="F17" s="52">
        <v>150000</v>
      </c>
      <c r="G17" s="52">
        <v>45400</v>
      </c>
      <c r="H17" s="52">
        <v>0</v>
      </c>
      <c r="I17" s="49">
        <v>0</v>
      </c>
    </row>
    <row r="18" spans="3:10" ht="15">
      <c r="C18" s="14" t="s">
        <v>21</v>
      </c>
      <c r="D18" s="13" t="s">
        <v>1</v>
      </c>
      <c r="E18" s="13" t="s">
        <v>43</v>
      </c>
      <c r="F18" s="52">
        <v>18372605.16</v>
      </c>
      <c r="G18" s="52">
        <f>21870359.61+3652200</f>
        <v>25522559.609999999</v>
      </c>
      <c r="H18" s="52">
        <v>21494643.649999999</v>
      </c>
      <c r="I18" s="49">
        <f t="shared" si="1"/>
        <v>84.218213135559409</v>
      </c>
    </row>
    <row r="19" spans="3:10" ht="14.25">
      <c r="C19" s="17" t="s">
        <v>44</v>
      </c>
      <c r="D19" s="18" t="s">
        <v>2</v>
      </c>
      <c r="E19" s="18"/>
      <c r="F19" s="51">
        <f>F20</f>
        <v>756968.1</v>
      </c>
      <c r="G19" s="51">
        <f t="shared" ref="G19:H19" si="2">G20</f>
        <v>789584.76</v>
      </c>
      <c r="H19" s="51">
        <f t="shared" si="2"/>
        <v>789584.76</v>
      </c>
      <c r="I19" s="50">
        <f t="shared" si="1"/>
        <v>100</v>
      </c>
      <c r="J19" s="7"/>
    </row>
    <row r="20" spans="3:10" ht="15">
      <c r="C20" s="15" t="s">
        <v>40</v>
      </c>
      <c r="D20" s="16" t="s">
        <v>2</v>
      </c>
      <c r="E20" s="16" t="s">
        <v>3</v>
      </c>
      <c r="F20" s="52">
        <v>756968.1</v>
      </c>
      <c r="G20" s="52">
        <v>789584.76</v>
      </c>
      <c r="H20" s="52">
        <v>789584.76</v>
      </c>
      <c r="I20" s="49">
        <f t="shared" si="1"/>
        <v>100</v>
      </c>
    </row>
    <row r="21" spans="3:10" ht="28.5">
      <c r="C21" s="19" t="s">
        <v>31</v>
      </c>
      <c r="D21" s="11" t="s">
        <v>3</v>
      </c>
      <c r="E21" s="11"/>
      <c r="F21" s="51">
        <f>F22</f>
        <v>200000</v>
      </c>
      <c r="G21" s="51">
        <f t="shared" ref="G21:H21" si="3">G22</f>
        <v>100000</v>
      </c>
      <c r="H21" s="51">
        <f t="shared" si="3"/>
        <v>100000</v>
      </c>
      <c r="I21" s="50">
        <f t="shared" si="1"/>
        <v>100</v>
      </c>
      <c r="J21" s="7"/>
    </row>
    <row r="22" spans="3:10" s="6" customFormat="1" ht="30">
      <c r="C22" s="20" t="s">
        <v>64</v>
      </c>
      <c r="D22" s="16" t="s">
        <v>3</v>
      </c>
      <c r="E22" s="16" t="s">
        <v>9</v>
      </c>
      <c r="F22" s="52">
        <v>200000</v>
      </c>
      <c r="G22" s="52">
        <v>100000</v>
      </c>
      <c r="H22" s="52">
        <v>100000</v>
      </c>
      <c r="I22" s="49">
        <f t="shared" si="1"/>
        <v>100</v>
      </c>
    </row>
    <row r="23" spans="3:10" ht="14.25">
      <c r="C23" s="22" t="s">
        <v>32</v>
      </c>
      <c r="D23" s="23" t="s">
        <v>10</v>
      </c>
      <c r="E23" s="23"/>
      <c r="F23" s="51">
        <f>SUM(F24:F27)</f>
        <v>25765835</v>
      </c>
      <c r="G23" s="51">
        <f t="shared" ref="G23:H23" si="4">SUM(G24:G27)</f>
        <v>34832528.159999996</v>
      </c>
      <c r="H23" s="51">
        <f t="shared" si="4"/>
        <v>31736811.350000001</v>
      </c>
      <c r="I23" s="50">
        <f t="shared" si="1"/>
        <v>91.112569274960151</v>
      </c>
      <c r="J23" s="7"/>
    </row>
    <row r="24" spans="3:10" ht="15">
      <c r="C24" s="40" t="s">
        <v>56</v>
      </c>
      <c r="D24" s="24" t="s">
        <v>10</v>
      </c>
      <c r="E24" s="24" t="s">
        <v>4</v>
      </c>
      <c r="F24" s="52">
        <v>260000</v>
      </c>
      <c r="G24" s="52">
        <v>224752.49</v>
      </c>
      <c r="H24" s="52">
        <v>224752.49</v>
      </c>
      <c r="I24" s="49">
        <f t="shared" si="1"/>
        <v>100</v>
      </c>
    </row>
    <row r="25" spans="3:10" ht="15">
      <c r="C25" s="15" t="s">
        <v>12</v>
      </c>
      <c r="D25" s="16" t="s">
        <v>10</v>
      </c>
      <c r="E25" s="16" t="s">
        <v>13</v>
      </c>
      <c r="F25" s="52">
        <v>2660000</v>
      </c>
      <c r="G25" s="52">
        <v>9437948.0099999998</v>
      </c>
      <c r="H25" s="52">
        <v>9418283.8399999999</v>
      </c>
      <c r="I25" s="49">
        <f t="shared" si="1"/>
        <v>99.791647824514769</v>
      </c>
    </row>
    <row r="26" spans="3:10" ht="15">
      <c r="C26" s="15" t="s">
        <v>48</v>
      </c>
      <c r="D26" s="16" t="s">
        <v>10</v>
      </c>
      <c r="E26" s="16" t="s">
        <v>8</v>
      </c>
      <c r="F26" s="52">
        <v>21876638</v>
      </c>
      <c r="G26" s="52">
        <v>23435989.629999999</v>
      </c>
      <c r="H26" s="52">
        <v>20577136.850000001</v>
      </c>
      <c r="I26" s="49">
        <f t="shared" si="1"/>
        <v>87.801442033664202</v>
      </c>
    </row>
    <row r="27" spans="3:10" ht="15">
      <c r="C27" s="25" t="s">
        <v>20</v>
      </c>
      <c r="D27" s="26" t="s">
        <v>10</v>
      </c>
      <c r="E27" s="26" t="s">
        <v>6</v>
      </c>
      <c r="F27" s="52">
        <v>969197</v>
      </c>
      <c r="G27" s="52">
        <f>1727667.8+6170.23</f>
        <v>1733838.03</v>
      </c>
      <c r="H27" s="52">
        <v>1516638.17</v>
      </c>
      <c r="I27" s="49">
        <f t="shared" si="1"/>
        <v>87.472886380280855</v>
      </c>
    </row>
    <row r="28" spans="3:10" ht="14.25">
      <c r="C28" s="27" t="s">
        <v>39</v>
      </c>
      <c r="D28" s="28" t="s">
        <v>4</v>
      </c>
      <c r="E28" s="28"/>
      <c r="F28" s="51">
        <f>F30+F29+F31</f>
        <v>99390200</v>
      </c>
      <c r="G28" s="51">
        <f t="shared" ref="G28:H28" si="5">G30+G29+G31</f>
        <v>208881230.86000001</v>
      </c>
      <c r="H28" s="51">
        <f t="shared" si="5"/>
        <v>165424171.93000001</v>
      </c>
      <c r="I28" s="50">
        <f t="shared" si="1"/>
        <v>79.195326094604184</v>
      </c>
      <c r="J28" s="7"/>
    </row>
    <row r="29" spans="3:10" ht="15">
      <c r="C29" s="25" t="s">
        <v>57</v>
      </c>
      <c r="D29" s="26" t="s">
        <v>4</v>
      </c>
      <c r="E29" s="26" t="s">
        <v>1</v>
      </c>
      <c r="F29" s="52">
        <v>89432200</v>
      </c>
      <c r="G29" s="52">
        <v>201497509.34</v>
      </c>
      <c r="H29" s="52">
        <v>158842906.15000001</v>
      </c>
      <c r="I29" s="49">
        <f t="shared" si="1"/>
        <v>78.831200777759449</v>
      </c>
    </row>
    <row r="30" spans="3:10" ht="15">
      <c r="C30" s="25" t="s">
        <v>41</v>
      </c>
      <c r="D30" s="26" t="s">
        <v>4</v>
      </c>
      <c r="E30" s="26" t="s">
        <v>2</v>
      </c>
      <c r="F30" s="52">
        <v>9958000</v>
      </c>
      <c r="G30" s="52">
        <f>10240531.6-2899370.08</f>
        <v>7341161.5199999996</v>
      </c>
      <c r="H30" s="52">
        <v>6538705.7800000003</v>
      </c>
      <c r="I30" s="49">
        <f t="shared" si="1"/>
        <v>89.069090254807534</v>
      </c>
    </row>
    <row r="31" spans="3:10" ht="15">
      <c r="C31" s="25" t="s">
        <v>61</v>
      </c>
      <c r="D31" s="26" t="s">
        <v>4</v>
      </c>
      <c r="E31" s="26" t="s">
        <v>3</v>
      </c>
      <c r="F31" s="52">
        <v>0</v>
      </c>
      <c r="G31" s="52">
        <v>42560</v>
      </c>
      <c r="H31" s="52">
        <v>42560</v>
      </c>
      <c r="I31" s="49">
        <f t="shared" si="1"/>
        <v>100</v>
      </c>
    </row>
    <row r="32" spans="3:10" s="7" customFormat="1" ht="14.25">
      <c r="C32" s="27" t="s">
        <v>66</v>
      </c>
      <c r="D32" s="28" t="s">
        <v>11</v>
      </c>
      <c r="E32" s="28"/>
      <c r="F32" s="51">
        <f>F33</f>
        <v>2170000</v>
      </c>
      <c r="G32" s="51">
        <f t="shared" ref="G32:H32" si="6">G33</f>
        <v>1938000</v>
      </c>
      <c r="H32" s="51">
        <f t="shared" si="6"/>
        <v>1900196.95</v>
      </c>
      <c r="I32" s="50">
        <f t="shared" si="1"/>
        <v>98.049378224974191</v>
      </c>
    </row>
    <row r="33" spans="2:10" ht="15">
      <c r="C33" s="25" t="s">
        <v>55</v>
      </c>
      <c r="D33" s="26" t="s">
        <v>11</v>
      </c>
      <c r="E33" s="26" t="s">
        <v>4</v>
      </c>
      <c r="F33" s="52">
        <v>2170000</v>
      </c>
      <c r="G33" s="52">
        <v>1938000</v>
      </c>
      <c r="H33" s="52">
        <v>1900196.95</v>
      </c>
      <c r="I33" s="49">
        <f t="shared" si="1"/>
        <v>98.049378224974191</v>
      </c>
    </row>
    <row r="34" spans="2:10" ht="14.25">
      <c r="C34" s="17" t="s">
        <v>33</v>
      </c>
      <c r="D34" s="18" t="s">
        <v>5</v>
      </c>
      <c r="E34" s="18"/>
      <c r="F34" s="51">
        <f>SUM(F35:F39)</f>
        <v>584756732.92999995</v>
      </c>
      <c r="G34" s="51">
        <f t="shared" ref="G34:H34" si="7">SUM(G35:G39)</f>
        <v>668035250.06000006</v>
      </c>
      <c r="H34" s="51">
        <f t="shared" si="7"/>
        <v>664611709.20000017</v>
      </c>
      <c r="I34" s="50">
        <f t="shared" si="1"/>
        <v>99.487520926524098</v>
      </c>
      <c r="J34" s="7"/>
    </row>
    <row r="35" spans="2:10" ht="15">
      <c r="C35" s="15" t="s">
        <v>17</v>
      </c>
      <c r="D35" s="16" t="s">
        <v>5</v>
      </c>
      <c r="E35" s="16" t="s">
        <v>1</v>
      </c>
      <c r="F35" s="52">
        <v>237579345</v>
      </c>
      <c r="G35" s="52">
        <f>282987318.16-14890672.57</f>
        <v>268096645.59000003</v>
      </c>
      <c r="H35" s="52">
        <v>267350766.84</v>
      </c>
      <c r="I35" s="49">
        <f t="shared" si="1"/>
        <v>99.721787362031861</v>
      </c>
    </row>
    <row r="36" spans="2:10" ht="15">
      <c r="C36" s="25" t="s">
        <v>14</v>
      </c>
      <c r="D36" s="26" t="s">
        <v>5</v>
      </c>
      <c r="E36" s="26" t="s">
        <v>2</v>
      </c>
      <c r="F36" s="52">
        <v>296815669</v>
      </c>
      <c r="G36" s="52">
        <f>364509751.44+619.7-3488660.25</f>
        <v>361021710.88999999</v>
      </c>
      <c r="H36" s="52">
        <v>359732135.35000002</v>
      </c>
      <c r="I36" s="49">
        <f t="shared" si="1"/>
        <v>99.642798341179855</v>
      </c>
    </row>
    <row r="37" spans="2:10" ht="15">
      <c r="C37" s="25" t="s">
        <v>62</v>
      </c>
      <c r="D37" s="26" t="s">
        <v>5</v>
      </c>
      <c r="E37" s="26" t="s">
        <v>3</v>
      </c>
      <c r="F37" s="52">
        <v>25953645</v>
      </c>
      <c r="G37" s="52">
        <v>28835739.649999999</v>
      </c>
      <c r="H37" s="52">
        <v>27544768.690000001</v>
      </c>
      <c r="I37" s="49">
        <f t="shared" si="1"/>
        <v>95.523017700709474</v>
      </c>
    </row>
    <row r="38" spans="2:10" ht="15">
      <c r="C38" s="25" t="s">
        <v>18</v>
      </c>
      <c r="D38" s="26" t="s">
        <v>5</v>
      </c>
      <c r="E38" s="26" t="s">
        <v>5</v>
      </c>
      <c r="F38" s="52">
        <v>1871514.63</v>
      </c>
      <c r="G38" s="52">
        <v>2150569.71</v>
      </c>
      <c r="H38" s="52">
        <v>2150072.9500000002</v>
      </c>
      <c r="I38" s="49">
        <f t="shared" si="1"/>
        <v>99.97690100452499</v>
      </c>
    </row>
    <row r="39" spans="2:10" ht="15">
      <c r="C39" s="25" t="s">
        <v>15</v>
      </c>
      <c r="D39" s="26" t="s">
        <v>5</v>
      </c>
      <c r="E39" s="26" t="s">
        <v>8</v>
      </c>
      <c r="F39" s="52">
        <v>22536559.300000001</v>
      </c>
      <c r="G39" s="52">
        <v>7930584.2199999997</v>
      </c>
      <c r="H39" s="52">
        <v>7833965.3700000001</v>
      </c>
      <c r="I39" s="49">
        <f t="shared" si="1"/>
        <v>98.781693160053237</v>
      </c>
    </row>
    <row r="40" spans="2:10" ht="14.25">
      <c r="C40" s="27" t="s">
        <v>63</v>
      </c>
      <c r="D40" s="28" t="s">
        <v>13</v>
      </c>
      <c r="E40" s="28"/>
      <c r="F40" s="51">
        <f>F41</f>
        <v>97441731.010000005</v>
      </c>
      <c r="G40" s="51">
        <f t="shared" ref="G40:H40" si="8">G41</f>
        <v>108569168.40000001</v>
      </c>
      <c r="H40" s="51">
        <f t="shared" si="8"/>
        <v>108158645.17</v>
      </c>
      <c r="I40" s="50">
        <f t="shared" si="1"/>
        <v>99.621878627192288</v>
      </c>
      <c r="J40" s="7"/>
    </row>
    <row r="41" spans="2:10" ht="15">
      <c r="C41" s="25" t="s">
        <v>16</v>
      </c>
      <c r="D41" s="26" t="s">
        <v>13</v>
      </c>
      <c r="E41" s="26" t="s">
        <v>1</v>
      </c>
      <c r="F41" s="52">
        <v>97441731.010000005</v>
      </c>
      <c r="G41" s="52">
        <v>108569168.40000001</v>
      </c>
      <c r="H41" s="52">
        <v>108158645.17</v>
      </c>
      <c r="I41" s="49">
        <f t="shared" si="1"/>
        <v>99.621878627192288</v>
      </c>
    </row>
    <row r="42" spans="2:10" ht="15">
      <c r="C42" s="19" t="s">
        <v>34</v>
      </c>
      <c r="D42" s="11" t="s">
        <v>9</v>
      </c>
      <c r="E42" s="29"/>
      <c r="F42" s="51">
        <f>SUM(F43:F46)</f>
        <v>36642312.350000001</v>
      </c>
      <c r="G42" s="51">
        <f t="shared" ref="G42:H42" si="9">SUM(G43:G46)</f>
        <v>120056835.76000001</v>
      </c>
      <c r="H42" s="51">
        <f t="shared" si="9"/>
        <v>98308451.25</v>
      </c>
      <c r="I42" s="50">
        <f t="shared" si="1"/>
        <v>81.884926108267436</v>
      </c>
      <c r="J42" s="7"/>
    </row>
    <row r="43" spans="2:10" ht="15">
      <c r="C43" s="30" t="s">
        <v>22</v>
      </c>
      <c r="D43" s="13" t="s">
        <v>9</v>
      </c>
      <c r="E43" s="13" t="s">
        <v>1</v>
      </c>
      <c r="F43" s="52">
        <v>887000</v>
      </c>
      <c r="G43" s="52">
        <v>667016.9</v>
      </c>
      <c r="H43" s="52">
        <v>667016.9</v>
      </c>
      <c r="I43" s="49">
        <f t="shared" si="1"/>
        <v>100</v>
      </c>
    </row>
    <row r="44" spans="2:10" s="6" customFormat="1" ht="15">
      <c r="C44" s="25" t="s">
        <v>25</v>
      </c>
      <c r="D44" s="31" t="s">
        <v>9</v>
      </c>
      <c r="E44" s="31" t="s">
        <v>3</v>
      </c>
      <c r="F44" s="52">
        <v>20217000</v>
      </c>
      <c r="G44" s="52">
        <v>101231844.66</v>
      </c>
      <c r="H44" s="52">
        <v>79891534.090000004</v>
      </c>
      <c r="I44" s="49">
        <f t="shared" si="1"/>
        <v>78.919370044402399</v>
      </c>
    </row>
    <row r="45" spans="2:10" ht="15">
      <c r="C45" s="15" t="s">
        <v>35</v>
      </c>
      <c r="D45" s="26" t="s">
        <v>9</v>
      </c>
      <c r="E45" s="26" t="s">
        <v>10</v>
      </c>
      <c r="F45" s="52">
        <v>12796823.859999999</v>
      </c>
      <c r="G45" s="52">
        <f>15963588.2-619.7+27000-619085.47+197030.64</f>
        <v>15567913.67</v>
      </c>
      <c r="H45" s="52">
        <v>15171417.16</v>
      </c>
      <c r="I45" s="49">
        <f t="shared" si="1"/>
        <v>97.45311723584345</v>
      </c>
    </row>
    <row r="46" spans="2:10" ht="15">
      <c r="C46" s="15" t="s">
        <v>47</v>
      </c>
      <c r="D46" s="26" t="s">
        <v>9</v>
      </c>
      <c r="E46" s="26" t="s">
        <v>11</v>
      </c>
      <c r="F46" s="52">
        <v>2741488.49</v>
      </c>
      <c r="G46" s="52">
        <f>2746088.49-156027.96</f>
        <v>2590060.5300000003</v>
      </c>
      <c r="H46" s="52">
        <v>2578483.1</v>
      </c>
      <c r="I46" s="49">
        <f t="shared" si="1"/>
        <v>99.553005427251534</v>
      </c>
    </row>
    <row r="47" spans="2:10" ht="14.25">
      <c r="B47" s="8"/>
      <c r="C47" s="32" t="s">
        <v>45</v>
      </c>
      <c r="D47" s="11" t="s">
        <v>19</v>
      </c>
      <c r="E47" s="28"/>
      <c r="F47" s="51">
        <f>SUM(F48:F49)</f>
        <v>400000</v>
      </c>
      <c r="G47" s="51">
        <f t="shared" ref="G47:H47" si="10">SUM(G48:G49)</f>
        <v>400000</v>
      </c>
      <c r="H47" s="51">
        <f t="shared" si="10"/>
        <v>399564</v>
      </c>
      <c r="I47" s="50">
        <f t="shared" si="1"/>
        <v>99.890999999999991</v>
      </c>
      <c r="J47" s="7"/>
    </row>
    <row r="48" spans="2:10" ht="15">
      <c r="B48" s="8"/>
      <c r="C48" s="21" t="s">
        <v>60</v>
      </c>
      <c r="D48" s="13" t="s">
        <v>19</v>
      </c>
      <c r="E48" s="26" t="s">
        <v>1</v>
      </c>
      <c r="F48" s="52">
        <v>350000</v>
      </c>
      <c r="G48" s="52">
        <v>350000</v>
      </c>
      <c r="H48" s="52">
        <v>349599</v>
      </c>
      <c r="I48" s="49">
        <f t="shared" si="1"/>
        <v>99.885428571428577</v>
      </c>
    </row>
    <row r="49" spans="2:10" ht="15">
      <c r="B49" s="8"/>
      <c r="C49" s="21" t="s">
        <v>42</v>
      </c>
      <c r="D49" s="13" t="s">
        <v>19</v>
      </c>
      <c r="E49" s="26" t="s">
        <v>2</v>
      </c>
      <c r="F49" s="52">
        <v>50000</v>
      </c>
      <c r="G49" s="52">
        <v>50000</v>
      </c>
      <c r="H49" s="52">
        <v>49965</v>
      </c>
      <c r="I49" s="49">
        <f t="shared" si="1"/>
        <v>99.929999999999993</v>
      </c>
    </row>
    <row r="50" spans="2:10" ht="6.75" hidden="1" customHeight="1">
      <c r="B50" s="8"/>
      <c r="C50" s="21"/>
      <c r="D50" s="13"/>
      <c r="E50" s="26"/>
      <c r="F50" s="51"/>
      <c r="G50" s="51">
        <f t="shared" ref="G50:H52" si="11">E50+F50</f>
        <v>0</v>
      </c>
      <c r="H50" s="51">
        <f t="shared" si="11"/>
        <v>0</v>
      </c>
      <c r="I50" s="49" t="e">
        <f t="shared" si="1"/>
        <v>#DIV/0!</v>
      </c>
    </row>
    <row r="51" spans="2:10" s="7" customFormat="1" ht="16.5" hidden="1" customHeight="1">
      <c r="B51" s="9"/>
      <c r="C51" s="32" t="s">
        <v>51</v>
      </c>
      <c r="D51" s="11" t="s">
        <v>43</v>
      </c>
      <c r="E51" s="28"/>
      <c r="F51" s="51">
        <f>F52</f>
        <v>0</v>
      </c>
      <c r="G51" s="51">
        <f t="shared" si="11"/>
        <v>0</v>
      </c>
      <c r="H51" s="51">
        <f t="shared" si="11"/>
        <v>0</v>
      </c>
      <c r="I51" s="49" t="e">
        <f t="shared" si="1"/>
        <v>#DIV/0!</v>
      </c>
    </row>
    <row r="52" spans="2:10" ht="16.5" hidden="1" customHeight="1">
      <c r="B52" s="8"/>
      <c r="C52" s="21" t="s">
        <v>52</v>
      </c>
      <c r="D52" s="13" t="s">
        <v>43</v>
      </c>
      <c r="E52" s="26" t="s">
        <v>1</v>
      </c>
      <c r="F52" s="52"/>
      <c r="G52" s="51">
        <f t="shared" si="11"/>
        <v>1</v>
      </c>
      <c r="H52" s="51">
        <f t="shared" si="11"/>
        <v>1</v>
      </c>
      <c r="I52" s="49">
        <f t="shared" si="1"/>
        <v>100</v>
      </c>
    </row>
    <row r="53" spans="2:10" ht="57">
      <c r="B53" s="8"/>
      <c r="C53" s="33" t="s">
        <v>46</v>
      </c>
      <c r="D53" s="28" t="s">
        <v>28</v>
      </c>
      <c r="E53" s="28"/>
      <c r="F53" s="51">
        <f>SUM(F54:F56)</f>
        <v>28990869.93</v>
      </c>
      <c r="G53" s="51">
        <f t="shared" ref="G53:H53" si="12">SUM(G54:G56)</f>
        <v>29346099.93</v>
      </c>
      <c r="H53" s="51">
        <f t="shared" si="12"/>
        <v>29346099.93</v>
      </c>
      <c r="I53" s="50">
        <f t="shared" si="1"/>
        <v>100</v>
      </c>
      <c r="J53" s="7"/>
    </row>
    <row r="54" spans="2:10" s="7" customFormat="1" ht="30.75" customHeight="1">
      <c r="B54" s="9"/>
      <c r="C54" s="38" t="s">
        <v>38</v>
      </c>
      <c r="D54" s="39" t="s">
        <v>28</v>
      </c>
      <c r="E54" s="39" t="s">
        <v>1</v>
      </c>
      <c r="F54" s="52">
        <v>3488653.87</v>
      </c>
      <c r="G54" s="52">
        <v>3488653.87</v>
      </c>
      <c r="H54" s="52">
        <v>3488653.87</v>
      </c>
      <c r="I54" s="49">
        <f t="shared" si="1"/>
        <v>100</v>
      </c>
      <c r="J54" s="1"/>
    </row>
    <row r="55" spans="2:10" s="7" customFormat="1" ht="15" hidden="1">
      <c r="B55" s="37"/>
      <c r="C55" s="25" t="s">
        <v>49</v>
      </c>
      <c r="D55" s="26" t="s">
        <v>28</v>
      </c>
      <c r="E55" s="26" t="s">
        <v>2</v>
      </c>
      <c r="F55" s="52"/>
      <c r="G55" s="52"/>
      <c r="H55" s="52"/>
      <c r="I55" s="49" t="e">
        <f t="shared" si="1"/>
        <v>#DIV/0!</v>
      </c>
      <c r="J55" s="1"/>
    </row>
    <row r="56" spans="2:10" s="7" customFormat="1" ht="15">
      <c r="B56" s="9"/>
      <c r="C56" s="25" t="s">
        <v>50</v>
      </c>
      <c r="D56" s="26" t="s">
        <v>28</v>
      </c>
      <c r="E56" s="26" t="s">
        <v>3</v>
      </c>
      <c r="F56" s="52">
        <v>25502216.059999999</v>
      </c>
      <c r="G56" s="52">
        <v>25857446.059999999</v>
      </c>
      <c r="H56" s="52">
        <v>25857446.059999999</v>
      </c>
      <c r="I56" s="49">
        <f t="shared" si="1"/>
        <v>100</v>
      </c>
      <c r="J56" s="1"/>
    </row>
    <row r="57" spans="2:10" s="7" customFormat="1" ht="15">
      <c r="B57" s="9"/>
      <c r="C57" s="34" t="s">
        <v>23</v>
      </c>
      <c r="D57" s="11"/>
      <c r="E57" s="13"/>
      <c r="F57" s="51">
        <f>F53+F51+F47+F42+F40+F34+F28+F23+F21+F19+F10+F32</f>
        <v>936886394.30000007</v>
      </c>
      <c r="G57" s="51">
        <f>G53+G51+G47+G42+G40+G34+G28+G23+G21+G19+G10+G32</f>
        <v>1240639057.5200002</v>
      </c>
      <c r="H57" s="51">
        <f>H53+H51+H47+H42+H40+H34+H28+H23+H21+H19+H10+H32</f>
        <v>1163866095.3900001</v>
      </c>
      <c r="I57" s="50">
        <f t="shared" si="1"/>
        <v>93.811821281568626</v>
      </c>
    </row>
    <row r="58" spans="2:10">
      <c r="D58" s="3"/>
      <c r="E58" s="5"/>
      <c r="F58" s="43"/>
      <c r="G58" s="43"/>
      <c r="H58" s="43"/>
    </row>
    <row r="59" spans="2:10">
      <c r="D59" s="3"/>
      <c r="E59" s="3"/>
      <c r="F59" s="43"/>
      <c r="G59" s="43"/>
      <c r="H59" s="43"/>
    </row>
    <row r="60" spans="2:10">
      <c r="D60" s="3"/>
      <c r="E60" s="3"/>
      <c r="F60" s="43"/>
      <c r="G60" s="43"/>
      <c r="H60" s="43"/>
    </row>
    <row r="61" spans="2:10">
      <c r="E61" s="3"/>
      <c r="F61" s="43"/>
      <c r="G61" s="43"/>
      <c r="H61" s="43"/>
    </row>
    <row r="62" spans="2:10">
      <c r="F62" s="43"/>
      <c r="G62" s="43"/>
      <c r="H62" s="43"/>
    </row>
    <row r="63" spans="2:10">
      <c r="F63" s="43"/>
      <c r="G63" s="43"/>
      <c r="H63" s="43"/>
    </row>
    <row r="64" spans="2:10">
      <c r="F64" s="43"/>
      <c r="G64" s="43"/>
      <c r="H64" s="43"/>
    </row>
    <row r="65" spans="3:8">
      <c r="C65" s="1" t="s">
        <v>24</v>
      </c>
      <c r="F65" s="43"/>
      <c r="G65" s="43"/>
      <c r="H65" s="43"/>
    </row>
    <row r="66" spans="3:8">
      <c r="F66" s="43"/>
      <c r="G66" s="43"/>
      <c r="H66" s="43"/>
    </row>
    <row r="67" spans="3:8">
      <c r="F67" s="43"/>
      <c r="G67" s="43"/>
      <c r="H67" s="43"/>
    </row>
    <row r="68" spans="3:8">
      <c r="F68" s="43"/>
      <c r="G68" s="43"/>
      <c r="H68" s="43"/>
    </row>
    <row r="69" spans="3:8">
      <c r="F69" s="43"/>
      <c r="G69" s="43"/>
      <c r="H69" s="43"/>
    </row>
    <row r="70" spans="3:8">
      <c r="F70" s="43"/>
      <c r="G70" s="43"/>
      <c r="H70" s="43"/>
    </row>
    <row r="71" spans="3:8">
      <c r="F71" s="43"/>
      <c r="G71" s="43"/>
      <c r="H71" s="43"/>
    </row>
    <row r="72" spans="3:8">
      <c r="F72" s="43"/>
      <c r="G72" s="43"/>
      <c r="H72" s="43"/>
    </row>
    <row r="73" spans="3:8">
      <c r="F73" s="43"/>
      <c r="G73" s="43"/>
      <c r="H73" s="43"/>
    </row>
    <row r="74" spans="3:8">
      <c r="F74" s="43"/>
      <c r="G74" s="43"/>
      <c r="H74" s="43"/>
    </row>
    <row r="75" spans="3:8">
      <c r="F75" s="43"/>
      <c r="G75" s="43"/>
      <c r="H75" s="43"/>
    </row>
    <row r="76" spans="3:8">
      <c r="F76" s="43"/>
      <c r="G76" s="43"/>
      <c r="H76" s="43"/>
    </row>
    <row r="77" spans="3:8">
      <c r="F77" s="43"/>
      <c r="G77" s="43"/>
      <c r="H77" s="43"/>
    </row>
    <row r="78" spans="3:8">
      <c r="F78" s="43"/>
      <c r="G78" s="43"/>
      <c r="H78" s="43"/>
    </row>
    <row r="79" spans="3:8">
      <c r="F79" s="43"/>
      <c r="G79" s="43"/>
      <c r="H79" s="43"/>
    </row>
    <row r="80" spans="3:8">
      <c r="F80" s="43"/>
      <c r="G80" s="43"/>
      <c r="H80" s="43"/>
    </row>
    <row r="81" spans="6:8">
      <c r="F81" s="43"/>
      <c r="G81" s="43"/>
      <c r="H81" s="43"/>
    </row>
    <row r="82" spans="6:8">
      <c r="F82" s="43"/>
      <c r="G82" s="43"/>
      <c r="H82" s="43"/>
    </row>
    <row r="83" spans="6:8">
      <c r="F83" s="2"/>
      <c r="G83" s="2"/>
      <c r="H83" s="2"/>
    </row>
    <row r="84" spans="6:8">
      <c r="F84" s="2"/>
      <c r="G84" s="2"/>
      <c r="H84" s="2"/>
    </row>
    <row r="85" spans="6:8">
      <c r="F85" s="2"/>
      <c r="G85" s="2"/>
      <c r="H85" s="2"/>
    </row>
    <row r="86" spans="6:8">
      <c r="F86" s="2"/>
      <c r="G86" s="2"/>
      <c r="H86" s="2"/>
    </row>
    <row r="87" spans="6:8">
      <c r="F87" s="2"/>
      <c r="G87" s="2"/>
      <c r="H87" s="2"/>
    </row>
    <row r="88" spans="6:8">
      <c r="F88" s="2"/>
      <c r="G88" s="2"/>
      <c r="H88" s="2"/>
    </row>
    <row r="89" spans="6:8">
      <c r="F89" s="2"/>
      <c r="G89" s="2"/>
      <c r="H89" s="2"/>
    </row>
    <row r="90" spans="6:8">
      <c r="F90" s="2"/>
      <c r="G90" s="2"/>
      <c r="H90" s="2"/>
    </row>
    <row r="91" spans="6:8">
      <c r="F91" s="2"/>
      <c r="G91" s="2"/>
      <c r="H91" s="2"/>
    </row>
    <row r="92" spans="6:8">
      <c r="F92" s="2"/>
      <c r="G92" s="2"/>
      <c r="H92" s="2"/>
    </row>
    <row r="93" spans="6:8">
      <c r="F93" s="2"/>
      <c r="G93" s="2"/>
      <c r="H93" s="2"/>
    </row>
    <row r="94" spans="6:8">
      <c r="F94" s="2"/>
      <c r="G94" s="2"/>
      <c r="H94" s="2"/>
    </row>
    <row r="95" spans="6:8">
      <c r="F95" s="2"/>
      <c r="G95" s="2"/>
      <c r="H95" s="2"/>
    </row>
    <row r="96" spans="6:8">
      <c r="F96" s="2"/>
      <c r="G96" s="2"/>
      <c r="H96" s="2"/>
    </row>
    <row r="97" spans="6:8">
      <c r="F97" s="2"/>
      <c r="G97" s="2"/>
      <c r="H97" s="2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  <row r="104" spans="6:8">
      <c r="F104" s="2"/>
      <c r="G104" s="2"/>
      <c r="H104" s="2"/>
    </row>
    <row r="105" spans="6:8">
      <c r="F105" s="2"/>
      <c r="G105" s="2"/>
      <c r="H105" s="2"/>
    </row>
    <row r="106" spans="6:8">
      <c r="F106" s="2"/>
      <c r="G106" s="2"/>
      <c r="H106" s="2"/>
    </row>
  </sheetData>
  <mergeCells count="2">
    <mergeCell ref="C7:F7"/>
    <mergeCell ref="C6:I6"/>
  </mergeCells>
  <pageMargins left="0.55118110236220474" right="0" top="0.78740157480314965" bottom="0.3937007874015748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2023-03-02T12:04:28Z</cp:lastPrinted>
  <dcterms:created xsi:type="dcterms:W3CDTF">2004-09-08T09:13:27Z</dcterms:created>
  <dcterms:modified xsi:type="dcterms:W3CDTF">2023-03-02T12:04:31Z</dcterms:modified>
</cp:coreProperties>
</file>