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58" r:id="rId1"/>
  </sheets>
  <definedNames>
    <definedName name="_xlnm.Print_Area" localSheetId="0">'к реш.'!$A$1:$O$902</definedName>
  </definedNames>
  <calcPr calcId="125725" iterate="1"/>
</workbook>
</file>

<file path=xl/calcChain.xml><?xml version="1.0" encoding="utf-8"?>
<calcChain xmlns="http://schemas.openxmlformats.org/spreadsheetml/2006/main">
  <c r="O901" i="158"/>
  <c r="L901"/>
  <c r="I901"/>
  <c r="N900"/>
  <c r="M900"/>
  <c r="M899" s="1"/>
  <c r="K900"/>
  <c r="K899" s="1"/>
  <c r="K898" s="1"/>
  <c r="K897" s="1"/>
  <c r="K896" s="1"/>
  <c r="J900"/>
  <c r="H900"/>
  <c r="G900"/>
  <c r="G899" s="1"/>
  <c r="N899"/>
  <c r="N898" s="1"/>
  <c r="N897" s="1"/>
  <c r="N896" s="1"/>
  <c r="J899"/>
  <c r="J898" s="1"/>
  <c r="H899"/>
  <c r="H898" s="1"/>
  <c r="H897" s="1"/>
  <c r="H896" s="1"/>
  <c r="O895"/>
  <c r="L895"/>
  <c r="I895"/>
  <c r="N894"/>
  <c r="M894"/>
  <c r="M893" s="1"/>
  <c r="K894"/>
  <c r="K893" s="1"/>
  <c r="J894"/>
  <c r="H894"/>
  <c r="G894"/>
  <c r="G893" s="1"/>
  <c r="N893"/>
  <c r="J893"/>
  <c r="H893"/>
  <c r="O892"/>
  <c r="L892"/>
  <c r="I892"/>
  <c r="N891"/>
  <c r="N890" s="1"/>
  <c r="N889" s="1"/>
  <c r="N888" s="1"/>
  <c r="N887" s="1"/>
  <c r="N886" s="1"/>
  <c r="M891"/>
  <c r="K891"/>
  <c r="K890" s="1"/>
  <c r="K889" s="1"/>
  <c r="K888" s="1"/>
  <c r="K887" s="1"/>
  <c r="K886" s="1"/>
  <c r="J891"/>
  <c r="J890" s="1"/>
  <c r="H891"/>
  <c r="H890" s="1"/>
  <c r="H889" s="1"/>
  <c r="H888" s="1"/>
  <c r="H887" s="1"/>
  <c r="H886" s="1"/>
  <c r="G891"/>
  <c r="M890"/>
  <c r="M889" s="1"/>
  <c r="G890"/>
  <c r="O885"/>
  <c r="L885"/>
  <c r="I885"/>
  <c r="N884"/>
  <c r="M884"/>
  <c r="M883" s="1"/>
  <c r="K884"/>
  <c r="K883" s="1"/>
  <c r="J884"/>
  <c r="H884"/>
  <c r="G884"/>
  <c r="G883" s="1"/>
  <c r="N883"/>
  <c r="J883"/>
  <c r="H883"/>
  <c r="O882"/>
  <c r="L882"/>
  <c r="I882"/>
  <c r="N881"/>
  <c r="N880" s="1"/>
  <c r="M881"/>
  <c r="K881"/>
  <c r="K880" s="1"/>
  <c r="J881"/>
  <c r="J880" s="1"/>
  <c r="H881"/>
  <c r="H880" s="1"/>
  <c r="G881"/>
  <c r="M880"/>
  <c r="O880" s="1"/>
  <c r="G880"/>
  <c r="I880" s="1"/>
  <c r="O879"/>
  <c r="L879"/>
  <c r="I879"/>
  <c r="N878"/>
  <c r="M878"/>
  <c r="M877" s="1"/>
  <c r="K878"/>
  <c r="K877" s="1"/>
  <c r="J878"/>
  <c r="H878"/>
  <c r="G878"/>
  <c r="G877" s="1"/>
  <c r="N877"/>
  <c r="J877"/>
  <c r="H877"/>
  <c r="O873"/>
  <c r="L873"/>
  <c r="I873"/>
  <c r="N872"/>
  <c r="N869" s="1"/>
  <c r="N868" s="1"/>
  <c r="N867" s="1"/>
  <c r="N866" s="1"/>
  <c r="M872"/>
  <c r="K872"/>
  <c r="K869" s="1"/>
  <c r="K868" s="1"/>
  <c r="K867" s="1"/>
  <c r="K866" s="1"/>
  <c r="J872"/>
  <c r="H872"/>
  <c r="H869" s="1"/>
  <c r="H868" s="1"/>
  <c r="H867" s="1"/>
  <c r="H866" s="1"/>
  <c r="G872"/>
  <c r="O871"/>
  <c r="L871"/>
  <c r="I871"/>
  <c r="N870"/>
  <c r="M870"/>
  <c r="O870" s="1"/>
  <c r="K870"/>
  <c r="J870"/>
  <c r="L870" s="1"/>
  <c r="H870"/>
  <c r="G870"/>
  <c r="I870" s="1"/>
  <c r="J869"/>
  <c r="J868" s="1"/>
  <c r="O865"/>
  <c r="L865"/>
  <c r="I865"/>
  <c r="N864"/>
  <c r="M864"/>
  <c r="M863" s="1"/>
  <c r="K864"/>
  <c r="K863" s="1"/>
  <c r="K862" s="1"/>
  <c r="K861" s="1"/>
  <c r="K860" s="1"/>
  <c r="K859" s="1"/>
  <c r="J864"/>
  <c r="L864" s="1"/>
  <c r="H864"/>
  <c r="G864"/>
  <c r="G863" s="1"/>
  <c r="N863"/>
  <c r="N862" s="1"/>
  <c r="N861" s="1"/>
  <c r="N860" s="1"/>
  <c r="N859" s="1"/>
  <c r="J863"/>
  <c r="J862" s="1"/>
  <c r="H863"/>
  <c r="H862" s="1"/>
  <c r="H861" s="1"/>
  <c r="H860" s="1"/>
  <c r="H859" s="1"/>
  <c r="O858"/>
  <c r="L858"/>
  <c r="I858"/>
  <c r="N857"/>
  <c r="N856" s="1"/>
  <c r="M857"/>
  <c r="O857" s="1"/>
  <c r="K857"/>
  <c r="J857"/>
  <c r="J856" s="1"/>
  <c r="H857"/>
  <c r="H856" s="1"/>
  <c r="G857"/>
  <c r="I857" s="1"/>
  <c r="K856"/>
  <c r="O855"/>
  <c r="L855"/>
  <c r="I855"/>
  <c r="N854"/>
  <c r="M854"/>
  <c r="M853" s="1"/>
  <c r="K854"/>
  <c r="K853" s="1"/>
  <c r="J854"/>
  <c r="L854" s="1"/>
  <c r="H854"/>
  <c r="G854"/>
  <c r="G853" s="1"/>
  <c r="N853"/>
  <c r="N852" s="1"/>
  <c r="J853"/>
  <c r="J852" s="1"/>
  <c r="H853"/>
  <c r="H852" s="1"/>
  <c r="M851"/>
  <c r="O851" s="1"/>
  <c r="J851"/>
  <c r="L851" s="1"/>
  <c r="I851"/>
  <c r="N850"/>
  <c r="M850"/>
  <c r="M849" s="1"/>
  <c r="K850"/>
  <c r="K849" s="1"/>
  <c r="K848" s="1"/>
  <c r="K847" s="1"/>
  <c r="H850"/>
  <c r="H849" s="1"/>
  <c r="H848" s="1"/>
  <c r="H847" s="1"/>
  <c r="H846" s="1"/>
  <c r="G850"/>
  <c r="G849" s="1"/>
  <c r="N849"/>
  <c r="N848" s="1"/>
  <c r="N847" s="1"/>
  <c r="O845"/>
  <c r="L845"/>
  <c r="I845"/>
  <c r="N844"/>
  <c r="M844"/>
  <c r="M843" s="1"/>
  <c r="K844"/>
  <c r="K843" s="1"/>
  <c r="K842" s="1"/>
  <c r="K841" s="1"/>
  <c r="J844"/>
  <c r="L844" s="1"/>
  <c r="H844"/>
  <c r="G844"/>
  <c r="G843" s="1"/>
  <c r="N843"/>
  <c r="N842" s="1"/>
  <c r="N841" s="1"/>
  <c r="J843"/>
  <c r="J842" s="1"/>
  <c r="H843"/>
  <c r="H842" s="1"/>
  <c r="H841" s="1"/>
  <c r="O840"/>
  <c r="L840"/>
  <c r="I840"/>
  <c r="N839"/>
  <c r="N838" s="1"/>
  <c r="N837" s="1"/>
  <c r="N836" s="1"/>
  <c r="M839"/>
  <c r="O839" s="1"/>
  <c r="K839"/>
  <c r="J839"/>
  <c r="J838" s="1"/>
  <c r="H839"/>
  <c r="H838" s="1"/>
  <c r="H837" s="1"/>
  <c r="H836" s="1"/>
  <c r="G839"/>
  <c r="I839" s="1"/>
  <c r="K838"/>
  <c r="K837" s="1"/>
  <c r="K836" s="1"/>
  <c r="O835"/>
  <c r="L835"/>
  <c r="I835"/>
  <c r="N834"/>
  <c r="M834"/>
  <c r="O834" s="1"/>
  <c r="K834"/>
  <c r="J834"/>
  <c r="L834" s="1"/>
  <c r="H834"/>
  <c r="G834"/>
  <c r="I834" s="1"/>
  <c r="O833"/>
  <c r="L833"/>
  <c r="I833"/>
  <c r="N832"/>
  <c r="M832"/>
  <c r="K832"/>
  <c r="K829" s="1"/>
  <c r="K828" s="1"/>
  <c r="K827" s="1"/>
  <c r="K826" s="1"/>
  <c r="J832"/>
  <c r="H832"/>
  <c r="G832"/>
  <c r="O831"/>
  <c r="L831"/>
  <c r="G831"/>
  <c r="I831" s="1"/>
  <c r="N830"/>
  <c r="M830"/>
  <c r="O830" s="1"/>
  <c r="K830"/>
  <c r="J830"/>
  <c r="J829" s="1"/>
  <c r="H830"/>
  <c r="M829"/>
  <c r="M828" s="1"/>
  <c r="O825"/>
  <c r="L825"/>
  <c r="I825"/>
  <c r="N824"/>
  <c r="N823" s="1"/>
  <c r="N822" s="1"/>
  <c r="N821" s="1"/>
  <c r="N820" s="1"/>
  <c r="N819" s="1"/>
  <c r="M824"/>
  <c r="O824" s="1"/>
  <c r="K824"/>
  <c r="J824"/>
  <c r="J823" s="1"/>
  <c r="H824"/>
  <c r="H823" s="1"/>
  <c r="H822" s="1"/>
  <c r="H821" s="1"/>
  <c r="H820" s="1"/>
  <c r="H819" s="1"/>
  <c r="G824"/>
  <c r="I824" s="1"/>
  <c r="K823"/>
  <c r="K822" s="1"/>
  <c r="K821" s="1"/>
  <c r="K820" s="1"/>
  <c r="K819" s="1"/>
  <c r="O815"/>
  <c r="L815"/>
  <c r="I815"/>
  <c r="N814"/>
  <c r="M814"/>
  <c r="O814" s="1"/>
  <c r="K814"/>
  <c r="J814"/>
  <c r="L814" s="1"/>
  <c r="H814"/>
  <c r="G814"/>
  <c r="I814" s="1"/>
  <c r="N813"/>
  <c r="M813"/>
  <c r="O813" s="1"/>
  <c r="K813"/>
  <c r="J813"/>
  <c r="L813" s="1"/>
  <c r="H813"/>
  <c r="G813"/>
  <c r="I813" s="1"/>
  <c r="N812"/>
  <c r="M812"/>
  <c r="M811" s="1"/>
  <c r="K812"/>
  <c r="K811" s="1"/>
  <c r="K810" s="1"/>
  <c r="J812"/>
  <c r="L812" s="1"/>
  <c r="H812"/>
  <c r="G812"/>
  <c r="G811" s="1"/>
  <c r="N811"/>
  <c r="N810" s="1"/>
  <c r="J811"/>
  <c r="J810" s="1"/>
  <c r="L810" s="1"/>
  <c r="H811"/>
  <c r="H810" s="1"/>
  <c r="O809"/>
  <c r="L809"/>
  <c r="I809"/>
  <c r="N808"/>
  <c r="M808"/>
  <c r="O808" s="1"/>
  <c r="K808"/>
  <c r="J808"/>
  <c r="L808" s="1"/>
  <c r="H808"/>
  <c r="G808"/>
  <c r="I808" s="1"/>
  <c r="M807"/>
  <c r="O807" s="1"/>
  <c r="J807"/>
  <c r="L807" s="1"/>
  <c r="I807"/>
  <c r="N806"/>
  <c r="M806"/>
  <c r="M805" s="1"/>
  <c r="K806"/>
  <c r="K805" s="1"/>
  <c r="K804" s="1"/>
  <c r="H806"/>
  <c r="G806"/>
  <c r="G805" s="1"/>
  <c r="N805"/>
  <c r="N804" s="1"/>
  <c r="H805"/>
  <c r="H804" s="1"/>
  <c r="O803"/>
  <c r="L803"/>
  <c r="I803"/>
  <c r="N802"/>
  <c r="M802"/>
  <c r="M801" s="1"/>
  <c r="K802"/>
  <c r="K801" s="1"/>
  <c r="J802"/>
  <c r="L802" s="1"/>
  <c r="H802"/>
  <c r="G802"/>
  <c r="G801" s="1"/>
  <c r="I801" s="1"/>
  <c r="N801"/>
  <c r="J801"/>
  <c r="H801"/>
  <c r="M797"/>
  <c r="O797" s="1"/>
  <c r="J797"/>
  <c r="L797" s="1"/>
  <c r="G797"/>
  <c r="I797" s="1"/>
  <c r="N796"/>
  <c r="N795" s="1"/>
  <c r="K796"/>
  <c r="J796"/>
  <c r="J795" s="1"/>
  <c r="H796"/>
  <c r="H795" s="1"/>
  <c r="K795"/>
  <c r="M794"/>
  <c r="O794" s="1"/>
  <c r="J794"/>
  <c r="L794" s="1"/>
  <c r="I794"/>
  <c r="N793"/>
  <c r="M793"/>
  <c r="M792" s="1"/>
  <c r="K793"/>
  <c r="K792" s="1"/>
  <c r="H793"/>
  <c r="H792" s="1"/>
  <c r="G793"/>
  <c r="G792" s="1"/>
  <c r="N792"/>
  <c r="O791"/>
  <c r="L791"/>
  <c r="I791"/>
  <c r="N790"/>
  <c r="N789" s="1"/>
  <c r="M790"/>
  <c r="O790" s="1"/>
  <c r="K790"/>
  <c r="J790"/>
  <c r="J789" s="1"/>
  <c r="H790"/>
  <c r="H789" s="1"/>
  <c r="G790"/>
  <c r="I790" s="1"/>
  <c r="M789"/>
  <c r="O789" s="1"/>
  <c r="K789"/>
  <c r="O788"/>
  <c r="L788"/>
  <c r="I788"/>
  <c r="N787"/>
  <c r="M787"/>
  <c r="M786" s="1"/>
  <c r="O786" s="1"/>
  <c r="K787"/>
  <c r="K786" s="1"/>
  <c r="J787"/>
  <c r="L787" s="1"/>
  <c r="H787"/>
  <c r="G787"/>
  <c r="G786" s="1"/>
  <c r="I786" s="1"/>
  <c r="N786"/>
  <c r="J786"/>
  <c r="H786"/>
  <c r="O785"/>
  <c r="L785"/>
  <c r="I785"/>
  <c r="N784"/>
  <c r="N783" s="1"/>
  <c r="M784"/>
  <c r="O784" s="1"/>
  <c r="K784"/>
  <c r="J784"/>
  <c r="J783" s="1"/>
  <c r="H784"/>
  <c r="H783" s="1"/>
  <c r="G784"/>
  <c r="I784" s="1"/>
  <c r="K783"/>
  <c r="O782"/>
  <c r="L782"/>
  <c r="I782"/>
  <c r="N781"/>
  <c r="M781"/>
  <c r="M780" s="1"/>
  <c r="K781"/>
  <c r="K780" s="1"/>
  <c r="J781"/>
  <c r="L781" s="1"/>
  <c r="H781"/>
  <c r="G781"/>
  <c r="G780" s="1"/>
  <c r="N780"/>
  <c r="J780"/>
  <c r="H780"/>
  <c r="O779"/>
  <c r="L779"/>
  <c r="I779"/>
  <c r="N778"/>
  <c r="M778"/>
  <c r="O778" s="1"/>
  <c r="K778"/>
  <c r="J778"/>
  <c r="L778" s="1"/>
  <c r="H778"/>
  <c r="G778"/>
  <c r="I778" s="1"/>
  <c r="N777"/>
  <c r="M777"/>
  <c r="O777" s="1"/>
  <c r="K777"/>
  <c r="J777"/>
  <c r="L777" s="1"/>
  <c r="H777"/>
  <c r="G777"/>
  <c r="I777" s="1"/>
  <c r="I772"/>
  <c r="M771"/>
  <c r="J771"/>
  <c r="H771"/>
  <c r="G771"/>
  <c r="O770"/>
  <c r="L770"/>
  <c r="I770"/>
  <c r="N769"/>
  <c r="M769"/>
  <c r="O769" s="1"/>
  <c r="K769"/>
  <c r="J769"/>
  <c r="L769" s="1"/>
  <c r="H769"/>
  <c r="G769"/>
  <c r="I769" s="1"/>
  <c r="M768"/>
  <c r="O768" s="1"/>
  <c r="J768"/>
  <c r="L768" s="1"/>
  <c r="G768"/>
  <c r="I768" s="1"/>
  <c r="N767"/>
  <c r="N766" s="1"/>
  <c r="N765" s="1"/>
  <c r="K767"/>
  <c r="J767"/>
  <c r="J766" s="1"/>
  <c r="H767"/>
  <c r="H766" s="1"/>
  <c r="H765" s="1"/>
  <c r="K766"/>
  <c r="K765" s="1"/>
  <c r="O764"/>
  <c r="L764"/>
  <c r="H764"/>
  <c r="I764" s="1"/>
  <c r="N763"/>
  <c r="M763"/>
  <c r="M762" s="1"/>
  <c r="O762" s="1"/>
  <c r="K763"/>
  <c r="K762" s="1"/>
  <c r="J763"/>
  <c r="L763" s="1"/>
  <c r="G763"/>
  <c r="G762" s="1"/>
  <c r="N762"/>
  <c r="J762"/>
  <c r="O761"/>
  <c r="L761"/>
  <c r="I761"/>
  <c r="N760"/>
  <c r="N759" s="1"/>
  <c r="N758" s="1"/>
  <c r="M760"/>
  <c r="O760" s="1"/>
  <c r="K760"/>
  <c r="J760"/>
  <c r="J759" s="1"/>
  <c r="H760"/>
  <c r="H759" s="1"/>
  <c r="G760"/>
  <c r="I760" s="1"/>
  <c r="K759"/>
  <c r="I755"/>
  <c r="M754"/>
  <c r="J754"/>
  <c r="J753" s="1"/>
  <c r="J752" s="1"/>
  <c r="H754"/>
  <c r="H753" s="1"/>
  <c r="H752" s="1"/>
  <c r="G754"/>
  <c r="I754" s="1"/>
  <c r="M753"/>
  <c r="M752" s="1"/>
  <c r="G753"/>
  <c r="G752" s="1"/>
  <c r="O751"/>
  <c r="L751"/>
  <c r="I751"/>
  <c r="N750"/>
  <c r="N749" s="1"/>
  <c r="N748" s="1"/>
  <c r="N747" s="1"/>
  <c r="M750"/>
  <c r="K750"/>
  <c r="J750"/>
  <c r="J749" s="1"/>
  <c r="H750"/>
  <c r="H749" s="1"/>
  <c r="H748" s="1"/>
  <c r="H747" s="1"/>
  <c r="G750"/>
  <c r="M749"/>
  <c r="M748" s="1"/>
  <c r="K749"/>
  <c r="K748" s="1"/>
  <c r="K747" s="1"/>
  <c r="G749"/>
  <c r="G748" s="1"/>
  <c r="O746"/>
  <c r="L746"/>
  <c r="I746"/>
  <c r="N745"/>
  <c r="M745"/>
  <c r="M744" s="1"/>
  <c r="K745"/>
  <c r="K744" s="1"/>
  <c r="J745"/>
  <c r="L745" s="1"/>
  <c r="H745"/>
  <c r="G745"/>
  <c r="G744" s="1"/>
  <c r="I744" s="1"/>
  <c r="N744"/>
  <c r="J744"/>
  <c r="L744" s="1"/>
  <c r="H744"/>
  <c r="O743"/>
  <c r="L743"/>
  <c r="I743"/>
  <c r="N742"/>
  <c r="N741" s="1"/>
  <c r="N740" s="1"/>
  <c r="M742"/>
  <c r="O742" s="1"/>
  <c r="K742"/>
  <c r="J742"/>
  <c r="J741" s="1"/>
  <c r="H742"/>
  <c r="H741" s="1"/>
  <c r="H740" s="1"/>
  <c r="G742"/>
  <c r="I742" s="1"/>
  <c r="M741"/>
  <c r="K741"/>
  <c r="K740" s="1"/>
  <c r="O739"/>
  <c r="L739"/>
  <c r="I739"/>
  <c r="N738"/>
  <c r="M738"/>
  <c r="O738" s="1"/>
  <c r="K738"/>
  <c r="J738"/>
  <c r="H738"/>
  <c r="G738"/>
  <c r="I738" s="1"/>
  <c r="O737"/>
  <c r="L737"/>
  <c r="I737"/>
  <c r="N736"/>
  <c r="M736"/>
  <c r="K736"/>
  <c r="J736"/>
  <c r="H736"/>
  <c r="G736"/>
  <c r="I736" s="1"/>
  <c r="M735"/>
  <c r="M734" s="1"/>
  <c r="K735"/>
  <c r="K734" s="1"/>
  <c r="G735"/>
  <c r="G734" s="1"/>
  <c r="O731"/>
  <c r="L731"/>
  <c r="I731"/>
  <c r="N730"/>
  <c r="N729" s="1"/>
  <c r="M730"/>
  <c r="O730" s="1"/>
  <c r="K730"/>
  <c r="J730"/>
  <c r="J729" s="1"/>
  <c r="H730"/>
  <c r="H729" s="1"/>
  <c r="G730"/>
  <c r="I730" s="1"/>
  <c r="M729"/>
  <c r="O729" s="1"/>
  <c r="K729"/>
  <c r="G729"/>
  <c r="I729" s="1"/>
  <c r="O728"/>
  <c r="L728"/>
  <c r="I728"/>
  <c r="N727"/>
  <c r="M727"/>
  <c r="M726" s="1"/>
  <c r="K727"/>
  <c r="K726" s="1"/>
  <c r="K725" s="1"/>
  <c r="J727"/>
  <c r="L727" s="1"/>
  <c r="H727"/>
  <c r="G727"/>
  <c r="G726" s="1"/>
  <c r="N726"/>
  <c r="N725" s="1"/>
  <c r="J726"/>
  <c r="J725" s="1"/>
  <c r="H726"/>
  <c r="H725" s="1"/>
  <c r="O724"/>
  <c r="L724"/>
  <c r="I724"/>
  <c r="N723"/>
  <c r="M723"/>
  <c r="O723" s="1"/>
  <c r="K723"/>
  <c r="J723"/>
  <c r="L723" s="1"/>
  <c r="H723"/>
  <c r="G723"/>
  <c r="I723" s="1"/>
  <c r="M722"/>
  <c r="O722" s="1"/>
  <c r="J722"/>
  <c r="L722" s="1"/>
  <c r="G722"/>
  <c r="I722" s="1"/>
  <c r="M721"/>
  <c r="O721" s="1"/>
  <c r="J721"/>
  <c r="L721" s="1"/>
  <c r="G721"/>
  <c r="I721" s="1"/>
  <c r="M720"/>
  <c r="O720" s="1"/>
  <c r="J720"/>
  <c r="L720" s="1"/>
  <c r="G720"/>
  <c r="I720" s="1"/>
  <c r="N719"/>
  <c r="N718" s="1"/>
  <c r="K719"/>
  <c r="J719"/>
  <c r="J718" s="1"/>
  <c r="H719"/>
  <c r="H718" s="1"/>
  <c r="K718"/>
  <c r="O717"/>
  <c r="L717"/>
  <c r="I717"/>
  <c r="N716"/>
  <c r="M716"/>
  <c r="M715" s="1"/>
  <c r="K716"/>
  <c r="K715" s="1"/>
  <c r="K714" s="1"/>
  <c r="J716"/>
  <c r="L716" s="1"/>
  <c r="H716"/>
  <c r="G716"/>
  <c r="G715" s="1"/>
  <c r="N715"/>
  <c r="N714" s="1"/>
  <c r="J715"/>
  <c r="J714" s="1"/>
  <c r="L714" s="1"/>
  <c r="H715"/>
  <c r="O713"/>
  <c r="L713"/>
  <c r="I713"/>
  <c r="N712"/>
  <c r="M712"/>
  <c r="M711" s="1"/>
  <c r="K712"/>
  <c r="K711" s="1"/>
  <c r="J712"/>
  <c r="L712" s="1"/>
  <c r="H712"/>
  <c r="G712"/>
  <c r="G711" s="1"/>
  <c r="I711" s="1"/>
  <c r="N711"/>
  <c r="J711"/>
  <c r="L711" s="1"/>
  <c r="H711"/>
  <c r="O710"/>
  <c r="L710"/>
  <c r="I710"/>
  <c r="N709"/>
  <c r="N708" s="1"/>
  <c r="M709"/>
  <c r="O709" s="1"/>
  <c r="K709"/>
  <c r="J709"/>
  <c r="J708" s="1"/>
  <c r="H709"/>
  <c r="H708" s="1"/>
  <c r="G709"/>
  <c r="I709" s="1"/>
  <c r="K708"/>
  <c r="O707"/>
  <c r="L707"/>
  <c r="I707"/>
  <c r="N706"/>
  <c r="M706"/>
  <c r="M705" s="1"/>
  <c r="O705" s="1"/>
  <c r="K706"/>
  <c r="K705" s="1"/>
  <c r="J706"/>
  <c r="L706" s="1"/>
  <c r="H706"/>
  <c r="G706"/>
  <c r="G705" s="1"/>
  <c r="I705" s="1"/>
  <c r="N705"/>
  <c r="J705"/>
  <c r="L705" s="1"/>
  <c r="H705"/>
  <c r="O704"/>
  <c r="L704"/>
  <c r="I704"/>
  <c r="N703"/>
  <c r="N702" s="1"/>
  <c r="N701" s="1"/>
  <c r="M703"/>
  <c r="O703" s="1"/>
  <c r="K703"/>
  <c r="J703"/>
  <c r="J702" s="1"/>
  <c r="H703"/>
  <c r="H702" s="1"/>
  <c r="G703"/>
  <c r="I703" s="1"/>
  <c r="K702"/>
  <c r="K701" s="1"/>
  <c r="K700" s="1"/>
  <c r="K699" s="1"/>
  <c r="I698"/>
  <c r="M697"/>
  <c r="J697"/>
  <c r="J696" s="1"/>
  <c r="H697"/>
  <c r="H696" s="1"/>
  <c r="G697"/>
  <c r="I697" s="1"/>
  <c r="M696"/>
  <c r="G696"/>
  <c r="I696" s="1"/>
  <c r="O695"/>
  <c r="L695"/>
  <c r="H695"/>
  <c r="I695" s="1"/>
  <c r="N694"/>
  <c r="N693" s="1"/>
  <c r="M694"/>
  <c r="K694"/>
  <c r="K693" s="1"/>
  <c r="J694"/>
  <c r="J693" s="1"/>
  <c r="H694"/>
  <c r="H693" s="1"/>
  <c r="G694"/>
  <c r="M693"/>
  <c r="O693" s="1"/>
  <c r="G693"/>
  <c r="I693" s="1"/>
  <c r="O692"/>
  <c r="L692"/>
  <c r="I692"/>
  <c r="N691"/>
  <c r="M691"/>
  <c r="M690" s="1"/>
  <c r="K691"/>
  <c r="K690" s="1"/>
  <c r="J691"/>
  <c r="H691"/>
  <c r="G691"/>
  <c r="G690" s="1"/>
  <c r="N690"/>
  <c r="J690"/>
  <c r="H690"/>
  <c r="O688"/>
  <c r="L688"/>
  <c r="I688"/>
  <c r="N687"/>
  <c r="M687"/>
  <c r="M686" s="1"/>
  <c r="K687"/>
  <c r="K686" s="1"/>
  <c r="J687"/>
  <c r="H687"/>
  <c r="G687"/>
  <c r="G686" s="1"/>
  <c r="N686"/>
  <c r="J686"/>
  <c r="H686"/>
  <c r="O685"/>
  <c r="L685"/>
  <c r="I685"/>
  <c r="N684"/>
  <c r="N683" s="1"/>
  <c r="N682" s="1"/>
  <c r="M684"/>
  <c r="K684"/>
  <c r="K683" s="1"/>
  <c r="J684"/>
  <c r="H684"/>
  <c r="H683" s="1"/>
  <c r="H682" s="1"/>
  <c r="G684"/>
  <c r="M683"/>
  <c r="O683" s="1"/>
  <c r="J683"/>
  <c r="J682" s="1"/>
  <c r="G683"/>
  <c r="O681"/>
  <c r="L681"/>
  <c r="I681"/>
  <c r="N680"/>
  <c r="M680"/>
  <c r="K680"/>
  <c r="J680"/>
  <c r="H680"/>
  <c r="G680"/>
  <c r="N679"/>
  <c r="M679"/>
  <c r="K679"/>
  <c r="J679"/>
  <c r="L679" s="1"/>
  <c r="H679"/>
  <c r="G679"/>
  <c r="I679" s="1"/>
  <c r="O678"/>
  <c r="L678"/>
  <c r="I678"/>
  <c r="N677"/>
  <c r="M677"/>
  <c r="K677"/>
  <c r="J677"/>
  <c r="L677" s="1"/>
  <c r="H677"/>
  <c r="G677"/>
  <c r="I677" s="1"/>
  <c r="N676"/>
  <c r="M676"/>
  <c r="O676" s="1"/>
  <c r="K676"/>
  <c r="J676"/>
  <c r="L676" s="1"/>
  <c r="H676"/>
  <c r="G676"/>
  <c r="I676" s="1"/>
  <c r="M675"/>
  <c r="O675" s="1"/>
  <c r="J675"/>
  <c r="L675" s="1"/>
  <c r="G675"/>
  <c r="I675" s="1"/>
  <c r="N674"/>
  <c r="M674"/>
  <c r="O674" s="1"/>
  <c r="K674"/>
  <c r="J674"/>
  <c r="L674" s="1"/>
  <c r="H674"/>
  <c r="G674"/>
  <c r="I674" s="1"/>
  <c r="N673"/>
  <c r="M673"/>
  <c r="O673" s="1"/>
  <c r="K673"/>
  <c r="J673"/>
  <c r="L673" s="1"/>
  <c r="H673"/>
  <c r="G673"/>
  <c r="I673" s="1"/>
  <c r="O672"/>
  <c r="L672"/>
  <c r="I672"/>
  <c r="N671"/>
  <c r="M671"/>
  <c r="K671"/>
  <c r="J671"/>
  <c r="H671"/>
  <c r="G671"/>
  <c r="I671" s="1"/>
  <c r="N670"/>
  <c r="M670"/>
  <c r="O670" s="1"/>
  <c r="K670"/>
  <c r="J670"/>
  <c r="L670" s="1"/>
  <c r="H670"/>
  <c r="G670"/>
  <c r="I670" s="1"/>
  <c r="O669"/>
  <c r="L669"/>
  <c r="I669"/>
  <c r="N668"/>
  <c r="M668"/>
  <c r="K668"/>
  <c r="J668"/>
  <c r="H668"/>
  <c r="G668"/>
  <c r="I668" s="1"/>
  <c r="N667"/>
  <c r="M667"/>
  <c r="O667" s="1"/>
  <c r="K667"/>
  <c r="J667"/>
  <c r="L667" s="1"/>
  <c r="H667"/>
  <c r="G667"/>
  <c r="I667" s="1"/>
  <c r="O666"/>
  <c r="L666"/>
  <c r="H666"/>
  <c r="I666" s="1"/>
  <c r="N665"/>
  <c r="M665"/>
  <c r="O665" s="1"/>
  <c r="K665"/>
  <c r="J665"/>
  <c r="L665" s="1"/>
  <c r="H665"/>
  <c r="G665"/>
  <c r="I665" s="1"/>
  <c r="N664"/>
  <c r="M664"/>
  <c r="O664" s="1"/>
  <c r="K664"/>
  <c r="J664"/>
  <c r="L664" s="1"/>
  <c r="H664"/>
  <c r="G664"/>
  <c r="I664" s="1"/>
  <c r="O663"/>
  <c r="L663"/>
  <c r="I663"/>
  <c r="N662"/>
  <c r="M662"/>
  <c r="K662"/>
  <c r="J662"/>
  <c r="H662"/>
  <c r="G662"/>
  <c r="N661"/>
  <c r="M661"/>
  <c r="K661"/>
  <c r="J661"/>
  <c r="H661"/>
  <c r="G661"/>
  <c r="I661" s="1"/>
  <c r="O660"/>
  <c r="L660"/>
  <c r="I660"/>
  <c r="N659"/>
  <c r="M659"/>
  <c r="O659" s="1"/>
  <c r="K659"/>
  <c r="J659"/>
  <c r="L659" s="1"/>
  <c r="H659"/>
  <c r="G659"/>
  <c r="I659" s="1"/>
  <c r="N658"/>
  <c r="M658"/>
  <c r="O658" s="1"/>
  <c r="K658"/>
  <c r="J658"/>
  <c r="L658" s="1"/>
  <c r="H658"/>
  <c r="G658"/>
  <c r="I658" s="1"/>
  <c r="O657"/>
  <c r="L657"/>
  <c r="I657"/>
  <c r="N656"/>
  <c r="M656"/>
  <c r="K656"/>
  <c r="J656"/>
  <c r="H656"/>
  <c r="G656"/>
  <c r="I656" s="1"/>
  <c r="N655"/>
  <c r="M655"/>
  <c r="O655" s="1"/>
  <c r="K655"/>
  <c r="J655"/>
  <c r="L655" s="1"/>
  <c r="H655"/>
  <c r="G655"/>
  <c r="I655" s="1"/>
  <c r="O654"/>
  <c r="L654"/>
  <c r="I654"/>
  <c r="N653"/>
  <c r="M653"/>
  <c r="K653"/>
  <c r="J653"/>
  <c r="L653" s="1"/>
  <c r="H653"/>
  <c r="G653"/>
  <c r="I653" s="1"/>
  <c r="N652"/>
  <c r="M652"/>
  <c r="O652" s="1"/>
  <c r="K652"/>
  <c r="J652"/>
  <c r="L652" s="1"/>
  <c r="H652"/>
  <c r="G652"/>
  <c r="I652" s="1"/>
  <c r="O651"/>
  <c r="L651"/>
  <c r="I651"/>
  <c r="N650"/>
  <c r="M650"/>
  <c r="K650"/>
  <c r="J650"/>
  <c r="H650"/>
  <c r="H649" s="1"/>
  <c r="G650"/>
  <c r="N649"/>
  <c r="M649"/>
  <c r="K649"/>
  <c r="J649"/>
  <c r="L649" s="1"/>
  <c r="G649"/>
  <c r="I649" s="1"/>
  <c r="O648"/>
  <c r="L648"/>
  <c r="I648"/>
  <c r="N647"/>
  <c r="M647"/>
  <c r="O647" s="1"/>
  <c r="K647"/>
  <c r="K646" s="1"/>
  <c r="J647"/>
  <c r="L647" s="1"/>
  <c r="H647"/>
  <c r="G647"/>
  <c r="I647" s="1"/>
  <c r="N646"/>
  <c r="J646"/>
  <c r="H646"/>
  <c r="O645"/>
  <c r="L645"/>
  <c r="I645"/>
  <c r="N644"/>
  <c r="N643" s="1"/>
  <c r="N642" s="1"/>
  <c r="M644"/>
  <c r="O644" s="1"/>
  <c r="K644"/>
  <c r="J644"/>
  <c r="H644"/>
  <c r="H643" s="1"/>
  <c r="G644"/>
  <c r="M643"/>
  <c r="O643" s="1"/>
  <c r="K643"/>
  <c r="G643"/>
  <c r="I643" s="1"/>
  <c r="O641"/>
  <c r="L641"/>
  <c r="I641"/>
  <c r="N640"/>
  <c r="N639" s="1"/>
  <c r="M640"/>
  <c r="K640"/>
  <c r="J640"/>
  <c r="H640"/>
  <c r="H639" s="1"/>
  <c r="G640"/>
  <c r="M639"/>
  <c r="O639" s="1"/>
  <c r="K639"/>
  <c r="G639"/>
  <c r="I639" s="1"/>
  <c r="O638"/>
  <c r="L638"/>
  <c r="I638"/>
  <c r="N637"/>
  <c r="M637"/>
  <c r="K637"/>
  <c r="K636" s="1"/>
  <c r="K635" s="1"/>
  <c r="J637"/>
  <c r="L637" s="1"/>
  <c r="H637"/>
  <c r="G637"/>
  <c r="N636"/>
  <c r="N635" s="1"/>
  <c r="J636"/>
  <c r="H636"/>
  <c r="H635" s="1"/>
  <c r="M634"/>
  <c r="O634" s="1"/>
  <c r="J634"/>
  <c r="L634" s="1"/>
  <c r="I634"/>
  <c r="N633"/>
  <c r="M633"/>
  <c r="O633" s="1"/>
  <c r="K633"/>
  <c r="K632" s="1"/>
  <c r="H633"/>
  <c r="G633"/>
  <c r="I633" s="1"/>
  <c r="N632"/>
  <c r="H632"/>
  <c r="O631"/>
  <c r="L631"/>
  <c r="I631"/>
  <c r="N630"/>
  <c r="N629" s="1"/>
  <c r="M630"/>
  <c r="O630" s="1"/>
  <c r="K630"/>
  <c r="J630"/>
  <c r="L630" s="1"/>
  <c r="H630"/>
  <c r="H629" s="1"/>
  <c r="G630"/>
  <c r="I630" s="1"/>
  <c r="M629"/>
  <c r="O629" s="1"/>
  <c r="K629"/>
  <c r="G629"/>
  <c r="I629" s="1"/>
  <c r="O628"/>
  <c r="L628"/>
  <c r="I628"/>
  <c r="N627"/>
  <c r="M627"/>
  <c r="O627" s="1"/>
  <c r="K627"/>
  <c r="K626" s="1"/>
  <c r="J627"/>
  <c r="L627" s="1"/>
  <c r="H627"/>
  <c r="G627"/>
  <c r="I627" s="1"/>
  <c r="N626"/>
  <c r="J626"/>
  <c r="H626"/>
  <c r="O625"/>
  <c r="L625"/>
  <c r="I625"/>
  <c r="N624"/>
  <c r="N623" s="1"/>
  <c r="M624"/>
  <c r="O624" s="1"/>
  <c r="K624"/>
  <c r="J624"/>
  <c r="L624" s="1"/>
  <c r="H624"/>
  <c r="H623" s="1"/>
  <c r="G624"/>
  <c r="I624" s="1"/>
  <c r="M623"/>
  <c r="O623" s="1"/>
  <c r="K623"/>
  <c r="O622"/>
  <c r="L622"/>
  <c r="H622"/>
  <c r="I622" s="1"/>
  <c r="N621"/>
  <c r="N620" s="1"/>
  <c r="M621"/>
  <c r="O621" s="1"/>
  <c r="K621"/>
  <c r="J621"/>
  <c r="L621" s="1"/>
  <c r="H621"/>
  <c r="H620" s="1"/>
  <c r="G621"/>
  <c r="I621" s="1"/>
  <c r="K620"/>
  <c r="O619"/>
  <c r="L619"/>
  <c r="I619"/>
  <c r="N618"/>
  <c r="M618"/>
  <c r="O618" s="1"/>
  <c r="K618"/>
  <c r="K617" s="1"/>
  <c r="J618"/>
  <c r="L618" s="1"/>
  <c r="H618"/>
  <c r="G618"/>
  <c r="I618" s="1"/>
  <c r="N617"/>
  <c r="J617"/>
  <c r="H617"/>
  <c r="O616"/>
  <c r="L616"/>
  <c r="I616"/>
  <c r="N615"/>
  <c r="N614" s="1"/>
  <c r="M615"/>
  <c r="O615" s="1"/>
  <c r="K615"/>
  <c r="J615"/>
  <c r="L615" s="1"/>
  <c r="H615"/>
  <c r="H614" s="1"/>
  <c r="G615"/>
  <c r="I615" s="1"/>
  <c r="K614"/>
  <c r="O613"/>
  <c r="L613"/>
  <c r="I613"/>
  <c r="N612"/>
  <c r="M612"/>
  <c r="O612" s="1"/>
  <c r="K612"/>
  <c r="K611" s="1"/>
  <c r="J612"/>
  <c r="L612" s="1"/>
  <c r="H612"/>
  <c r="G612"/>
  <c r="I612" s="1"/>
  <c r="N611"/>
  <c r="J611"/>
  <c r="H611"/>
  <c r="O610"/>
  <c r="L610"/>
  <c r="I610"/>
  <c r="N609"/>
  <c r="N608" s="1"/>
  <c r="M609"/>
  <c r="O609" s="1"/>
  <c r="K609"/>
  <c r="J609"/>
  <c r="L609" s="1"/>
  <c r="H609"/>
  <c r="H608" s="1"/>
  <c r="G609"/>
  <c r="I609" s="1"/>
  <c r="K608"/>
  <c r="O607"/>
  <c r="L607"/>
  <c r="I607"/>
  <c r="N606"/>
  <c r="M606"/>
  <c r="O606" s="1"/>
  <c r="K606"/>
  <c r="K605" s="1"/>
  <c r="J606"/>
  <c r="L606" s="1"/>
  <c r="H606"/>
  <c r="G606"/>
  <c r="I606" s="1"/>
  <c r="N605"/>
  <c r="J605"/>
  <c r="H605"/>
  <c r="I601"/>
  <c r="M600"/>
  <c r="M599" s="1"/>
  <c r="J600"/>
  <c r="J599" s="1"/>
  <c r="H600"/>
  <c r="G600"/>
  <c r="I600" s="1"/>
  <c r="H599"/>
  <c r="O598"/>
  <c r="L598"/>
  <c r="I598"/>
  <c r="N597"/>
  <c r="N596" s="1"/>
  <c r="M597"/>
  <c r="K597"/>
  <c r="K596" s="1"/>
  <c r="J597"/>
  <c r="H597"/>
  <c r="H596" s="1"/>
  <c r="G597"/>
  <c r="M596"/>
  <c r="O596" s="1"/>
  <c r="G596"/>
  <c r="I596" s="1"/>
  <c r="O595"/>
  <c r="L595"/>
  <c r="H595"/>
  <c r="I595" s="1"/>
  <c r="N594"/>
  <c r="N593" s="1"/>
  <c r="M594"/>
  <c r="K594"/>
  <c r="K593" s="1"/>
  <c r="J594"/>
  <c r="H594"/>
  <c r="H593" s="1"/>
  <c r="G594"/>
  <c r="M593"/>
  <c r="O593" s="1"/>
  <c r="G593"/>
  <c r="I593" s="1"/>
  <c r="O592"/>
  <c r="L592"/>
  <c r="H592"/>
  <c r="I592" s="1"/>
  <c r="N591"/>
  <c r="N590" s="1"/>
  <c r="M591"/>
  <c r="K591"/>
  <c r="J591"/>
  <c r="H591"/>
  <c r="H590" s="1"/>
  <c r="G591"/>
  <c r="I591" s="1"/>
  <c r="M590"/>
  <c r="O590" s="1"/>
  <c r="K590"/>
  <c r="G590"/>
  <c r="I590" s="1"/>
  <c r="O588"/>
  <c r="L588"/>
  <c r="I588"/>
  <c r="N587"/>
  <c r="N586" s="1"/>
  <c r="M587"/>
  <c r="K587"/>
  <c r="J587"/>
  <c r="L587" s="1"/>
  <c r="H587"/>
  <c r="H586" s="1"/>
  <c r="G587"/>
  <c r="I587" s="1"/>
  <c r="M586"/>
  <c r="O586" s="1"/>
  <c r="K586"/>
  <c r="G586"/>
  <c r="I586" s="1"/>
  <c r="O585"/>
  <c r="L585"/>
  <c r="I585"/>
  <c r="N584"/>
  <c r="M584"/>
  <c r="O584" s="1"/>
  <c r="K584"/>
  <c r="K583" s="1"/>
  <c r="J584"/>
  <c r="L584" s="1"/>
  <c r="H584"/>
  <c r="G584"/>
  <c r="I584" s="1"/>
  <c r="N583"/>
  <c r="J583"/>
  <c r="L583" s="1"/>
  <c r="H583"/>
  <c r="O582"/>
  <c r="M582"/>
  <c r="L582"/>
  <c r="J582"/>
  <c r="I582"/>
  <c r="N581"/>
  <c r="N580" s="1"/>
  <c r="N579" s="1"/>
  <c r="M581"/>
  <c r="O581" s="1"/>
  <c r="K581"/>
  <c r="J581"/>
  <c r="L581" s="1"/>
  <c r="H581"/>
  <c r="H580" s="1"/>
  <c r="H579" s="1"/>
  <c r="G581"/>
  <c r="I581" s="1"/>
  <c r="M580"/>
  <c r="O580" s="1"/>
  <c r="K580"/>
  <c r="K579" s="1"/>
  <c r="O578"/>
  <c r="L578"/>
  <c r="I578"/>
  <c r="H578"/>
  <c r="N577"/>
  <c r="M577"/>
  <c r="K577"/>
  <c r="K576" s="1"/>
  <c r="J577"/>
  <c r="L577" s="1"/>
  <c r="H577"/>
  <c r="G577"/>
  <c r="I577" s="1"/>
  <c r="N576"/>
  <c r="J576"/>
  <c r="H576"/>
  <c r="O575"/>
  <c r="L575"/>
  <c r="I575"/>
  <c r="N574"/>
  <c r="N573" s="1"/>
  <c r="M574"/>
  <c r="O574" s="1"/>
  <c r="K574"/>
  <c r="J574"/>
  <c r="L574" s="1"/>
  <c r="H574"/>
  <c r="H573" s="1"/>
  <c r="G574"/>
  <c r="I574" s="1"/>
  <c r="K573"/>
  <c r="O572"/>
  <c r="L572"/>
  <c r="I572"/>
  <c r="N571"/>
  <c r="M571"/>
  <c r="O571" s="1"/>
  <c r="K571"/>
  <c r="K570" s="1"/>
  <c r="J571"/>
  <c r="L571" s="1"/>
  <c r="H571"/>
  <c r="G571"/>
  <c r="I571" s="1"/>
  <c r="N570"/>
  <c r="J570"/>
  <c r="H570"/>
  <c r="O569"/>
  <c r="L569"/>
  <c r="I569"/>
  <c r="N568"/>
  <c r="N567" s="1"/>
  <c r="N566" s="1"/>
  <c r="M568"/>
  <c r="O568" s="1"/>
  <c r="K568"/>
  <c r="J568"/>
  <c r="L568" s="1"/>
  <c r="H568"/>
  <c r="H567" s="1"/>
  <c r="H566" s="1"/>
  <c r="G568"/>
  <c r="I568" s="1"/>
  <c r="M567"/>
  <c r="O567" s="1"/>
  <c r="K567"/>
  <c r="G567"/>
  <c r="I567" s="1"/>
  <c r="O560"/>
  <c r="L560"/>
  <c r="I560"/>
  <c r="N559"/>
  <c r="M559"/>
  <c r="O559" s="1"/>
  <c r="K559"/>
  <c r="J559"/>
  <c r="L559" s="1"/>
  <c r="H559"/>
  <c r="G559"/>
  <c r="I559" s="1"/>
  <c r="O558"/>
  <c r="L558"/>
  <c r="I558"/>
  <c r="N557"/>
  <c r="N556" s="1"/>
  <c r="N555" s="1"/>
  <c r="N554" s="1"/>
  <c r="N553" s="1"/>
  <c r="M557"/>
  <c r="O557" s="1"/>
  <c r="K557"/>
  <c r="J557"/>
  <c r="H557"/>
  <c r="H556" s="1"/>
  <c r="H555" s="1"/>
  <c r="H554" s="1"/>
  <c r="H553" s="1"/>
  <c r="G557"/>
  <c r="M556"/>
  <c r="O556" s="1"/>
  <c r="K556"/>
  <c r="K555" s="1"/>
  <c r="K554" s="1"/>
  <c r="K553" s="1"/>
  <c r="G556"/>
  <c r="I556" s="1"/>
  <c r="O551"/>
  <c r="L551"/>
  <c r="I551"/>
  <c r="N550"/>
  <c r="M550"/>
  <c r="K550"/>
  <c r="J550"/>
  <c r="H550"/>
  <c r="G550"/>
  <c r="O549"/>
  <c r="L549"/>
  <c r="I549"/>
  <c r="N548"/>
  <c r="M548"/>
  <c r="K548"/>
  <c r="J548"/>
  <c r="L548" s="1"/>
  <c r="H548"/>
  <c r="G548"/>
  <c r="I548" s="1"/>
  <c r="O547"/>
  <c r="L547"/>
  <c r="I547"/>
  <c r="N546"/>
  <c r="N545" s="1"/>
  <c r="N544" s="1"/>
  <c r="M546"/>
  <c r="K546"/>
  <c r="J546"/>
  <c r="H546"/>
  <c r="H545" s="1"/>
  <c r="H544" s="1"/>
  <c r="G546"/>
  <c r="M545"/>
  <c r="O545" s="1"/>
  <c r="K545"/>
  <c r="K544" s="1"/>
  <c r="G545"/>
  <c r="I545" s="1"/>
  <c r="O543"/>
  <c r="L543"/>
  <c r="I543"/>
  <c r="N542"/>
  <c r="N541" s="1"/>
  <c r="N540" s="1"/>
  <c r="N539" s="1"/>
  <c r="N538" s="1"/>
  <c r="N537" s="1"/>
  <c r="M542"/>
  <c r="K542"/>
  <c r="K541" s="1"/>
  <c r="K540" s="1"/>
  <c r="K539" s="1"/>
  <c r="K538" s="1"/>
  <c r="K537" s="1"/>
  <c r="J542"/>
  <c r="H542"/>
  <c r="H541" s="1"/>
  <c r="H540" s="1"/>
  <c r="H539" s="1"/>
  <c r="H538" s="1"/>
  <c r="H537" s="1"/>
  <c r="G542"/>
  <c r="M541"/>
  <c r="O541" s="1"/>
  <c r="G541"/>
  <c r="I541" s="1"/>
  <c r="I535"/>
  <c r="M534"/>
  <c r="M533" s="1"/>
  <c r="J534"/>
  <c r="H534"/>
  <c r="H533" s="1"/>
  <c r="G534"/>
  <c r="J533"/>
  <c r="I532"/>
  <c r="M531"/>
  <c r="J531"/>
  <c r="J530" s="1"/>
  <c r="J529" s="1"/>
  <c r="J528" s="1"/>
  <c r="J527" s="1"/>
  <c r="H531"/>
  <c r="H530" s="1"/>
  <c r="G531"/>
  <c r="I531" s="1"/>
  <c r="M530"/>
  <c r="G530"/>
  <c r="O526"/>
  <c r="L526"/>
  <c r="I526"/>
  <c r="N525"/>
  <c r="N524" s="1"/>
  <c r="N523" s="1"/>
  <c r="N522" s="1"/>
  <c r="M525"/>
  <c r="K525"/>
  <c r="K524" s="1"/>
  <c r="K523" s="1"/>
  <c r="K522" s="1"/>
  <c r="J525"/>
  <c r="H525"/>
  <c r="H524" s="1"/>
  <c r="H523" s="1"/>
  <c r="H522" s="1"/>
  <c r="G525"/>
  <c r="M524"/>
  <c r="O524" s="1"/>
  <c r="G524"/>
  <c r="I524" s="1"/>
  <c r="O521"/>
  <c r="L521"/>
  <c r="I521"/>
  <c r="N520"/>
  <c r="M520"/>
  <c r="K520"/>
  <c r="K519" s="1"/>
  <c r="K518" s="1"/>
  <c r="K517" s="1"/>
  <c r="J520"/>
  <c r="H520"/>
  <c r="G520"/>
  <c r="N519"/>
  <c r="N518" s="1"/>
  <c r="N517" s="1"/>
  <c r="N516" s="1"/>
  <c r="J519"/>
  <c r="H519"/>
  <c r="H518" s="1"/>
  <c r="H517" s="1"/>
  <c r="H516" s="1"/>
  <c r="O515"/>
  <c r="L515"/>
  <c r="I515"/>
  <c r="N514"/>
  <c r="M514"/>
  <c r="K514"/>
  <c r="K513" s="1"/>
  <c r="K512" s="1"/>
  <c r="K511" s="1"/>
  <c r="K510" s="1"/>
  <c r="J514"/>
  <c r="H514"/>
  <c r="G514"/>
  <c r="N513"/>
  <c r="N512" s="1"/>
  <c r="N511" s="1"/>
  <c r="N510" s="1"/>
  <c r="J513"/>
  <c r="H513"/>
  <c r="H512" s="1"/>
  <c r="H511" s="1"/>
  <c r="H510" s="1"/>
  <c r="O509"/>
  <c r="L509"/>
  <c r="I509"/>
  <c r="N508"/>
  <c r="M508"/>
  <c r="K508"/>
  <c r="K507" s="1"/>
  <c r="K506" s="1"/>
  <c r="J508"/>
  <c r="H508"/>
  <c r="G508"/>
  <c r="N507"/>
  <c r="N506" s="1"/>
  <c r="J507"/>
  <c r="H507"/>
  <c r="H506" s="1"/>
  <c r="O505"/>
  <c r="L505"/>
  <c r="I505"/>
  <c r="N504"/>
  <c r="M504"/>
  <c r="K504"/>
  <c r="K503" s="1"/>
  <c r="J504"/>
  <c r="H504"/>
  <c r="G504"/>
  <c r="N503"/>
  <c r="J503"/>
  <c r="L503" s="1"/>
  <c r="H503"/>
  <c r="O502"/>
  <c r="L502"/>
  <c r="I502"/>
  <c r="N501"/>
  <c r="M501"/>
  <c r="O501" s="1"/>
  <c r="K501"/>
  <c r="J501"/>
  <c r="L501" s="1"/>
  <c r="H501"/>
  <c r="G501"/>
  <c r="I501" s="1"/>
  <c r="O500"/>
  <c r="L500"/>
  <c r="I500"/>
  <c r="N499"/>
  <c r="M499"/>
  <c r="K499"/>
  <c r="J499"/>
  <c r="L499" s="1"/>
  <c r="H499"/>
  <c r="G499"/>
  <c r="I499" s="1"/>
  <c r="O498"/>
  <c r="L498"/>
  <c r="I498"/>
  <c r="N497"/>
  <c r="N496" s="1"/>
  <c r="N495" s="1"/>
  <c r="N494" s="1"/>
  <c r="N493" s="1"/>
  <c r="N492" s="1"/>
  <c r="M497"/>
  <c r="O497" s="1"/>
  <c r="K497"/>
  <c r="K496" s="1"/>
  <c r="K495" s="1"/>
  <c r="K494" s="1"/>
  <c r="K493" s="1"/>
  <c r="J497"/>
  <c r="H497"/>
  <c r="H496" s="1"/>
  <c r="H495" s="1"/>
  <c r="H494" s="1"/>
  <c r="H493" s="1"/>
  <c r="G497"/>
  <c r="M496"/>
  <c r="O496" s="1"/>
  <c r="G496"/>
  <c r="I496" s="1"/>
  <c r="O490"/>
  <c r="L490"/>
  <c r="I490"/>
  <c r="N489"/>
  <c r="M489"/>
  <c r="K489"/>
  <c r="K486" s="1"/>
  <c r="K485" s="1"/>
  <c r="K484" s="1"/>
  <c r="J489"/>
  <c r="H489"/>
  <c r="G489"/>
  <c r="O488"/>
  <c r="L488"/>
  <c r="I488"/>
  <c r="N487"/>
  <c r="M487"/>
  <c r="O487" s="1"/>
  <c r="K487"/>
  <c r="J487"/>
  <c r="L487" s="1"/>
  <c r="H487"/>
  <c r="G487"/>
  <c r="I487" s="1"/>
  <c r="N486"/>
  <c r="N485" s="1"/>
  <c r="N484" s="1"/>
  <c r="J486"/>
  <c r="L486" s="1"/>
  <c r="H486"/>
  <c r="H485" s="1"/>
  <c r="H484" s="1"/>
  <c r="O483"/>
  <c r="L483"/>
  <c r="I483"/>
  <c r="N482"/>
  <c r="M482"/>
  <c r="O482" s="1"/>
  <c r="K482"/>
  <c r="J482"/>
  <c r="L482" s="1"/>
  <c r="H482"/>
  <c r="G482"/>
  <c r="I482" s="1"/>
  <c r="O481"/>
  <c r="L481"/>
  <c r="I481"/>
  <c r="N480"/>
  <c r="M480"/>
  <c r="K480"/>
  <c r="J480"/>
  <c r="L480" s="1"/>
  <c r="H480"/>
  <c r="G480"/>
  <c r="I480" s="1"/>
  <c r="M479"/>
  <c r="K479"/>
  <c r="K478" s="1"/>
  <c r="K477" s="1"/>
  <c r="K476" s="1"/>
  <c r="G479"/>
  <c r="I475"/>
  <c r="M474"/>
  <c r="J474"/>
  <c r="J473" s="1"/>
  <c r="J472" s="1"/>
  <c r="J471" s="1"/>
  <c r="H474"/>
  <c r="H473" s="1"/>
  <c r="H472" s="1"/>
  <c r="H471" s="1"/>
  <c r="G474"/>
  <c r="I474" s="1"/>
  <c r="M473"/>
  <c r="M472" s="1"/>
  <c r="M471" s="1"/>
  <c r="G473"/>
  <c r="I473" s="1"/>
  <c r="I470"/>
  <c r="M469"/>
  <c r="M468" s="1"/>
  <c r="J469"/>
  <c r="H469"/>
  <c r="H468" s="1"/>
  <c r="G469"/>
  <c r="J468"/>
  <c r="O467"/>
  <c r="L467"/>
  <c r="I467"/>
  <c r="N466"/>
  <c r="M466"/>
  <c r="O466" s="1"/>
  <c r="K466"/>
  <c r="J466"/>
  <c r="H466"/>
  <c r="G466"/>
  <c r="O465"/>
  <c r="L465"/>
  <c r="I465"/>
  <c r="N464"/>
  <c r="M464"/>
  <c r="O464" s="1"/>
  <c r="K464"/>
  <c r="J464"/>
  <c r="L464" s="1"/>
  <c r="H464"/>
  <c r="G464"/>
  <c r="I464" s="1"/>
  <c r="M463"/>
  <c r="K463"/>
  <c r="K462" s="1"/>
  <c r="G463"/>
  <c r="M461"/>
  <c r="O461" s="1"/>
  <c r="J461"/>
  <c r="L461" s="1"/>
  <c r="I461"/>
  <c r="N460"/>
  <c r="N459" s="1"/>
  <c r="M460"/>
  <c r="O460" s="1"/>
  <c r="K460"/>
  <c r="J460"/>
  <c r="H460"/>
  <c r="H459" s="1"/>
  <c r="G460"/>
  <c r="I460" s="1"/>
  <c r="M459"/>
  <c r="O459" s="1"/>
  <c r="K459"/>
  <c r="G459"/>
  <c r="I459" s="1"/>
  <c r="O458"/>
  <c r="L458"/>
  <c r="I458"/>
  <c r="N457"/>
  <c r="M457"/>
  <c r="K457"/>
  <c r="K456" s="1"/>
  <c r="K455" s="1"/>
  <c r="J457"/>
  <c r="L457" s="1"/>
  <c r="H457"/>
  <c r="G457"/>
  <c r="N456"/>
  <c r="J456"/>
  <c r="H456"/>
  <c r="O453"/>
  <c r="L453"/>
  <c r="I453"/>
  <c r="N452"/>
  <c r="N451" s="1"/>
  <c r="N450" s="1"/>
  <c r="M452"/>
  <c r="O452" s="1"/>
  <c r="K452"/>
  <c r="J452"/>
  <c r="H452"/>
  <c r="H451" s="1"/>
  <c r="G452"/>
  <c r="O451"/>
  <c r="M451"/>
  <c r="M450" s="1"/>
  <c r="K451"/>
  <c r="K450" s="1"/>
  <c r="G451"/>
  <c r="G450" s="1"/>
  <c r="H450"/>
  <c r="O449"/>
  <c r="L449"/>
  <c r="I449"/>
  <c r="N448"/>
  <c r="M448"/>
  <c r="K448"/>
  <c r="J448"/>
  <c r="H448"/>
  <c r="G448"/>
  <c r="O447"/>
  <c r="L447"/>
  <c r="I447"/>
  <c r="N446"/>
  <c r="N445" s="1"/>
  <c r="M446"/>
  <c r="K446"/>
  <c r="J446"/>
  <c r="J445" s="1"/>
  <c r="H446"/>
  <c r="H445" s="1"/>
  <c r="G446"/>
  <c r="I446" s="1"/>
  <c r="M445"/>
  <c r="O445" s="1"/>
  <c r="K445"/>
  <c r="G445"/>
  <c r="I445" s="1"/>
  <c r="O444"/>
  <c r="L444"/>
  <c r="I444"/>
  <c r="N443"/>
  <c r="M443"/>
  <c r="M442" s="1"/>
  <c r="K443"/>
  <c r="K442" s="1"/>
  <c r="K441" s="1"/>
  <c r="K440" s="1"/>
  <c r="J443"/>
  <c r="H443"/>
  <c r="G443"/>
  <c r="N442"/>
  <c r="J442"/>
  <c r="L442" s="1"/>
  <c r="H442"/>
  <c r="G442"/>
  <c r="I442" s="1"/>
  <c r="N441"/>
  <c r="N440" s="1"/>
  <c r="J441"/>
  <c r="L441" s="1"/>
  <c r="H441"/>
  <c r="H440" s="1"/>
  <c r="O439"/>
  <c r="L439"/>
  <c r="I439"/>
  <c r="N438"/>
  <c r="M438"/>
  <c r="O438" s="1"/>
  <c r="K438"/>
  <c r="K437" s="1"/>
  <c r="J438"/>
  <c r="L438" s="1"/>
  <c r="H438"/>
  <c r="G438"/>
  <c r="I438" s="1"/>
  <c r="N437"/>
  <c r="J437"/>
  <c r="L437" s="1"/>
  <c r="H437"/>
  <c r="O436"/>
  <c r="L436"/>
  <c r="I436"/>
  <c r="N435"/>
  <c r="N434" s="1"/>
  <c r="N433" s="1"/>
  <c r="N432" s="1"/>
  <c r="M435"/>
  <c r="O435" s="1"/>
  <c r="K435"/>
  <c r="J435"/>
  <c r="L435" s="1"/>
  <c r="H435"/>
  <c r="H434" s="1"/>
  <c r="H433" s="1"/>
  <c r="H432" s="1"/>
  <c r="G435"/>
  <c r="I435" s="1"/>
  <c r="M434"/>
  <c r="O434" s="1"/>
  <c r="K434"/>
  <c r="K433" s="1"/>
  <c r="K432" s="1"/>
  <c r="G434"/>
  <c r="I434" s="1"/>
  <c r="O431"/>
  <c r="L431"/>
  <c r="I431"/>
  <c r="N430"/>
  <c r="M430"/>
  <c r="O430" s="1"/>
  <c r="K430"/>
  <c r="K429" s="1"/>
  <c r="K428" s="1"/>
  <c r="J430"/>
  <c r="L430" s="1"/>
  <c r="H430"/>
  <c r="G430"/>
  <c r="I430" s="1"/>
  <c r="N429"/>
  <c r="N428" s="1"/>
  <c r="N427" s="1"/>
  <c r="J429"/>
  <c r="L429" s="1"/>
  <c r="H429"/>
  <c r="H428" s="1"/>
  <c r="H427" s="1"/>
  <c r="O425"/>
  <c r="L425"/>
  <c r="I425"/>
  <c r="O424"/>
  <c r="L424"/>
  <c r="I424"/>
  <c r="H424"/>
  <c r="N423"/>
  <c r="M423"/>
  <c r="K423"/>
  <c r="K422" s="1"/>
  <c r="K421" s="1"/>
  <c r="K420" s="1"/>
  <c r="J423"/>
  <c r="H423"/>
  <c r="G423"/>
  <c r="N422"/>
  <c r="N421" s="1"/>
  <c r="N420" s="1"/>
  <c r="J422"/>
  <c r="L422" s="1"/>
  <c r="H422"/>
  <c r="H421" s="1"/>
  <c r="H420" s="1"/>
  <c r="O418"/>
  <c r="L418"/>
  <c r="I418"/>
  <c r="N417"/>
  <c r="M417"/>
  <c r="O417" s="1"/>
  <c r="K417"/>
  <c r="K416" s="1"/>
  <c r="K415" s="1"/>
  <c r="J417"/>
  <c r="L417" s="1"/>
  <c r="H417"/>
  <c r="G417"/>
  <c r="I417" s="1"/>
  <c r="N416"/>
  <c r="N415" s="1"/>
  <c r="J416"/>
  <c r="L416" s="1"/>
  <c r="H416"/>
  <c r="H415" s="1"/>
  <c r="O414"/>
  <c r="L414"/>
  <c r="I414"/>
  <c r="N413"/>
  <c r="M413"/>
  <c r="O413" s="1"/>
  <c r="K413"/>
  <c r="K412" s="1"/>
  <c r="J413"/>
  <c r="L413" s="1"/>
  <c r="H413"/>
  <c r="G413"/>
  <c r="I413" s="1"/>
  <c r="N412"/>
  <c r="J412"/>
  <c r="L412" s="1"/>
  <c r="H412"/>
  <c r="O411"/>
  <c r="L411"/>
  <c r="I411"/>
  <c r="N410"/>
  <c r="N409" s="1"/>
  <c r="N408" s="1"/>
  <c r="M410"/>
  <c r="O410" s="1"/>
  <c r="K410"/>
  <c r="J410"/>
  <c r="L410" s="1"/>
  <c r="H410"/>
  <c r="H409" s="1"/>
  <c r="H408" s="1"/>
  <c r="G410"/>
  <c r="I410" s="1"/>
  <c r="M409"/>
  <c r="O409" s="1"/>
  <c r="K409"/>
  <c r="K408" s="1"/>
  <c r="O407"/>
  <c r="L407"/>
  <c r="I407"/>
  <c r="N406"/>
  <c r="N405" s="1"/>
  <c r="N404" s="1"/>
  <c r="M406"/>
  <c r="O406" s="1"/>
  <c r="K406"/>
  <c r="J406"/>
  <c r="L406" s="1"/>
  <c r="H406"/>
  <c r="H405" s="1"/>
  <c r="H404" s="1"/>
  <c r="G406"/>
  <c r="I406" s="1"/>
  <c r="M405"/>
  <c r="O405" s="1"/>
  <c r="K405"/>
  <c r="K404" s="1"/>
  <c r="G405"/>
  <c r="I405" s="1"/>
  <c r="O403"/>
  <c r="L403"/>
  <c r="I403"/>
  <c r="N402"/>
  <c r="N401" s="1"/>
  <c r="M402"/>
  <c r="K402"/>
  <c r="J402"/>
  <c r="H402"/>
  <c r="H401" s="1"/>
  <c r="G402"/>
  <c r="I402" s="1"/>
  <c r="M401"/>
  <c r="O401" s="1"/>
  <c r="K401"/>
  <c r="G401"/>
  <c r="I401" s="1"/>
  <c r="O400"/>
  <c r="L400"/>
  <c r="I400"/>
  <c r="N399"/>
  <c r="M399"/>
  <c r="K399"/>
  <c r="K398" s="1"/>
  <c r="J399"/>
  <c r="L399" s="1"/>
  <c r="H399"/>
  <c r="G399"/>
  <c r="I399" s="1"/>
  <c r="N398"/>
  <c r="J398"/>
  <c r="L398" s="1"/>
  <c r="H398"/>
  <c r="O397"/>
  <c r="L397"/>
  <c r="I397"/>
  <c r="G397"/>
  <c r="N396"/>
  <c r="M396"/>
  <c r="K396"/>
  <c r="K395" s="1"/>
  <c r="J396"/>
  <c r="H396"/>
  <c r="G396"/>
  <c r="I396" s="1"/>
  <c r="N395"/>
  <c r="J395"/>
  <c r="H395"/>
  <c r="O394"/>
  <c r="L394"/>
  <c r="I394"/>
  <c r="N393"/>
  <c r="N392" s="1"/>
  <c r="M393"/>
  <c r="O393" s="1"/>
  <c r="K393"/>
  <c r="J393"/>
  <c r="L393" s="1"/>
  <c r="H393"/>
  <c r="H392" s="1"/>
  <c r="G393"/>
  <c r="I393" s="1"/>
  <c r="M392"/>
  <c r="O392" s="1"/>
  <c r="K392"/>
  <c r="G392"/>
  <c r="I392" s="1"/>
  <c r="O391"/>
  <c r="L391"/>
  <c r="I391"/>
  <c r="N390"/>
  <c r="M390"/>
  <c r="O390" s="1"/>
  <c r="K390"/>
  <c r="K389" s="1"/>
  <c r="J390"/>
  <c r="L390" s="1"/>
  <c r="H390"/>
  <c r="G390"/>
  <c r="I390" s="1"/>
  <c r="N389"/>
  <c r="J389"/>
  <c r="H389"/>
  <c r="O388"/>
  <c r="L388"/>
  <c r="I388"/>
  <c r="G388"/>
  <c r="N387"/>
  <c r="M387"/>
  <c r="K387"/>
  <c r="K386" s="1"/>
  <c r="J387"/>
  <c r="H387"/>
  <c r="G387"/>
  <c r="I387" s="1"/>
  <c r="N386"/>
  <c r="J386"/>
  <c r="L386" s="1"/>
  <c r="H386"/>
  <c r="O385"/>
  <c r="L385"/>
  <c r="I385"/>
  <c r="N384"/>
  <c r="N383" s="1"/>
  <c r="M384"/>
  <c r="O384" s="1"/>
  <c r="K384"/>
  <c r="J384"/>
  <c r="L384" s="1"/>
  <c r="H384"/>
  <c r="H383" s="1"/>
  <c r="G384"/>
  <c r="I384" s="1"/>
  <c r="M383"/>
  <c r="O383" s="1"/>
  <c r="K383"/>
  <c r="G383"/>
  <c r="I383" s="1"/>
  <c r="O382"/>
  <c r="L382"/>
  <c r="I382"/>
  <c r="N381"/>
  <c r="M381"/>
  <c r="O381" s="1"/>
  <c r="K381"/>
  <c r="K380" s="1"/>
  <c r="J381"/>
  <c r="L381" s="1"/>
  <c r="H381"/>
  <c r="G381"/>
  <c r="I381" s="1"/>
  <c r="N380"/>
  <c r="J380"/>
  <c r="L380" s="1"/>
  <c r="H380"/>
  <c r="O379"/>
  <c r="L379"/>
  <c r="I379"/>
  <c r="N378"/>
  <c r="N377" s="1"/>
  <c r="M378"/>
  <c r="O378" s="1"/>
  <c r="K378"/>
  <c r="J378"/>
  <c r="L378" s="1"/>
  <c r="H378"/>
  <c r="H377" s="1"/>
  <c r="G378"/>
  <c r="I378" s="1"/>
  <c r="M377"/>
  <c r="O377" s="1"/>
  <c r="K377"/>
  <c r="G377"/>
  <c r="I377" s="1"/>
  <c r="O376"/>
  <c r="L376"/>
  <c r="I376"/>
  <c r="N375"/>
  <c r="M375"/>
  <c r="O375" s="1"/>
  <c r="K375"/>
  <c r="K374" s="1"/>
  <c r="J375"/>
  <c r="L375" s="1"/>
  <c r="H375"/>
  <c r="G375"/>
  <c r="I375" s="1"/>
  <c r="N374"/>
  <c r="J374"/>
  <c r="L374" s="1"/>
  <c r="H374"/>
  <c r="O373"/>
  <c r="L373"/>
  <c r="I373"/>
  <c r="N372"/>
  <c r="N371" s="1"/>
  <c r="M372"/>
  <c r="O372" s="1"/>
  <c r="K372"/>
  <c r="J372"/>
  <c r="L372" s="1"/>
  <c r="H372"/>
  <c r="H371" s="1"/>
  <c r="G372"/>
  <c r="I372" s="1"/>
  <c r="K371"/>
  <c r="O370"/>
  <c r="L370"/>
  <c r="I370"/>
  <c r="N369"/>
  <c r="M369"/>
  <c r="O369" s="1"/>
  <c r="K369"/>
  <c r="K368" s="1"/>
  <c r="J369"/>
  <c r="L369" s="1"/>
  <c r="H369"/>
  <c r="G369"/>
  <c r="I369" s="1"/>
  <c r="N368"/>
  <c r="J368"/>
  <c r="L368" s="1"/>
  <c r="H368"/>
  <c r="O366"/>
  <c r="L366"/>
  <c r="I366"/>
  <c r="N365"/>
  <c r="M365"/>
  <c r="O365" s="1"/>
  <c r="K365"/>
  <c r="K364" s="1"/>
  <c r="K363" s="1"/>
  <c r="J365"/>
  <c r="L365" s="1"/>
  <c r="H365"/>
  <c r="G365"/>
  <c r="I365" s="1"/>
  <c r="N364"/>
  <c r="N363" s="1"/>
  <c r="J364"/>
  <c r="L364" s="1"/>
  <c r="H364"/>
  <c r="H363" s="1"/>
  <c r="I360"/>
  <c r="M359"/>
  <c r="M358" s="1"/>
  <c r="J359"/>
  <c r="J358" s="1"/>
  <c r="H359"/>
  <c r="G359"/>
  <c r="I359" s="1"/>
  <c r="H358"/>
  <c r="O357"/>
  <c r="L357"/>
  <c r="I357"/>
  <c r="N356"/>
  <c r="N355" s="1"/>
  <c r="N354" s="1"/>
  <c r="M356"/>
  <c r="O356" s="1"/>
  <c r="K356"/>
  <c r="J356"/>
  <c r="H356"/>
  <c r="H355" s="1"/>
  <c r="H354" s="1"/>
  <c r="G356"/>
  <c r="M355"/>
  <c r="O355" s="1"/>
  <c r="K355"/>
  <c r="K354" s="1"/>
  <c r="G355"/>
  <c r="I355" s="1"/>
  <c r="O353"/>
  <c r="L353"/>
  <c r="I353"/>
  <c r="N352"/>
  <c r="M352"/>
  <c r="O352" s="1"/>
  <c r="K352"/>
  <c r="J352"/>
  <c r="H352"/>
  <c r="G352"/>
  <c r="I352" s="1"/>
  <c r="O351"/>
  <c r="L351"/>
  <c r="I351"/>
  <c r="N350"/>
  <c r="M350"/>
  <c r="O350" s="1"/>
  <c r="K350"/>
  <c r="J350"/>
  <c r="L350" s="1"/>
  <c r="H350"/>
  <c r="G350"/>
  <c r="I350" s="1"/>
  <c r="K349"/>
  <c r="K348" s="1"/>
  <c r="O347"/>
  <c r="L347"/>
  <c r="I347"/>
  <c r="N346"/>
  <c r="M346"/>
  <c r="O346" s="1"/>
  <c r="K346"/>
  <c r="J346"/>
  <c r="L346" s="1"/>
  <c r="H346"/>
  <c r="G346"/>
  <c r="I346" s="1"/>
  <c r="O345"/>
  <c r="L345"/>
  <c r="I345"/>
  <c r="N344"/>
  <c r="N343" s="1"/>
  <c r="M344"/>
  <c r="K344"/>
  <c r="J344"/>
  <c r="H344"/>
  <c r="H343" s="1"/>
  <c r="G344"/>
  <c r="M343"/>
  <c r="O343" s="1"/>
  <c r="K343"/>
  <c r="G343"/>
  <c r="I343" s="1"/>
  <c r="O342"/>
  <c r="L342"/>
  <c r="I342"/>
  <c r="N341"/>
  <c r="M341"/>
  <c r="K341"/>
  <c r="J341"/>
  <c r="H341"/>
  <c r="G341"/>
  <c r="O340"/>
  <c r="L340"/>
  <c r="I340"/>
  <c r="N339"/>
  <c r="M339"/>
  <c r="O339" s="1"/>
  <c r="K339"/>
  <c r="J339"/>
  <c r="L339" s="1"/>
  <c r="H339"/>
  <c r="G339"/>
  <c r="I339" s="1"/>
  <c r="N338"/>
  <c r="J338"/>
  <c r="H338"/>
  <c r="O334"/>
  <c r="L334"/>
  <c r="I334"/>
  <c r="N333"/>
  <c r="M333"/>
  <c r="O333" s="1"/>
  <c r="K333"/>
  <c r="K332" s="1"/>
  <c r="J333"/>
  <c r="L333" s="1"/>
  <c r="H333"/>
  <c r="G333"/>
  <c r="I333" s="1"/>
  <c r="N332"/>
  <c r="J332"/>
  <c r="L332" s="1"/>
  <c r="H332"/>
  <c r="O331"/>
  <c r="L331"/>
  <c r="I331"/>
  <c r="N330"/>
  <c r="N329" s="1"/>
  <c r="M330"/>
  <c r="O330" s="1"/>
  <c r="K330"/>
  <c r="J330"/>
  <c r="L330" s="1"/>
  <c r="H330"/>
  <c r="H329" s="1"/>
  <c r="G330"/>
  <c r="I330" s="1"/>
  <c r="K329"/>
  <c r="O328"/>
  <c r="L328"/>
  <c r="I328"/>
  <c r="N327"/>
  <c r="M327"/>
  <c r="O327" s="1"/>
  <c r="K327"/>
  <c r="K326" s="1"/>
  <c r="J327"/>
  <c r="L327" s="1"/>
  <c r="H327"/>
  <c r="G327"/>
  <c r="I327" s="1"/>
  <c r="N326"/>
  <c r="J326"/>
  <c r="L326" s="1"/>
  <c r="H326"/>
  <c r="O325"/>
  <c r="L325"/>
  <c r="I325"/>
  <c r="N324"/>
  <c r="N323" s="1"/>
  <c r="M324"/>
  <c r="O324" s="1"/>
  <c r="K324"/>
  <c r="J324"/>
  <c r="L324" s="1"/>
  <c r="H324"/>
  <c r="H323" s="1"/>
  <c r="G324"/>
  <c r="I324" s="1"/>
  <c r="K323"/>
  <c r="O322"/>
  <c r="L322"/>
  <c r="I322"/>
  <c r="N321"/>
  <c r="M321"/>
  <c r="O321" s="1"/>
  <c r="K321"/>
  <c r="K320" s="1"/>
  <c r="J321"/>
  <c r="L321" s="1"/>
  <c r="H321"/>
  <c r="G321"/>
  <c r="I321" s="1"/>
  <c r="N320"/>
  <c r="J320"/>
  <c r="L320" s="1"/>
  <c r="H320"/>
  <c r="O319"/>
  <c r="L319"/>
  <c r="I319"/>
  <c r="N318"/>
  <c r="N317" s="1"/>
  <c r="M318"/>
  <c r="O318" s="1"/>
  <c r="K318"/>
  <c r="J318"/>
  <c r="L318" s="1"/>
  <c r="H318"/>
  <c r="H317" s="1"/>
  <c r="G318"/>
  <c r="I318" s="1"/>
  <c r="K317"/>
  <c r="O316"/>
  <c r="L316"/>
  <c r="I316"/>
  <c r="N315"/>
  <c r="M315"/>
  <c r="O315" s="1"/>
  <c r="K315"/>
  <c r="K314" s="1"/>
  <c r="J315"/>
  <c r="L315" s="1"/>
  <c r="H315"/>
  <c r="G315"/>
  <c r="I315" s="1"/>
  <c r="N314"/>
  <c r="J314"/>
  <c r="L314" s="1"/>
  <c r="H314"/>
  <c r="O313"/>
  <c r="L313"/>
  <c r="I313"/>
  <c r="N312"/>
  <c r="N311" s="1"/>
  <c r="M312"/>
  <c r="O312" s="1"/>
  <c r="K312"/>
  <c r="J312"/>
  <c r="L312" s="1"/>
  <c r="H312"/>
  <c r="H311" s="1"/>
  <c r="G312"/>
  <c r="I312" s="1"/>
  <c r="K311"/>
  <c r="O310"/>
  <c r="L310"/>
  <c r="I310"/>
  <c r="N309"/>
  <c r="M309"/>
  <c r="O309" s="1"/>
  <c r="K309"/>
  <c r="K308" s="1"/>
  <c r="J309"/>
  <c r="L309" s="1"/>
  <c r="H309"/>
  <c r="G309"/>
  <c r="I309" s="1"/>
  <c r="N308"/>
  <c r="J308"/>
  <c r="L308" s="1"/>
  <c r="H308"/>
  <c r="O305"/>
  <c r="L305"/>
  <c r="I305"/>
  <c r="N304"/>
  <c r="N303" s="1"/>
  <c r="N302" s="1"/>
  <c r="M304"/>
  <c r="O304" s="1"/>
  <c r="K304"/>
  <c r="J304"/>
  <c r="L304" s="1"/>
  <c r="H304"/>
  <c r="H303" s="1"/>
  <c r="H302" s="1"/>
  <c r="G304"/>
  <c r="I304" s="1"/>
  <c r="K303"/>
  <c r="K302" s="1"/>
  <c r="O301"/>
  <c r="L301"/>
  <c r="I301"/>
  <c r="N300"/>
  <c r="N299" s="1"/>
  <c r="N298" s="1"/>
  <c r="M300"/>
  <c r="O300" s="1"/>
  <c r="K300"/>
  <c r="J300"/>
  <c r="L300" s="1"/>
  <c r="I300"/>
  <c r="M299"/>
  <c r="O299" s="1"/>
  <c r="K299"/>
  <c r="K298" s="1"/>
  <c r="H299"/>
  <c r="G299"/>
  <c r="H298"/>
  <c r="O297"/>
  <c r="L297"/>
  <c r="I297"/>
  <c r="N296"/>
  <c r="N295" s="1"/>
  <c r="N294" s="1"/>
  <c r="M296"/>
  <c r="K296"/>
  <c r="K295" s="1"/>
  <c r="K294" s="1"/>
  <c r="J296"/>
  <c r="H296"/>
  <c r="H295" s="1"/>
  <c r="H294" s="1"/>
  <c r="G296"/>
  <c r="M295"/>
  <c r="O295" s="1"/>
  <c r="G295"/>
  <c r="I295" s="1"/>
  <c r="O289"/>
  <c r="L289"/>
  <c r="I289"/>
  <c r="N288"/>
  <c r="N287" s="1"/>
  <c r="N286" s="1"/>
  <c r="M288"/>
  <c r="K288"/>
  <c r="J288"/>
  <c r="H288"/>
  <c r="H287" s="1"/>
  <c r="H286" s="1"/>
  <c r="G288"/>
  <c r="M287"/>
  <c r="O287" s="1"/>
  <c r="K287"/>
  <c r="K286" s="1"/>
  <c r="G287"/>
  <c r="I287" s="1"/>
  <c r="O285"/>
  <c r="L285"/>
  <c r="I285"/>
  <c r="N284"/>
  <c r="N283" s="1"/>
  <c r="M284"/>
  <c r="K284"/>
  <c r="J284"/>
  <c r="H284"/>
  <c r="H283" s="1"/>
  <c r="G284"/>
  <c r="I284" s="1"/>
  <c r="M283"/>
  <c r="O283" s="1"/>
  <c r="K283"/>
  <c r="G283"/>
  <c r="I283" s="1"/>
  <c r="O282"/>
  <c r="L282"/>
  <c r="I282"/>
  <c r="N281"/>
  <c r="M281"/>
  <c r="O281" s="1"/>
  <c r="K281"/>
  <c r="K280" s="1"/>
  <c r="K279" s="1"/>
  <c r="K278" s="1"/>
  <c r="K277" s="1"/>
  <c r="J281"/>
  <c r="L281" s="1"/>
  <c r="H281"/>
  <c r="G281"/>
  <c r="N280"/>
  <c r="N279" s="1"/>
  <c r="N278" s="1"/>
  <c r="N277" s="1"/>
  <c r="J280"/>
  <c r="H280"/>
  <c r="H279" s="1"/>
  <c r="H278" s="1"/>
  <c r="H277" s="1"/>
  <c r="O276"/>
  <c r="L276"/>
  <c r="I276"/>
  <c r="N275"/>
  <c r="M275"/>
  <c r="K275"/>
  <c r="K274" s="1"/>
  <c r="K273" s="1"/>
  <c r="K272" s="1"/>
  <c r="K271" s="1"/>
  <c r="J275"/>
  <c r="H275"/>
  <c r="G275"/>
  <c r="N274"/>
  <c r="N273" s="1"/>
  <c r="N272" s="1"/>
  <c r="N271" s="1"/>
  <c r="J274"/>
  <c r="H274"/>
  <c r="H273" s="1"/>
  <c r="H272" s="1"/>
  <c r="H271" s="1"/>
  <c r="O270"/>
  <c r="L270"/>
  <c r="I270"/>
  <c r="N269"/>
  <c r="M269"/>
  <c r="K269"/>
  <c r="J269"/>
  <c r="H269"/>
  <c r="G269"/>
  <c r="O268"/>
  <c r="L268"/>
  <c r="I268"/>
  <c r="N267"/>
  <c r="M267"/>
  <c r="O267" s="1"/>
  <c r="K267"/>
  <c r="K266" s="1"/>
  <c r="J267"/>
  <c r="L267" s="1"/>
  <c r="H267"/>
  <c r="G267"/>
  <c r="I267" s="1"/>
  <c r="N266"/>
  <c r="J266"/>
  <c r="L266" s="1"/>
  <c r="H266"/>
  <c r="O265"/>
  <c r="L265"/>
  <c r="I265"/>
  <c r="N264"/>
  <c r="M264"/>
  <c r="O264" s="1"/>
  <c r="K264"/>
  <c r="J264"/>
  <c r="L264" s="1"/>
  <c r="H264"/>
  <c r="G264"/>
  <c r="I264" s="1"/>
  <c r="O263"/>
  <c r="L263"/>
  <c r="I263"/>
  <c r="N262"/>
  <c r="N261" s="1"/>
  <c r="M262"/>
  <c r="K262"/>
  <c r="J262"/>
  <c r="H262"/>
  <c r="H261" s="1"/>
  <c r="G262"/>
  <c r="M261"/>
  <c r="O261" s="1"/>
  <c r="K261"/>
  <c r="G261"/>
  <c r="I261" s="1"/>
  <c r="O260"/>
  <c r="L260"/>
  <c r="I260"/>
  <c r="N259"/>
  <c r="M259"/>
  <c r="K259"/>
  <c r="K258" s="1"/>
  <c r="J259"/>
  <c r="H259"/>
  <c r="G259"/>
  <c r="N258"/>
  <c r="J258"/>
  <c r="H258"/>
  <c r="O257"/>
  <c r="L257"/>
  <c r="I257"/>
  <c r="N256"/>
  <c r="M256"/>
  <c r="O256" s="1"/>
  <c r="K256"/>
  <c r="J256"/>
  <c r="H256"/>
  <c r="G256"/>
  <c r="I256" s="1"/>
  <c r="O255"/>
  <c r="L255"/>
  <c r="I255"/>
  <c r="N254"/>
  <c r="M254"/>
  <c r="O254" s="1"/>
  <c r="K254"/>
  <c r="J254"/>
  <c r="L254" s="1"/>
  <c r="H254"/>
  <c r="G254"/>
  <c r="I254" s="1"/>
  <c r="M253"/>
  <c r="K253"/>
  <c r="G253"/>
  <c r="O252"/>
  <c r="L252"/>
  <c r="I252"/>
  <c r="N251"/>
  <c r="M251"/>
  <c r="O251" s="1"/>
  <c r="K251"/>
  <c r="K250" s="1"/>
  <c r="J251"/>
  <c r="L251" s="1"/>
  <c r="H251"/>
  <c r="G251"/>
  <c r="I251" s="1"/>
  <c r="N250"/>
  <c r="J250"/>
  <c r="L250" s="1"/>
  <c r="H250"/>
  <c r="O249"/>
  <c r="L249"/>
  <c r="I249"/>
  <c r="N248"/>
  <c r="M248"/>
  <c r="O248" s="1"/>
  <c r="K248"/>
  <c r="J248"/>
  <c r="L248" s="1"/>
  <c r="H248"/>
  <c r="G248"/>
  <c r="I248" s="1"/>
  <c r="O247"/>
  <c r="L247"/>
  <c r="I247"/>
  <c r="N246"/>
  <c r="N245" s="1"/>
  <c r="M246"/>
  <c r="K246"/>
  <c r="K245" s="1"/>
  <c r="J246"/>
  <c r="H246"/>
  <c r="H245" s="1"/>
  <c r="G246"/>
  <c r="M245"/>
  <c r="O245" s="1"/>
  <c r="G245"/>
  <c r="I245" s="1"/>
  <c r="O243"/>
  <c r="L243"/>
  <c r="I243"/>
  <c r="N242"/>
  <c r="N241" s="1"/>
  <c r="N240" s="1"/>
  <c r="N239" s="1"/>
  <c r="M242"/>
  <c r="K242"/>
  <c r="K241" s="1"/>
  <c r="K240" s="1"/>
  <c r="K239" s="1"/>
  <c r="J242"/>
  <c r="H242"/>
  <c r="H241" s="1"/>
  <c r="H240" s="1"/>
  <c r="H239" s="1"/>
  <c r="G242"/>
  <c r="M241"/>
  <c r="O241" s="1"/>
  <c r="G241"/>
  <c r="I241" s="1"/>
  <c r="O237"/>
  <c r="L237"/>
  <c r="I237"/>
  <c r="N236"/>
  <c r="M236"/>
  <c r="K236"/>
  <c r="J236"/>
  <c r="H236"/>
  <c r="G236"/>
  <c r="O235"/>
  <c r="L235"/>
  <c r="I235"/>
  <c r="N234"/>
  <c r="M234"/>
  <c r="O234" s="1"/>
  <c r="K234"/>
  <c r="J234"/>
  <c r="L234" s="1"/>
  <c r="H234"/>
  <c r="G234"/>
  <c r="I234" s="1"/>
  <c r="K233"/>
  <c r="O232"/>
  <c r="L232"/>
  <c r="I232"/>
  <c r="N231"/>
  <c r="M231"/>
  <c r="O231" s="1"/>
  <c r="K231"/>
  <c r="J231"/>
  <c r="L231" s="1"/>
  <c r="H231"/>
  <c r="G231"/>
  <c r="I231" s="1"/>
  <c r="O230"/>
  <c r="L230"/>
  <c r="I230"/>
  <c r="N229"/>
  <c r="M229"/>
  <c r="K229"/>
  <c r="K228" s="1"/>
  <c r="J229"/>
  <c r="H229"/>
  <c r="G229"/>
  <c r="N228"/>
  <c r="J228"/>
  <c r="H228"/>
  <c r="O227"/>
  <c r="L227"/>
  <c r="I227"/>
  <c r="N226"/>
  <c r="M226"/>
  <c r="K226"/>
  <c r="J226"/>
  <c r="H226"/>
  <c r="G226"/>
  <c r="O225"/>
  <c r="L225"/>
  <c r="I225"/>
  <c r="N224"/>
  <c r="N223" s="1"/>
  <c r="M224"/>
  <c r="O224" s="1"/>
  <c r="K224"/>
  <c r="K223" s="1"/>
  <c r="K222" s="1"/>
  <c r="J224"/>
  <c r="H224"/>
  <c r="H223" s="1"/>
  <c r="G224"/>
  <c r="M223"/>
  <c r="O223" s="1"/>
  <c r="G223"/>
  <c r="I223" s="1"/>
  <c r="O221"/>
  <c r="L221"/>
  <c r="H221"/>
  <c r="I221" s="1"/>
  <c r="N220"/>
  <c r="M220"/>
  <c r="O220" s="1"/>
  <c r="K220"/>
  <c r="K219" s="1"/>
  <c r="J220"/>
  <c r="L220" s="1"/>
  <c r="G220"/>
  <c r="N219"/>
  <c r="J219"/>
  <c r="O218"/>
  <c r="L218"/>
  <c r="I218"/>
  <c r="N217"/>
  <c r="N216" s="1"/>
  <c r="M217"/>
  <c r="O217" s="1"/>
  <c r="K217"/>
  <c r="J217"/>
  <c r="L217" s="1"/>
  <c r="H217"/>
  <c r="H216" s="1"/>
  <c r="G217"/>
  <c r="I217" s="1"/>
  <c r="M216"/>
  <c r="O216" s="1"/>
  <c r="K216"/>
  <c r="G216"/>
  <c r="I216" s="1"/>
  <c r="O211"/>
  <c r="L211"/>
  <c r="I211"/>
  <c r="N210"/>
  <c r="M210"/>
  <c r="O210" s="1"/>
  <c r="K210"/>
  <c r="K209" s="1"/>
  <c r="J210"/>
  <c r="L210" s="1"/>
  <c r="H210"/>
  <c r="G210"/>
  <c r="I210" s="1"/>
  <c r="N209"/>
  <c r="J209"/>
  <c r="H209"/>
  <c r="O208"/>
  <c r="L208"/>
  <c r="I208"/>
  <c r="N207"/>
  <c r="N206" s="1"/>
  <c r="N205" s="1"/>
  <c r="N204" s="1"/>
  <c r="M207"/>
  <c r="O207" s="1"/>
  <c r="K207"/>
  <c r="J207"/>
  <c r="H207"/>
  <c r="H206" s="1"/>
  <c r="H205" s="1"/>
  <c r="H204" s="1"/>
  <c r="G207"/>
  <c r="I207" s="1"/>
  <c r="M206"/>
  <c r="O206" s="1"/>
  <c r="K206"/>
  <c r="G206"/>
  <c r="I206" s="1"/>
  <c r="O203"/>
  <c r="L203"/>
  <c r="I203"/>
  <c r="N202"/>
  <c r="M202"/>
  <c r="K202"/>
  <c r="K201" s="1"/>
  <c r="J202"/>
  <c r="H202"/>
  <c r="G202"/>
  <c r="N201"/>
  <c r="J201"/>
  <c r="H201"/>
  <c r="G201"/>
  <c r="O200"/>
  <c r="L200"/>
  <c r="I200"/>
  <c r="N199"/>
  <c r="M199"/>
  <c r="K199"/>
  <c r="J199"/>
  <c r="L199" s="1"/>
  <c r="H199"/>
  <c r="G199"/>
  <c r="I199" s="1"/>
  <c r="N198"/>
  <c r="M198"/>
  <c r="O198" s="1"/>
  <c r="K198"/>
  <c r="J198"/>
  <c r="L198" s="1"/>
  <c r="H198"/>
  <c r="G198"/>
  <c r="I198" s="1"/>
  <c r="N197"/>
  <c r="J197"/>
  <c r="H197"/>
  <c r="G197"/>
  <c r="I197" s="1"/>
  <c r="O195"/>
  <c r="L195"/>
  <c r="I195"/>
  <c r="N194"/>
  <c r="M194"/>
  <c r="K194"/>
  <c r="J194"/>
  <c r="H194"/>
  <c r="G194"/>
  <c r="N193"/>
  <c r="M193"/>
  <c r="K193"/>
  <c r="J193"/>
  <c r="L193" s="1"/>
  <c r="H193"/>
  <c r="G193"/>
  <c r="I193" s="1"/>
  <c r="O192"/>
  <c r="L192"/>
  <c r="I192"/>
  <c r="N191"/>
  <c r="M191"/>
  <c r="O191" s="1"/>
  <c r="K191"/>
  <c r="J191"/>
  <c r="L191" s="1"/>
  <c r="H191"/>
  <c r="G191"/>
  <c r="I191" s="1"/>
  <c r="O190"/>
  <c r="L190"/>
  <c r="I190"/>
  <c r="N189"/>
  <c r="M189"/>
  <c r="K189"/>
  <c r="J189"/>
  <c r="H189"/>
  <c r="G189"/>
  <c r="I189" s="1"/>
  <c r="N188"/>
  <c r="M188"/>
  <c r="O188" s="1"/>
  <c r="K188"/>
  <c r="J188"/>
  <c r="L188" s="1"/>
  <c r="H188"/>
  <c r="G188"/>
  <c r="I188" s="1"/>
  <c r="O187"/>
  <c r="L187"/>
  <c r="I187"/>
  <c r="N186"/>
  <c r="M186"/>
  <c r="K186"/>
  <c r="J186"/>
  <c r="H186"/>
  <c r="G186"/>
  <c r="N185"/>
  <c r="M185"/>
  <c r="O185" s="1"/>
  <c r="K185"/>
  <c r="J185"/>
  <c r="L185" s="1"/>
  <c r="H185"/>
  <c r="G185"/>
  <c r="I185" s="1"/>
  <c r="O184"/>
  <c r="L184"/>
  <c r="I184"/>
  <c r="N183"/>
  <c r="M183"/>
  <c r="K183"/>
  <c r="J183"/>
  <c r="L183" s="1"/>
  <c r="H183"/>
  <c r="G183"/>
  <c r="I183" s="1"/>
  <c r="O182"/>
  <c r="L182"/>
  <c r="I182"/>
  <c r="N181"/>
  <c r="M181"/>
  <c r="O181" s="1"/>
  <c r="K181"/>
  <c r="J181"/>
  <c r="L181" s="1"/>
  <c r="H181"/>
  <c r="G181"/>
  <c r="I181" s="1"/>
  <c r="N180"/>
  <c r="M180"/>
  <c r="O180" s="1"/>
  <c r="K180"/>
  <c r="J180"/>
  <c r="L180" s="1"/>
  <c r="H180"/>
  <c r="G180"/>
  <c r="I180" s="1"/>
  <c r="N179"/>
  <c r="M179"/>
  <c r="O179" s="1"/>
  <c r="K179"/>
  <c r="J179"/>
  <c r="L179" s="1"/>
  <c r="H179"/>
  <c r="G179"/>
  <c r="I179" s="1"/>
  <c r="N178"/>
  <c r="M178"/>
  <c r="O178" s="1"/>
  <c r="K178"/>
  <c r="J178"/>
  <c r="L178" s="1"/>
  <c r="H178"/>
  <c r="G178"/>
  <c r="I178" s="1"/>
  <c r="N177"/>
  <c r="M177"/>
  <c r="O177" s="1"/>
  <c r="K177"/>
  <c r="J177"/>
  <c r="L177" s="1"/>
  <c r="H177"/>
  <c r="G177"/>
  <c r="I177" s="1"/>
  <c r="O176"/>
  <c r="L176"/>
  <c r="I176"/>
  <c r="N175"/>
  <c r="M175"/>
  <c r="K175"/>
  <c r="J175"/>
  <c r="H175"/>
  <c r="G175"/>
  <c r="N174"/>
  <c r="M174"/>
  <c r="K174"/>
  <c r="J174"/>
  <c r="H174"/>
  <c r="G174"/>
  <c r="O173"/>
  <c r="L173"/>
  <c r="I173"/>
  <c r="N172"/>
  <c r="M172"/>
  <c r="O172" s="1"/>
  <c r="K172"/>
  <c r="J172"/>
  <c r="L172" s="1"/>
  <c r="H172"/>
  <c r="G172"/>
  <c r="I172" s="1"/>
  <c r="N171"/>
  <c r="M171"/>
  <c r="O171" s="1"/>
  <c r="K171"/>
  <c r="J171"/>
  <c r="L171" s="1"/>
  <c r="H171"/>
  <c r="G171"/>
  <c r="I171" s="1"/>
  <c r="O170"/>
  <c r="L170"/>
  <c r="I170"/>
  <c r="N169"/>
  <c r="M169"/>
  <c r="K169"/>
  <c r="J169"/>
  <c r="H169"/>
  <c r="G169"/>
  <c r="N168"/>
  <c r="M168"/>
  <c r="K168"/>
  <c r="J168"/>
  <c r="L168" s="1"/>
  <c r="H168"/>
  <c r="G168"/>
  <c r="I168" s="1"/>
  <c r="O167"/>
  <c r="L167"/>
  <c r="I167"/>
  <c r="N166"/>
  <c r="M166"/>
  <c r="K166"/>
  <c r="J166"/>
  <c r="H166"/>
  <c r="G166"/>
  <c r="I166" s="1"/>
  <c r="N165"/>
  <c r="M165"/>
  <c r="O165" s="1"/>
  <c r="K165"/>
  <c r="J165"/>
  <c r="L165" s="1"/>
  <c r="H165"/>
  <c r="G165"/>
  <c r="I165" s="1"/>
  <c r="N164"/>
  <c r="M164"/>
  <c r="O164" s="1"/>
  <c r="K164"/>
  <c r="J164"/>
  <c r="L164" s="1"/>
  <c r="H164"/>
  <c r="G164"/>
  <c r="I164" s="1"/>
  <c r="N163"/>
  <c r="M163"/>
  <c r="O163" s="1"/>
  <c r="K163"/>
  <c r="J163"/>
  <c r="L163" s="1"/>
  <c r="H163"/>
  <c r="G163"/>
  <c r="I163" s="1"/>
  <c r="N162"/>
  <c r="M162"/>
  <c r="O162" s="1"/>
  <c r="K162"/>
  <c r="J162"/>
  <c r="L162" s="1"/>
  <c r="H162"/>
  <c r="G162"/>
  <c r="I162" s="1"/>
  <c r="O161"/>
  <c r="L161"/>
  <c r="I161"/>
  <c r="N160"/>
  <c r="M160"/>
  <c r="K160"/>
  <c r="J160"/>
  <c r="L160" s="1"/>
  <c r="H160"/>
  <c r="G160"/>
  <c r="I160" s="1"/>
  <c r="N159"/>
  <c r="M159"/>
  <c r="O159" s="1"/>
  <c r="K159"/>
  <c r="J159"/>
  <c r="L159" s="1"/>
  <c r="H159"/>
  <c r="G159"/>
  <c r="I159" s="1"/>
  <c r="N158"/>
  <c r="M158"/>
  <c r="O158" s="1"/>
  <c r="K158"/>
  <c r="J158"/>
  <c r="L158" s="1"/>
  <c r="H158"/>
  <c r="G158"/>
  <c r="I158" s="1"/>
  <c r="N157"/>
  <c r="M157"/>
  <c r="O157" s="1"/>
  <c r="K157"/>
  <c r="J157"/>
  <c r="L157" s="1"/>
  <c r="H157"/>
  <c r="G157"/>
  <c r="I157" s="1"/>
  <c r="O156"/>
  <c r="L156"/>
  <c r="I156"/>
  <c r="N155"/>
  <c r="M155"/>
  <c r="K155"/>
  <c r="J155"/>
  <c r="H155"/>
  <c r="G155"/>
  <c r="N154"/>
  <c r="M154"/>
  <c r="K154"/>
  <c r="J154"/>
  <c r="L154" s="1"/>
  <c r="H154"/>
  <c r="G154"/>
  <c r="I154" s="1"/>
  <c r="N153"/>
  <c r="M153"/>
  <c r="O153" s="1"/>
  <c r="K153"/>
  <c r="J153"/>
  <c r="L153" s="1"/>
  <c r="H153"/>
  <c r="G153"/>
  <c r="I153" s="1"/>
  <c r="N152"/>
  <c r="M152"/>
  <c r="O152" s="1"/>
  <c r="K152"/>
  <c r="J152"/>
  <c r="L152" s="1"/>
  <c r="H152"/>
  <c r="G152"/>
  <c r="I152" s="1"/>
  <c r="I150"/>
  <c r="M149"/>
  <c r="J149"/>
  <c r="H149"/>
  <c r="G149"/>
  <c r="M148"/>
  <c r="J148"/>
  <c r="H148"/>
  <c r="G148"/>
  <c r="M147"/>
  <c r="J147"/>
  <c r="H147"/>
  <c r="G147"/>
  <c r="I146"/>
  <c r="M145"/>
  <c r="J145"/>
  <c r="H145"/>
  <c r="G145"/>
  <c r="I145" s="1"/>
  <c r="M144"/>
  <c r="J144"/>
  <c r="H144"/>
  <c r="G144"/>
  <c r="I144" s="1"/>
  <c r="O143"/>
  <c r="L143"/>
  <c r="H143"/>
  <c r="I143" s="1"/>
  <c r="N142"/>
  <c r="M142"/>
  <c r="O142" s="1"/>
  <c r="K142"/>
  <c r="J142"/>
  <c r="L142" s="1"/>
  <c r="H142"/>
  <c r="G142"/>
  <c r="I142" s="1"/>
  <c r="O141"/>
  <c r="L141"/>
  <c r="I141"/>
  <c r="N140"/>
  <c r="M140"/>
  <c r="K140"/>
  <c r="J140"/>
  <c r="L140" s="1"/>
  <c r="H140"/>
  <c r="G140"/>
  <c r="I140" s="1"/>
  <c r="N139"/>
  <c r="M139"/>
  <c r="O139" s="1"/>
  <c r="K139"/>
  <c r="J139"/>
  <c r="L139" s="1"/>
  <c r="H139"/>
  <c r="G139"/>
  <c r="I139" s="1"/>
  <c r="N138"/>
  <c r="M138"/>
  <c r="O138" s="1"/>
  <c r="K138"/>
  <c r="J138"/>
  <c r="L138" s="1"/>
  <c r="H138"/>
  <c r="G138"/>
  <c r="I138" s="1"/>
  <c r="N137"/>
  <c r="M137"/>
  <c r="O137" s="1"/>
  <c r="K137"/>
  <c r="J137"/>
  <c r="L137" s="1"/>
  <c r="H137"/>
  <c r="G137"/>
  <c r="I137" s="1"/>
  <c r="N136"/>
  <c r="M136"/>
  <c r="O136" s="1"/>
  <c r="K136"/>
  <c r="J136"/>
  <c r="L136" s="1"/>
  <c r="H136"/>
  <c r="G136"/>
  <c r="I136" s="1"/>
  <c r="I135"/>
  <c r="M134"/>
  <c r="M131" s="1"/>
  <c r="M111" s="1"/>
  <c r="O111" s="1"/>
  <c r="J134"/>
  <c r="H134"/>
  <c r="G134"/>
  <c r="I133"/>
  <c r="M132"/>
  <c r="J132"/>
  <c r="H132"/>
  <c r="G132"/>
  <c r="I132" s="1"/>
  <c r="J131"/>
  <c r="H131"/>
  <c r="G131"/>
  <c r="I131" s="1"/>
  <c r="O130"/>
  <c r="L130"/>
  <c r="I130"/>
  <c r="N129"/>
  <c r="M129"/>
  <c r="K129"/>
  <c r="J129"/>
  <c r="H129"/>
  <c r="G129"/>
  <c r="O128"/>
  <c r="L128"/>
  <c r="I128"/>
  <c r="N127"/>
  <c r="M127"/>
  <c r="O127" s="1"/>
  <c r="K127"/>
  <c r="J127"/>
  <c r="L127" s="1"/>
  <c r="H127"/>
  <c r="G127"/>
  <c r="I127" s="1"/>
  <c r="N126"/>
  <c r="M126"/>
  <c r="O126" s="1"/>
  <c r="K126"/>
  <c r="J126"/>
  <c r="L126" s="1"/>
  <c r="H126"/>
  <c r="G126"/>
  <c r="I126" s="1"/>
  <c r="O125"/>
  <c r="L125"/>
  <c r="I125"/>
  <c r="O124"/>
  <c r="L124"/>
  <c r="I124"/>
  <c r="N123"/>
  <c r="M123"/>
  <c r="O123" s="1"/>
  <c r="K123"/>
  <c r="J123"/>
  <c r="L123" s="1"/>
  <c r="H123"/>
  <c r="G123"/>
  <c r="I123" s="1"/>
  <c r="O122"/>
  <c r="L122"/>
  <c r="I122"/>
  <c r="N121"/>
  <c r="M121"/>
  <c r="K121"/>
  <c r="J121"/>
  <c r="H121"/>
  <c r="G121"/>
  <c r="N120"/>
  <c r="M120"/>
  <c r="K120"/>
  <c r="J120"/>
  <c r="H120"/>
  <c r="G120"/>
  <c r="I120" s="1"/>
  <c r="O119"/>
  <c r="L119"/>
  <c r="I119"/>
  <c r="N118"/>
  <c r="M118"/>
  <c r="O118" s="1"/>
  <c r="K118"/>
  <c r="J118"/>
  <c r="L118" s="1"/>
  <c r="H118"/>
  <c r="G118"/>
  <c r="I118" s="1"/>
  <c r="N117"/>
  <c r="M117"/>
  <c r="O117" s="1"/>
  <c r="K117"/>
  <c r="J117"/>
  <c r="L117" s="1"/>
  <c r="H117"/>
  <c r="G117"/>
  <c r="I117" s="1"/>
  <c r="O116"/>
  <c r="L116"/>
  <c r="I116"/>
  <c r="N115"/>
  <c r="M115"/>
  <c r="K115"/>
  <c r="J115"/>
  <c r="H115"/>
  <c r="G115"/>
  <c r="O114"/>
  <c r="L114"/>
  <c r="I114"/>
  <c r="N113"/>
  <c r="M113"/>
  <c r="O113" s="1"/>
  <c r="K113"/>
  <c r="J113"/>
  <c r="L113" s="1"/>
  <c r="H113"/>
  <c r="G113"/>
  <c r="I113" s="1"/>
  <c r="N112"/>
  <c r="M112"/>
  <c r="O112" s="1"/>
  <c r="K112"/>
  <c r="J112"/>
  <c r="L112" s="1"/>
  <c r="H112"/>
  <c r="G112"/>
  <c r="I112" s="1"/>
  <c r="N111"/>
  <c r="K111"/>
  <c r="J111"/>
  <c r="L111" s="1"/>
  <c r="H111"/>
  <c r="G111"/>
  <c r="I111" s="1"/>
  <c r="O110"/>
  <c r="L110"/>
  <c r="I110"/>
  <c r="N109"/>
  <c r="M109"/>
  <c r="K109"/>
  <c r="J109"/>
  <c r="H109"/>
  <c r="G109"/>
  <c r="N108"/>
  <c r="M108"/>
  <c r="K108"/>
  <c r="J108"/>
  <c r="H108"/>
  <c r="G108"/>
  <c r="N107"/>
  <c r="M107"/>
  <c r="K107"/>
  <c r="J107"/>
  <c r="L107" s="1"/>
  <c r="H107"/>
  <c r="G107"/>
  <c r="I107" s="1"/>
  <c r="O106"/>
  <c r="L106"/>
  <c r="I106"/>
  <c r="O105"/>
  <c r="L105"/>
  <c r="I105"/>
  <c r="N104"/>
  <c r="M104"/>
  <c r="O104" s="1"/>
  <c r="K104"/>
  <c r="J104"/>
  <c r="L104" s="1"/>
  <c r="H104"/>
  <c r="G104"/>
  <c r="I104" s="1"/>
  <c r="O103"/>
  <c r="L103"/>
  <c r="H103"/>
  <c r="I103" s="1"/>
  <c r="N102"/>
  <c r="M102"/>
  <c r="K102"/>
  <c r="J102"/>
  <c r="H102"/>
  <c r="G102"/>
  <c r="O101"/>
  <c r="L101"/>
  <c r="I101"/>
  <c r="H101"/>
  <c r="N100"/>
  <c r="M100"/>
  <c r="K100"/>
  <c r="K99" s="1"/>
  <c r="K98" s="1"/>
  <c r="J100"/>
  <c r="H100"/>
  <c r="G100"/>
  <c r="N99"/>
  <c r="N98" s="1"/>
  <c r="J99"/>
  <c r="H99"/>
  <c r="H98" s="1"/>
  <c r="O97"/>
  <c r="L97"/>
  <c r="I97"/>
  <c r="N96"/>
  <c r="M96"/>
  <c r="O96" s="1"/>
  <c r="K96"/>
  <c r="K95" s="1"/>
  <c r="K94" s="1"/>
  <c r="J96"/>
  <c r="L96" s="1"/>
  <c r="H96"/>
  <c r="G96"/>
  <c r="I96" s="1"/>
  <c r="N95"/>
  <c r="N94" s="1"/>
  <c r="J95"/>
  <c r="H95"/>
  <c r="H94" s="1"/>
  <c r="O93"/>
  <c r="L93"/>
  <c r="I93"/>
  <c r="N92"/>
  <c r="M92"/>
  <c r="O92" s="1"/>
  <c r="K92"/>
  <c r="K91" s="1"/>
  <c r="K90" s="1"/>
  <c r="K89" s="1"/>
  <c r="J92"/>
  <c r="L92" s="1"/>
  <c r="H92"/>
  <c r="G92"/>
  <c r="I92" s="1"/>
  <c r="N91"/>
  <c r="N90" s="1"/>
  <c r="N89" s="1"/>
  <c r="J91"/>
  <c r="H91"/>
  <c r="H90" s="1"/>
  <c r="H89" s="1"/>
  <c r="O88"/>
  <c r="L88"/>
  <c r="I88"/>
  <c r="N87"/>
  <c r="N86" s="1"/>
  <c r="N85" s="1"/>
  <c r="M87"/>
  <c r="O87" s="1"/>
  <c r="K87"/>
  <c r="J87"/>
  <c r="H87"/>
  <c r="H86" s="1"/>
  <c r="H85" s="1"/>
  <c r="G87"/>
  <c r="I87" s="1"/>
  <c r="M86"/>
  <c r="O86" s="1"/>
  <c r="K86"/>
  <c r="K85" s="1"/>
  <c r="G86"/>
  <c r="I86" s="1"/>
  <c r="O84"/>
  <c r="L84"/>
  <c r="I84"/>
  <c r="N83"/>
  <c r="N82" s="1"/>
  <c r="M83"/>
  <c r="O83" s="1"/>
  <c r="K83"/>
  <c r="J83"/>
  <c r="L83" s="1"/>
  <c r="H83"/>
  <c r="H82" s="1"/>
  <c r="G83"/>
  <c r="I83" s="1"/>
  <c r="M82"/>
  <c r="O82" s="1"/>
  <c r="K82"/>
  <c r="O81"/>
  <c r="L81"/>
  <c r="I81"/>
  <c r="N80"/>
  <c r="M80"/>
  <c r="O80" s="1"/>
  <c r="K80"/>
  <c r="K79" s="1"/>
  <c r="K78" s="1"/>
  <c r="K77" s="1"/>
  <c r="J80"/>
  <c r="L80" s="1"/>
  <c r="H80"/>
  <c r="G80"/>
  <c r="N79"/>
  <c r="N78" s="1"/>
  <c r="N77" s="1"/>
  <c r="J79"/>
  <c r="H79"/>
  <c r="H78" s="1"/>
  <c r="H77" s="1"/>
  <c r="I75"/>
  <c r="M74"/>
  <c r="J74"/>
  <c r="H74"/>
  <c r="G74"/>
  <c r="O73"/>
  <c r="L73"/>
  <c r="I73"/>
  <c r="N72"/>
  <c r="M72"/>
  <c r="O72" s="1"/>
  <c r="K72"/>
  <c r="J72"/>
  <c r="H72"/>
  <c r="G72"/>
  <c r="I72" s="1"/>
  <c r="O71"/>
  <c r="L71"/>
  <c r="I71"/>
  <c r="N70"/>
  <c r="M70"/>
  <c r="K70"/>
  <c r="K69" s="1"/>
  <c r="K68" s="1"/>
  <c r="K67" s="1"/>
  <c r="J70"/>
  <c r="H70"/>
  <c r="H69" s="1"/>
  <c r="H68" s="1"/>
  <c r="H67" s="1"/>
  <c r="G70"/>
  <c r="N69"/>
  <c r="N68" s="1"/>
  <c r="N67" s="1"/>
  <c r="O66"/>
  <c r="L66"/>
  <c r="I66"/>
  <c r="N65"/>
  <c r="N64" s="1"/>
  <c r="N63" s="1"/>
  <c r="N62" s="1"/>
  <c r="M65"/>
  <c r="K65"/>
  <c r="K64" s="1"/>
  <c r="K63" s="1"/>
  <c r="K62" s="1"/>
  <c r="J65"/>
  <c r="H65"/>
  <c r="H64" s="1"/>
  <c r="H63" s="1"/>
  <c r="H62" s="1"/>
  <c r="G65"/>
  <c r="M64"/>
  <c r="O64" s="1"/>
  <c r="G64"/>
  <c r="I64" s="1"/>
  <c r="O61"/>
  <c r="L61"/>
  <c r="I61"/>
  <c r="N60"/>
  <c r="M60"/>
  <c r="K60"/>
  <c r="J60"/>
  <c r="H60"/>
  <c r="G60"/>
  <c r="O59"/>
  <c r="L59"/>
  <c r="I59"/>
  <c r="N58"/>
  <c r="M58"/>
  <c r="O58" s="1"/>
  <c r="K58"/>
  <c r="J58"/>
  <c r="L58" s="1"/>
  <c r="H58"/>
  <c r="G58"/>
  <c r="I58" s="1"/>
  <c r="O57"/>
  <c r="L57"/>
  <c r="H57"/>
  <c r="I57" s="1"/>
  <c r="N56"/>
  <c r="N55" s="1"/>
  <c r="M56"/>
  <c r="K56"/>
  <c r="K55" s="1"/>
  <c r="J56"/>
  <c r="H56"/>
  <c r="H55" s="1"/>
  <c r="G56"/>
  <c r="M55"/>
  <c r="O55" s="1"/>
  <c r="O54"/>
  <c r="L54"/>
  <c r="I54"/>
  <c r="N53"/>
  <c r="N50" s="1"/>
  <c r="M53"/>
  <c r="K53"/>
  <c r="J53"/>
  <c r="H53"/>
  <c r="H50" s="1"/>
  <c r="G53"/>
  <c r="O52"/>
  <c r="L52"/>
  <c r="I52"/>
  <c r="N51"/>
  <c r="M51"/>
  <c r="O51" s="1"/>
  <c r="K51"/>
  <c r="J51"/>
  <c r="L51" s="1"/>
  <c r="H51"/>
  <c r="G51"/>
  <c r="I51" s="1"/>
  <c r="J50"/>
  <c r="O49"/>
  <c r="L49"/>
  <c r="I49"/>
  <c r="N48"/>
  <c r="N47" s="1"/>
  <c r="M48"/>
  <c r="K48"/>
  <c r="J48"/>
  <c r="L48" s="1"/>
  <c r="H48"/>
  <c r="H47" s="1"/>
  <c r="G48"/>
  <c r="K47"/>
  <c r="O46"/>
  <c r="L46"/>
  <c r="I46"/>
  <c r="N45"/>
  <c r="M45"/>
  <c r="O45" s="1"/>
  <c r="K45"/>
  <c r="J45"/>
  <c r="H45"/>
  <c r="G45"/>
  <c r="I45" s="1"/>
  <c r="O44"/>
  <c r="L44"/>
  <c r="I44"/>
  <c r="N43"/>
  <c r="M43"/>
  <c r="K43"/>
  <c r="K42" s="1"/>
  <c r="K41" s="1"/>
  <c r="J43"/>
  <c r="H43"/>
  <c r="G43"/>
  <c r="N42"/>
  <c r="N41" s="1"/>
  <c r="H42"/>
  <c r="H41" s="1"/>
  <c r="O39"/>
  <c r="L39"/>
  <c r="I39"/>
  <c r="N38"/>
  <c r="N37" s="1"/>
  <c r="N36" s="1"/>
  <c r="N35" s="1"/>
  <c r="M38"/>
  <c r="K38"/>
  <c r="K37" s="1"/>
  <c r="K36" s="1"/>
  <c r="K35" s="1"/>
  <c r="J38"/>
  <c r="H38"/>
  <c r="H37" s="1"/>
  <c r="H36" s="1"/>
  <c r="H35" s="1"/>
  <c r="G38"/>
  <c r="M37"/>
  <c r="M36" s="1"/>
  <c r="G37"/>
  <c r="G36" s="1"/>
  <c r="O33"/>
  <c r="L33"/>
  <c r="I33"/>
  <c r="N32"/>
  <c r="M32"/>
  <c r="O32" s="1"/>
  <c r="K32"/>
  <c r="J32"/>
  <c r="L32" s="1"/>
  <c r="H32"/>
  <c r="G32"/>
  <c r="I32" s="1"/>
  <c r="O31"/>
  <c r="L31"/>
  <c r="I31"/>
  <c r="N30"/>
  <c r="M30"/>
  <c r="K30"/>
  <c r="J30"/>
  <c r="H30"/>
  <c r="G30"/>
  <c r="O29"/>
  <c r="L29"/>
  <c r="I29"/>
  <c r="N28"/>
  <c r="M28"/>
  <c r="O28" s="1"/>
  <c r="K28"/>
  <c r="J28"/>
  <c r="J27" s="1"/>
  <c r="H28"/>
  <c r="G28"/>
  <c r="I28" s="1"/>
  <c r="K27"/>
  <c r="K26" s="1"/>
  <c r="O25"/>
  <c r="L25"/>
  <c r="I25"/>
  <c r="N24"/>
  <c r="N23" s="1"/>
  <c r="N22" s="1"/>
  <c r="M24"/>
  <c r="O24" s="1"/>
  <c r="K24"/>
  <c r="J24"/>
  <c r="J23" s="1"/>
  <c r="H24"/>
  <c r="H23" s="1"/>
  <c r="H22" s="1"/>
  <c r="G24"/>
  <c r="I24" s="1"/>
  <c r="K23"/>
  <c r="K22" s="1"/>
  <c r="K21" s="1"/>
  <c r="K20" s="1"/>
  <c r="O19"/>
  <c r="L19"/>
  <c r="I19"/>
  <c r="N18"/>
  <c r="N17" s="1"/>
  <c r="N16" s="1"/>
  <c r="N15" s="1"/>
  <c r="M18"/>
  <c r="O18" s="1"/>
  <c r="K18"/>
  <c r="J18"/>
  <c r="J17" s="1"/>
  <c r="H18"/>
  <c r="H17" s="1"/>
  <c r="H16" s="1"/>
  <c r="H15" s="1"/>
  <c r="G18"/>
  <c r="I18" s="1"/>
  <c r="K17"/>
  <c r="K16" s="1"/>
  <c r="K15" s="1"/>
  <c r="L45" l="1"/>
  <c r="J42"/>
  <c r="I48"/>
  <c r="G47"/>
  <c r="I47" s="1"/>
  <c r="O48"/>
  <c r="M47"/>
  <c r="O47" s="1"/>
  <c r="G17"/>
  <c r="G16" s="1"/>
  <c r="M17"/>
  <c r="M16" s="1"/>
  <c r="G23"/>
  <c r="G22" s="1"/>
  <c r="M23"/>
  <c r="M22" s="1"/>
  <c r="G27"/>
  <c r="G26" s="1"/>
  <c r="M27"/>
  <c r="M26" s="1"/>
  <c r="H27"/>
  <c r="H26" s="1"/>
  <c r="H21" s="1"/>
  <c r="H20" s="1"/>
  <c r="N27"/>
  <c r="N26" s="1"/>
  <c r="N21" s="1"/>
  <c r="N20" s="1"/>
  <c r="I30"/>
  <c r="L30"/>
  <c r="O30"/>
  <c r="G55"/>
  <c r="I55" s="1"/>
  <c r="K589"/>
  <c r="L72"/>
  <c r="J69"/>
  <c r="I38"/>
  <c r="L38"/>
  <c r="O38"/>
  <c r="G42"/>
  <c r="L43"/>
  <c r="O43"/>
  <c r="K50"/>
  <c r="L50" s="1"/>
  <c r="I53"/>
  <c r="L53"/>
  <c r="O53"/>
  <c r="I56"/>
  <c r="L56"/>
  <c r="O56"/>
  <c r="I60"/>
  <c r="L60"/>
  <c r="O60"/>
  <c r="I65"/>
  <c r="L65"/>
  <c r="O65"/>
  <c r="I70"/>
  <c r="L70"/>
  <c r="O70"/>
  <c r="I74"/>
  <c r="I80"/>
  <c r="L87"/>
  <c r="I100"/>
  <c r="L100"/>
  <c r="O100"/>
  <c r="L102"/>
  <c r="O102"/>
  <c r="O140"/>
  <c r="I147"/>
  <c r="I148"/>
  <c r="I149"/>
  <c r="O160"/>
  <c r="O168"/>
  <c r="I169"/>
  <c r="L169"/>
  <c r="O169"/>
  <c r="I174"/>
  <c r="L174"/>
  <c r="O174"/>
  <c r="I175"/>
  <c r="L175"/>
  <c r="O175"/>
  <c r="O183"/>
  <c r="L189"/>
  <c r="O189"/>
  <c r="O193"/>
  <c r="I194"/>
  <c r="L194"/>
  <c r="O194"/>
  <c r="I201"/>
  <c r="I202"/>
  <c r="L202"/>
  <c r="O202"/>
  <c r="L207"/>
  <c r="I226"/>
  <c r="L226"/>
  <c r="O226"/>
  <c r="I229"/>
  <c r="L229"/>
  <c r="O229"/>
  <c r="G233"/>
  <c r="M233"/>
  <c r="H233"/>
  <c r="H222" s="1"/>
  <c r="H215" s="1"/>
  <c r="H214" s="1"/>
  <c r="H213" s="1"/>
  <c r="N233"/>
  <c r="N222" s="1"/>
  <c r="N215" s="1"/>
  <c r="N214" s="1"/>
  <c r="N213" s="1"/>
  <c r="I236"/>
  <c r="L236"/>
  <c r="O236"/>
  <c r="I242"/>
  <c r="L242"/>
  <c r="O242"/>
  <c r="I246"/>
  <c r="L246"/>
  <c r="O246"/>
  <c r="L256"/>
  <c r="I259"/>
  <c r="L259"/>
  <c r="O259"/>
  <c r="I262"/>
  <c r="L262"/>
  <c r="O262"/>
  <c r="I269"/>
  <c r="L269"/>
  <c r="O269"/>
  <c r="I275"/>
  <c r="L275"/>
  <c r="O275"/>
  <c r="I281"/>
  <c r="L284"/>
  <c r="O284"/>
  <c r="I288"/>
  <c r="L288"/>
  <c r="O288"/>
  <c r="I296"/>
  <c r="L296"/>
  <c r="O296"/>
  <c r="I299"/>
  <c r="G303"/>
  <c r="I303" s="1"/>
  <c r="M303"/>
  <c r="O303" s="1"/>
  <c r="G311"/>
  <c r="I311" s="1"/>
  <c r="M311"/>
  <c r="O311" s="1"/>
  <c r="G317"/>
  <c r="I317" s="1"/>
  <c r="M317"/>
  <c r="O317" s="1"/>
  <c r="G323"/>
  <c r="I323" s="1"/>
  <c r="M323"/>
  <c r="O323" s="1"/>
  <c r="G329"/>
  <c r="I329" s="1"/>
  <c r="M329"/>
  <c r="O329" s="1"/>
  <c r="I341"/>
  <c r="L341"/>
  <c r="O341"/>
  <c r="I344"/>
  <c r="L344"/>
  <c r="O344"/>
  <c r="G349"/>
  <c r="M349"/>
  <c r="L352"/>
  <c r="I356"/>
  <c r="L356"/>
  <c r="G371"/>
  <c r="I371" s="1"/>
  <c r="M371"/>
  <c r="O371" s="1"/>
  <c r="L396"/>
  <c r="O396"/>
  <c r="G409"/>
  <c r="I409" s="1"/>
  <c r="I443"/>
  <c r="I448"/>
  <c r="L448"/>
  <c r="I452"/>
  <c r="L452"/>
  <c r="I457"/>
  <c r="O457"/>
  <c r="L460"/>
  <c r="H463"/>
  <c r="H462" s="1"/>
  <c r="N463"/>
  <c r="N462" s="1"/>
  <c r="I469"/>
  <c r="O499"/>
  <c r="M529"/>
  <c r="M528" s="1"/>
  <c r="M527" s="1"/>
  <c r="O548"/>
  <c r="O577"/>
  <c r="G580"/>
  <c r="I580" s="1"/>
  <c r="I637"/>
  <c r="O637"/>
  <c r="I640"/>
  <c r="L640"/>
  <c r="O640"/>
  <c r="I644"/>
  <c r="L644"/>
  <c r="O649"/>
  <c r="L650"/>
  <c r="O650"/>
  <c r="L656"/>
  <c r="O656"/>
  <c r="L661"/>
  <c r="O661"/>
  <c r="I662"/>
  <c r="L662"/>
  <c r="O662"/>
  <c r="L671"/>
  <c r="O671"/>
  <c r="O679"/>
  <c r="I680"/>
  <c r="L680"/>
  <c r="O680"/>
  <c r="I684"/>
  <c r="L684"/>
  <c r="O684"/>
  <c r="L687"/>
  <c r="L691"/>
  <c r="I694"/>
  <c r="L693"/>
  <c r="O694"/>
  <c r="G702"/>
  <c r="M702"/>
  <c r="G708"/>
  <c r="I708" s="1"/>
  <c r="M708"/>
  <c r="O708" s="1"/>
  <c r="L718"/>
  <c r="L729"/>
  <c r="L736"/>
  <c r="O736"/>
  <c r="H735"/>
  <c r="H734" s="1"/>
  <c r="N735"/>
  <c r="N734" s="1"/>
  <c r="G741"/>
  <c r="L783"/>
  <c r="L789"/>
  <c r="O792"/>
  <c r="O801"/>
  <c r="N800"/>
  <c r="N799" s="1"/>
  <c r="N798" s="1"/>
  <c r="G823"/>
  <c r="G822" s="1"/>
  <c r="M823"/>
  <c r="M822" s="1"/>
  <c r="H829"/>
  <c r="H828" s="1"/>
  <c r="H827" s="1"/>
  <c r="H826" s="1"/>
  <c r="H818" s="1"/>
  <c r="H817" s="1"/>
  <c r="N829"/>
  <c r="N828" s="1"/>
  <c r="N827" s="1"/>
  <c r="N826" s="1"/>
  <c r="I832"/>
  <c r="L832"/>
  <c r="O832"/>
  <c r="G838"/>
  <c r="G837" s="1"/>
  <c r="M838"/>
  <c r="M837" s="1"/>
  <c r="K852"/>
  <c r="K846" s="1"/>
  <c r="K818" s="1"/>
  <c r="G856"/>
  <c r="I856" s="1"/>
  <c r="M856"/>
  <c r="O856" s="1"/>
  <c r="G869"/>
  <c r="L872"/>
  <c r="M869"/>
  <c r="L877"/>
  <c r="I877"/>
  <c r="L878"/>
  <c r="O877"/>
  <c r="I881"/>
  <c r="O881"/>
  <c r="L883"/>
  <c r="L884"/>
  <c r="I891"/>
  <c r="O891"/>
  <c r="L893"/>
  <c r="I893"/>
  <c r="L894"/>
  <c r="O893"/>
  <c r="L900"/>
  <c r="G82"/>
  <c r="I82" s="1"/>
  <c r="O107"/>
  <c r="I108"/>
  <c r="L108"/>
  <c r="O108"/>
  <c r="I109"/>
  <c r="L109"/>
  <c r="O109"/>
  <c r="I115"/>
  <c r="L115"/>
  <c r="O115"/>
  <c r="L120"/>
  <c r="O120"/>
  <c r="I121"/>
  <c r="L121"/>
  <c r="O121"/>
  <c r="I129"/>
  <c r="L129"/>
  <c r="O129"/>
  <c r="I134"/>
  <c r="O154"/>
  <c r="I155"/>
  <c r="L155"/>
  <c r="O155"/>
  <c r="L166"/>
  <c r="O166"/>
  <c r="I186"/>
  <c r="L186"/>
  <c r="O186"/>
  <c r="O199"/>
  <c r="K197"/>
  <c r="L197" s="1"/>
  <c r="H196"/>
  <c r="H151" s="1"/>
  <c r="N196"/>
  <c r="N151" s="1"/>
  <c r="H220"/>
  <c r="H219" s="1"/>
  <c r="I224"/>
  <c r="L224"/>
  <c r="H253"/>
  <c r="H244" s="1"/>
  <c r="H238" s="1"/>
  <c r="H212" s="1"/>
  <c r="N253"/>
  <c r="N244" s="1"/>
  <c r="N238" s="1"/>
  <c r="K338"/>
  <c r="K337" s="1"/>
  <c r="K336" s="1"/>
  <c r="K335" s="1"/>
  <c r="H349"/>
  <c r="H348" s="1"/>
  <c r="N349"/>
  <c r="N348" s="1"/>
  <c r="L387"/>
  <c r="O387"/>
  <c r="O399"/>
  <c r="L402"/>
  <c r="O402"/>
  <c r="I423"/>
  <c r="L423"/>
  <c r="O423"/>
  <c r="L445"/>
  <c r="H426"/>
  <c r="N426"/>
  <c r="H455"/>
  <c r="N455"/>
  <c r="I463"/>
  <c r="O463"/>
  <c r="I466"/>
  <c r="L466"/>
  <c r="O480"/>
  <c r="H479"/>
  <c r="H478" s="1"/>
  <c r="H477" s="1"/>
  <c r="H476" s="1"/>
  <c r="N479"/>
  <c r="N478" s="1"/>
  <c r="N477" s="1"/>
  <c r="N476" s="1"/>
  <c r="I489"/>
  <c r="L489"/>
  <c r="O489"/>
  <c r="I497"/>
  <c r="L497"/>
  <c r="I504"/>
  <c r="L504"/>
  <c r="O504"/>
  <c r="L507"/>
  <c r="I508"/>
  <c r="L508"/>
  <c r="O508"/>
  <c r="L513"/>
  <c r="I514"/>
  <c r="L514"/>
  <c r="O514"/>
  <c r="L519"/>
  <c r="I520"/>
  <c r="L520"/>
  <c r="O520"/>
  <c r="I525"/>
  <c r="L525"/>
  <c r="O525"/>
  <c r="H529"/>
  <c r="H528" s="1"/>
  <c r="H527" s="1"/>
  <c r="I534"/>
  <c r="I542"/>
  <c r="L542"/>
  <c r="O542"/>
  <c r="I546"/>
  <c r="L546"/>
  <c r="O546"/>
  <c r="I550"/>
  <c r="L550"/>
  <c r="O550"/>
  <c r="I557"/>
  <c r="L557"/>
  <c r="K566"/>
  <c r="K565" s="1"/>
  <c r="K564" s="1"/>
  <c r="G573"/>
  <c r="I573" s="1"/>
  <c r="M573"/>
  <c r="O573" s="1"/>
  <c r="O587"/>
  <c r="L591"/>
  <c r="O591"/>
  <c r="I594"/>
  <c r="L594"/>
  <c r="O594"/>
  <c r="I597"/>
  <c r="L597"/>
  <c r="O597"/>
  <c r="G608"/>
  <c r="I608" s="1"/>
  <c r="M608"/>
  <c r="O608" s="1"/>
  <c r="G614"/>
  <c r="I614" s="1"/>
  <c r="M614"/>
  <c r="O614" s="1"/>
  <c r="G620"/>
  <c r="I620" s="1"/>
  <c r="M620"/>
  <c r="O620" s="1"/>
  <c r="G623"/>
  <c r="I623" s="1"/>
  <c r="O653"/>
  <c r="L668"/>
  <c r="O668"/>
  <c r="O677"/>
  <c r="I683"/>
  <c r="L683"/>
  <c r="K682"/>
  <c r="K689"/>
  <c r="N689"/>
  <c r="J689"/>
  <c r="L708"/>
  <c r="O711"/>
  <c r="I734"/>
  <c r="O734"/>
  <c r="J735"/>
  <c r="K733"/>
  <c r="K732" s="1"/>
  <c r="O744"/>
  <c r="I750"/>
  <c r="O750"/>
  <c r="G759"/>
  <c r="G758" s="1"/>
  <c r="M759"/>
  <c r="M758" s="1"/>
  <c r="O758" s="1"/>
  <c r="H758"/>
  <c r="H763"/>
  <c r="H762" s="1"/>
  <c r="I762" s="1"/>
  <c r="I771"/>
  <c r="K776"/>
  <c r="K775" s="1"/>
  <c r="K774" s="1"/>
  <c r="G783"/>
  <c r="I783" s="1"/>
  <c r="M783"/>
  <c r="O783" s="1"/>
  <c r="G789"/>
  <c r="I789" s="1"/>
  <c r="I792"/>
  <c r="H800"/>
  <c r="H799" s="1"/>
  <c r="H798" s="1"/>
  <c r="L856"/>
  <c r="H876"/>
  <c r="H875" s="1"/>
  <c r="H874" s="1"/>
  <c r="N876"/>
  <c r="N875" s="1"/>
  <c r="N874" s="1"/>
  <c r="I16"/>
  <c r="G15"/>
  <c r="O16"/>
  <c r="M15"/>
  <c r="M21"/>
  <c r="O22"/>
  <c r="G35"/>
  <c r="I35" s="1"/>
  <c r="I36"/>
  <c r="O36"/>
  <c r="M35"/>
  <c r="O35" s="1"/>
  <c r="J16"/>
  <c r="L17"/>
  <c r="J22"/>
  <c r="L23"/>
  <c r="J26"/>
  <c r="L26" s="1"/>
  <c r="L27"/>
  <c r="I42"/>
  <c r="G41"/>
  <c r="I41" s="1"/>
  <c r="N40"/>
  <c r="N34" s="1"/>
  <c r="H76"/>
  <c r="K76"/>
  <c r="L42"/>
  <c r="K40"/>
  <c r="K34" s="1"/>
  <c r="K14" s="1"/>
  <c r="L69"/>
  <c r="L79"/>
  <c r="L91"/>
  <c r="L95"/>
  <c r="L99"/>
  <c r="I22"/>
  <c r="G21"/>
  <c r="H40"/>
  <c r="H34" s="1"/>
  <c r="N76"/>
  <c r="I17"/>
  <c r="O17"/>
  <c r="L18"/>
  <c r="I23"/>
  <c r="O23"/>
  <c r="L24"/>
  <c r="I27"/>
  <c r="O27"/>
  <c r="L28"/>
  <c r="I37"/>
  <c r="O37"/>
  <c r="I43"/>
  <c r="J37"/>
  <c r="J41"/>
  <c r="L41" s="1"/>
  <c r="M42"/>
  <c r="J47"/>
  <c r="L47" s="1"/>
  <c r="G50"/>
  <c r="I50" s="1"/>
  <c r="M50"/>
  <c r="O50" s="1"/>
  <c r="J55"/>
  <c r="G63"/>
  <c r="M63"/>
  <c r="J64"/>
  <c r="J68"/>
  <c r="G69"/>
  <c r="M69"/>
  <c r="G79"/>
  <c r="M79"/>
  <c r="J82"/>
  <c r="L82" s="1"/>
  <c r="G85"/>
  <c r="I85" s="1"/>
  <c r="M85"/>
  <c r="O85" s="1"/>
  <c r="J86"/>
  <c r="J90"/>
  <c r="G91"/>
  <c r="M91"/>
  <c r="J94"/>
  <c r="L94" s="1"/>
  <c r="G95"/>
  <c r="M95"/>
  <c r="J98"/>
  <c r="G99"/>
  <c r="M99"/>
  <c r="I102"/>
  <c r="L201"/>
  <c r="K205"/>
  <c r="K204" s="1"/>
  <c r="L209"/>
  <c r="K215"/>
  <c r="K214" s="1"/>
  <c r="K213" s="1"/>
  <c r="L219"/>
  <c r="L228"/>
  <c r="K244"/>
  <c r="K238" s="1"/>
  <c r="I253"/>
  <c r="O253"/>
  <c r="L258"/>
  <c r="L274"/>
  <c r="L280"/>
  <c r="K293"/>
  <c r="N293"/>
  <c r="H307"/>
  <c r="H306" s="1"/>
  <c r="N307"/>
  <c r="N306" s="1"/>
  <c r="K307"/>
  <c r="K306" s="1"/>
  <c r="H337"/>
  <c r="H336" s="1"/>
  <c r="H335" s="1"/>
  <c r="N337"/>
  <c r="N336" s="1"/>
  <c r="N335" s="1"/>
  <c r="I349"/>
  <c r="O349"/>
  <c r="H367"/>
  <c r="H362" s="1"/>
  <c r="H361" s="1"/>
  <c r="N367"/>
  <c r="N362" s="1"/>
  <c r="N361" s="1"/>
  <c r="K367"/>
  <c r="K362" s="1"/>
  <c r="K361" s="1"/>
  <c r="L389"/>
  <c r="L395"/>
  <c r="K427"/>
  <c r="K196"/>
  <c r="K151" s="1"/>
  <c r="H293"/>
  <c r="K426"/>
  <c r="M201"/>
  <c r="J206"/>
  <c r="G209"/>
  <c r="I209" s="1"/>
  <c r="M209"/>
  <c r="O209" s="1"/>
  <c r="J216"/>
  <c r="G219"/>
  <c r="I219" s="1"/>
  <c r="M219"/>
  <c r="O219" s="1"/>
  <c r="J223"/>
  <c r="G228"/>
  <c r="I228" s="1"/>
  <c r="M228"/>
  <c r="O228" s="1"/>
  <c r="J233"/>
  <c r="L233" s="1"/>
  <c r="G240"/>
  <c r="M240"/>
  <c r="J241"/>
  <c r="J245"/>
  <c r="G250"/>
  <c r="I250" s="1"/>
  <c r="M250"/>
  <c r="O250" s="1"/>
  <c r="J253"/>
  <c r="L253" s="1"/>
  <c r="G258"/>
  <c r="I258" s="1"/>
  <c r="M258"/>
  <c r="O258" s="1"/>
  <c r="J261"/>
  <c r="L261" s="1"/>
  <c r="G266"/>
  <c r="I266" s="1"/>
  <c r="M266"/>
  <c r="O266" s="1"/>
  <c r="J273"/>
  <c r="G274"/>
  <c r="M274"/>
  <c r="G280"/>
  <c r="M280"/>
  <c r="J283"/>
  <c r="L283" s="1"/>
  <c r="G286"/>
  <c r="I286" s="1"/>
  <c r="M286"/>
  <c r="O286" s="1"/>
  <c r="J287"/>
  <c r="G294"/>
  <c r="I294" s="1"/>
  <c r="M294"/>
  <c r="O294" s="1"/>
  <c r="J295"/>
  <c r="G298"/>
  <c r="M298"/>
  <c r="J299"/>
  <c r="G302"/>
  <c r="I302" s="1"/>
  <c r="M302"/>
  <c r="O302" s="1"/>
  <c r="J303"/>
  <c r="G308"/>
  <c r="I308" s="1"/>
  <c r="M308"/>
  <c r="O308" s="1"/>
  <c r="J311"/>
  <c r="L311" s="1"/>
  <c r="G314"/>
  <c r="M314"/>
  <c r="J317"/>
  <c r="L317" s="1"/>
  <c r="G320"/>
  <c r="I320" s="1"/>
  <c r="M320"/>
  <c r="O320" s="1"/>
  <c r="J323"/>
  <c r="L323" s="1"/>
  <c r="G326"/>
  <c r="I326" s="1"/>
  <c r="M326"/>
  <c r="O326" s="1"/>
  <c r="J329"/>
  <c r="L329" s="1"/>
  <c r="G332"/>
  <c r="I332" s="1"/>
  <c r="M332"/>
  <c r="O332" s="1"/>
  <c r="J337"/>
  <c r="G338"/>
  <c r="M338"/>
  <c r="J343"/>
  <c r="L343" s="1"/>
  <c r="G348"/>
  <c r="I348" s="1"/>
  <c r="M348"/>
  <c r="O348" s="1"/>
  <c r="J349"/>
  <c r="M354"/>
  <c r="O354" s="1"/>
  <c r="J355"/>
  <c r="G358"/>
  <c r="I358" s="1"/>
  <c r="J363"/>
  <c r="L363" s="1"/>
  <c r="G364"/>
  <c r="M364"/>
  <c r="G368"/>
  <c r="I368" s="1"/>
  <c r="M368"/>
  <c r="O368" s="1"/>
  <c r="J371"/>
  <c r="L371" s="1"/>
  <c r="G374"/>
  <c r="M374"/>
  <c r="J377"/>
  <c r="L377" s="1"/>
  <c r="G380"/>
  <c r="I380" s="1"/>
  <c r="M380"/>
  <c r="O380" s="1"/>
  <c r="J383"/>
  <c r="L383" s="1"/>
  <c r="G386"/>
  <c r="I386" s="1"/>
  <c r="M386"/>
  <c r="O386" s="1"/>
  <c r="G389"/>
  <c r="I389" s="1"/>
  <c r="M389"/>
  <c r="O389" s="1"/>
  <c r="J392"/>
  <c r="L392" s="1"/>
  <c r="G395"/>
  <c r="I395" s="1"/>
  <c r="M395"/>
  <c r="O395" s="1"/>
  <c r="G398"/>
  <c r="I398" s="1"/>
  <c r="M398"/>
  <c r="O398" s="1"/>
  <c r="J401"/>
  <c r="L401" s="1"/>
  <c r="G404"/>
  <c r="I404" s="1"/>
  <c r="M404"/>
  <c r="O404" s="1"/>
  <c r="J405"/>
  <c r="J409"/>
  <c r="G412"/>
  <c r="I412" s="1"/>
  <c r="M412"/>
  <c r="O412" s="1"/>
  <c r="J415"/>
  <c r="L415" s="1"/>
  <c r="G416"/>
  <c r="M416"/>
  <c r="J421"/>
  <c r="G422"/>
  <c r="M422"/>
  <c r="J428"/>
  <c r="G429"/>
  <c r="M429"/>
  <c r="M433"/>
  <c r="J434"/>
  <c r="G437"/>
  <c r="I437" s="1"/>
  <c r="M437"/>
  <c r="O437" s="1"/>
  <c r="J440"/>
  <c r="L440" s="1"/>
  <c r="G441"/>
  <c r="M441"/>
  <c r="L443"/>
  <c r="O442"/>
  <c r="O443"/>
  <c r="O446"/>
  <c r="O448"/>
  <c r="I451"/>
  <c r="O450"/>
  <c r="L456"/>
  <c r="K454"/>
  <c r="H454"/>
  <c r="H419" s="1"/>
  <c r="N454"/>
  <c r="N419" s="1"/>
  <c r="I479"/>
  <c r="O479"/>
  <c r="H492"/>
  <c r="K516"/>
  <c r="I530"/>
  <c r="L570"/>
  <c r="L576"/>
  <c r="H589"/>
  <c r="N589"/>
  <c r="N565" s="1"/>
  <c r="N564" s="1"/>
  <c r="L605"/>
  <c r="L611"/>
  <c r="L617"/>
  <c r="L626"/>
  <c r="L636"/>
  <c r="L646"/>
  <c r="L446"/>
  <c r="I450"/>
  <c r="K492"/>
  <c r="H565"/>
  <c r="H564" s="1"/>
  <c r="H604"/>
  <c r="N604"/>
  <c r="N603" s="1"/>
  <c r="N602" s="1"/>
  <c r="K604"/>
  <c r="H642"/>
  <c r="K642"/>
  <c r="I686"/>
  <c r="G682"/>
  <c r="O686"/>
  <c r="M682"/>
  <c r="I690"/>
  <c r="G689"/>
  <c r="O690"/>
  <c r="M689"/>
  <c r="O689" s="1"/>
  <c r="I726"/>
  <c r="G725"/>
  <c r="I725" s="1"/>
  <c r="O726"/>
  <c r="M725"/>
  <c r="O725" s="1"/>
  <c r="I748"/>
  <c r="G747"/>
  <c r="I747" s="1"/>
  <c r="O748"/>
  <c r="M747"/>
  <c r="O747" s="1"/>
  <c r="L759"/>
  <c r="J758"/>
  <c r="L766"/>
  <c r="J765"/>
  <c r="I780"/>
  <c r="O780"/>
  <c r="O805"/>
  <c r="M804"/>
  <c r="J451"/>
  <c r="G456"/>
  <c r="M456"/>
  <c r="J459"/>
  <c r="G462"/>
  <c r="M462"/>
  <c r="J463"/>
  <c r="G468"/>
  <c r="I468" s="1"/>
  <c r="G472"/>
  <c r="G478"/>
  <c r="M478"/>
  <c r="J479"/>
  <c r="J485"/>
  <c r="G486"/>
  <c r="M486"/>
  <c r="J496"/>
  <c r="G503"/>
  <c r="I503" s="1"/>
  <c r="M503"/>
  <c r="O503" s="1"/>
  <c r="J506"/>
  <c r="L506" s="1"/>
  <c r="G507"/>
  <c r="M507"/>
  <c r="J512"/>
  <c r="G513"/>
  <c r="M513"/>
  <c r="J518"/>
  <c r="G519"/>
  <c r="M519"/>
  <c r="G523"/>
  <c r="M523"/>
  <c r="J524"/>
  <c r="G533"/>
  <c r="G540"/>
  <c r="M540"/>
  <c r="J541"/>
  <c r="G544"/>
  <c r="I544" s="1"/>
  <c r="M544"/>
  <c r="O544" s="1"/>
  <c r="J545"/>
  <c r="G555"/>
  <c r="M555"/>
  <c r="J556"/>
  <c r="J567"/>
  <c r="G570"/>
  <c r="M570"/>
  <c r="J573"/>
  <c r="L573" s="1"/>
  <c r="G576"/>
  <c r="I576" s="1"/>
  <c r="M576"/>
  <c r="O576" s="1"/>
  <c r="J580"/>
  <c r="G583"/>
  <c r="I583" s="1"/>
  <c r="M583"/>
  <c r="O583" s="1"/>
  <c r="J586"/>
  <c r="L586" s="1"/>
  <c r="G589"/>
  <c r="I589" s="1"/>
  <c r="M589"/>
  <c r="J590"/>
  <c r="L590" s="1"/>
  <c r="J593"/>
  <c r="J596"/>
  <c r="L596" s="1"/>
  <c r="G599"/>
  <c r="I599" s="1"/>
  <c r="G605"/>
  <c r="I605" s="1"/>
  <c r="M605"/>
  <c r="O605" s="1"/>
  <c r="J608"/>
  <c r="L608" s="1"/>
  <c r="G611"/>
  <c r="I611" s="1"/>
  <c r="M611"/>
  <c r="O611" s="1"/>
  <c r="J614"/>
  <c r="L614" s="1"/>
  <c r="G617"/>
  <c r="M617"/>
  <c r="J620"/>
  <c r="L620" s="1"/>
  <c r="J623"/>
  <c r="L623" s="1"/>
  <c r="G626"/>
  <c r="I626" s="1"/>
  <c r="M626"/>
  <c r="O626" s="1"/>
  <c r="J629"/>
  <c r="L629" s="1"/>
  <c r="G632"/>
  <c r="I632" s="1"/>
  <c r="M632"/>
  <c r="O632" s="1"/>
  <c r="J633"/>
  <c r="G636"/>
  <c r="M636"/>
  <c r="J639"/>
  <c r="L639" s="1"/>
  <c r="J643"/>
  <c r="G646"/>
  <c r="I646" s="1"/>
  <c r="M646"/>
  <c r="O646" s="1"/>
  <c r="I650"/>
  <c r="L682"/>
  <c r="L686"/>
  <c r="L690"/>
  <c r="H689"/>
  <c r="N700"/>
  <c r="N699" s="1"/>
  <c r="H714"/>
  <c r="H701" s="1"/>
  <c r="H700" s="1"/>
  <c r="H699" s="1"/>
  <c r="L725"/>
  <c r="G740"/>
  <c r="M740"/>
  <c r="H733"/>
  <c r="H732" s="1"/>
  <c r="N733"/>
  <c r="N732" s="1"/>
  <c r="I752"/>
  <c r="K758"/>
  <c r="L762"/>
  <c r="K757"/>
  <c r="K756" s="1"/>
  <c r="N757"/>
  <c r="N756" s="1"/>
  <c r="L780"/>
  <c r="L786"/>
  <c r="H776"/>
  <c r="H775" s="1"/>
  <c r="H774" s="1"/>
  <c r="H773" s="1"/>
  <c r="L801"/>
  <c r="L702"/>
  <c r="J701"/>
  <c r="I715"/>
  <c r="O715"/>
  <c r="L735"/>
  <c r="J734"/>
  <c r="L734" s="1"/>
  <c r="L741"/>
  <c r="J740"/>
  <c r="L749"/>
  <c r="J748"/>
  <c r="L795"/>
  <c r="I805"/>
  <c r="G804"/>
  <c r="I811"/>
  <c r="G810"/>
  <c r="I810" s="1"/>
  <c r="O811"/>
  <c r="M810"/>
  <c r="O810" s="1"/>
  <c r="L689"/>
  <c r="H757"/>
  <c r="H756" s="1"/>
  <c r="N776"/>
  <c r="N775" s="1"/>
  <c r="N774" s="1"/>
  <c r="N773" s="1"/>
  <c r="K800"/>
  <c r="K799" s="1"/>
  <c r="K798" s="1"/>
  <c r="K773" s="1"/>
  <c r="I822"/>
  <c r="G821"/>
  <c r="O822"/>
  <c r="M821"/>
  <c r="I837"/>
  <c r="G836"/>
  <c r="I836" s="1"/>
  <c r="O837"/>
  <c r="M836"/>
  <c r="O836" s="1"/>
  <c r="I849"/>
  <c r="G848"/>
  <c r="I869"/>
  <c r="G868"/>
  <c r="O869"/>
  <c r="M868"/>
  <c r="L880"/>
  <c r="J876"/>
  <c r="I883"/>
  <c r="G876"/>
  <c r="O883"/>
  <c r="M876"/>
  <c r="L890"/>
  <c r="J889"/>
  <c r="L898"/>
  <c r="J897"/>
  <c r="I899"/>
  <c r="G898"/>
  <c r="O899"/>
  <c r="M898"/>
  <c r="I687"/>
  <c r="O687"/>
  <c r="I691"/>
  <c r="O691"/>
  <c r="L694"/>
  <c r="I702"/>
  <c r="O702"/>
  <c r="L703"/>
  <c r="I706"/>
  <c r="O706"/>
  <c r="L709"/>
  <c r="I712"/>
  <c r="O712"/>
  <c r="L715"/>
  <c r="I716"/>
  <c r="O716"/>
  <c r="L719"/>
  <c r="L726"/>
  <c r="I727"/>
  <c r="O727"/>
  <c r="L730"/>
  <c r="I735"/>
  <c r="O735"/>
  <c r="L738"/>
  <c r="I741"/>
  <c r="O741"/>
  <c r="L742"/>
  <c r="I745"/>
  <c r="O745"/>
  <c r="I749"/>
  <c r="O749"/>
  <c r="L750"/>
  <c r="I753"/>
  <c r="I759"/>
  <c r="O759"/>
  <c r="L760"/>
  <c r="I763"/>
  <c r="O763"/>
  <c r="L767"/>
  <c r="I781"/>
  <c r="O781"/>
  <c r="L784"/>
  <c r="I787"/>
  <c r="O787"/>
  <c r="L790"/>
  <c r="I793"/>
  <c r="O793"/>
  <c r="L796"/>
  <c r="I802"/>
  <c r="O802"/>
  <c r="I806"/>
  <c r="O806"/>
  <c r="L811"/>
  <c r="I812"/>
  <c r="O812"/>
  <c r="L823"/>
  <c r="J822"/>
  <c r="O828"/>
  <c r="M827"/>
  <c r="L829"/>
  <c r="J828"/>
  <c r="L838"/>
  <c r="J837"/>
  <c r="L842"/>
  <c r="J841"/>
  <c r="L841" s="1"/>
  <c r="I843"/>
  <c r="G842"/>
  <c r="O843"/>
  <c r="M842"/>
  <c r="O849"/>
  <c r="M848"/>
  <c r="I853"/>
  <c r="G852"/>
  <c r="I852" s="1"/>
  <c r="O853"/>
  <c r="M852"/>
  <c r="O852" s="1"/>
  <c r="L862"/>
  <c r="J861"/>
  <c r="I863"/>
  <c r="G862"/>
  <c r="O863"/>
  <c r="M862"/>
  <c r="L868"/>
  <c r="J867"/>
  <c r="O889"/>
  <c r="M888"/>
  <c r="G719"/>
  <c r="M719"/>
  <c r="G767"/>
  <c r="M767"/>
  <c r="J793"/>
  <c r="G796"/>
  <c r="M796"/>
  <c r="J806"/>
  <c r="N846"/>
  <c r="N818" s="1"/>
  <c r="N817" s="1"/>
  <c r="L852"/>
  <c r="K876"/>
  <c r="K875" s="1"/>
  <c r="K874" s="1"/>
  <c r="G889"/>
  <c r="I823"/>
  <c r="O823"/>
  <c r="L824"/>
  <c r="O829"/>
  <c r="L830"/>
  <c r="I838"/>
  <c r="O838"/>
  <c r="L839"/>
  <c r="L843"/>
  <c r="I844"/>
  <c r="O844"/>
  <c r="I850"/>
  <c r="O850"/>
  <c r="L853"/>
  <c r="I854"/>
  <c r="O854"/>
  <c r="L857"/>
  <c r="L863"/>
  <c r="I864"/>
  <c r="O864"/>
  <c r="L869"/>
  <c r="I872"/>
  <c r="O872"/>
  <c r="I878"/>
  <c r="O878"/>
  <c r="L881"/>
  <c r="I884"/>
  <c r="O884"/>
  <c r="I890"/>
  <c r="O890"/>
  <c r="L891"/>
  <c r="I894"/>
  <c r="O894"/>
  <c r="L899"/>
  <c r="I900"/>
  <c r="O900"/>
  <c r="G830"/>
  <c r="J850"/>
  <c r="N212" l="1"/>
  <c r="G579"/>
  <c r="I579" s="1"/>
  <c r="M495"/>
  <c r="M408"/>
  <c r="O408" s="1"/>
  <c r="G222"/>
  <c r="I222" s="1"/>
  <c r="K212"/>
  <c r="I233"/>
  <c r="I26"/>
  <c r="N563"/>
  <c r="N562" s="1"/>
  <c r="G205"/>
  <c r="K419"/>
  <c r="H14"/>
  <c r="N14"/>
  <c r="I758"/>
  <c r="L338"/>
  <c r="O233"/>
  <c r="I220"/>
  <c r="O26"/>
  <c r="L850"/>
  <c r="J849"/>
  <c r="I889"/>
  <c r="G888"/>
  <c r="O796"/>
  <c r="M795"/>
  <c r="L793"/>
  <c r="J792"/>
  <c r="I767"/>
  <c r="G766"/>
  <c r="I719"/>
  <c r="G718"/>
  <c r="I804"/>
  <c r="G800"/>
  <c r="J747"/>
  <c r="L747" s="1"/>
  <c r="L748"/>
  <c r="J733"/>
  <c r="L740"/>
  <c r="J700"/>
  <c r="L701"/>
  <c r="I740"/>
  <c r="G733"/>
  <c r="J642"/>
  <c r="L642" s="1"/>
  <c r="L643"/>
  <c r="M635"/>
  <c r="O635" s="1"/>
  <c r="O636"/>
  <c r="G604"/>
  <c r="I617"/>
  <c r="J589"/>
  <c r="L589" s="1"/>
  <c r="L593"/>
  <c r="I570"/>
  <c r="G566"/>
  <c r="J555"/>
  <c r="L556"/>
  <c r="G554"/>
  <c r="I555"/>
  <c r="J540"/>
  <c r="L541"/>
  <c r="G539"/>
  <c r="I540"/>
  <c r="J523"/>
  <c r="L524"/>
  <c r="G522"/>
  <c r="I522" s="1"/>
  <c r="I523"/>
  <c r="G518"/>
  <c r="I519"/>
  <c r="M512"/>
  <c r="O513"/>
  <c r="J511"/>
  <c r="L512"/>
  <c r="G506"/>
  <c r="I506" s="1"/>
  <c r="I507"/>
  <c r="J495"/>
  <c r="L496"/>
  <c r="G485"/>
  <c r="I486"/>
  <c r="J478"/>
  <c r="L479"/>
  <c r="G477"/>
  <c r="I478"/>
  <c r="O462"/>
  <c r="L459"/>
  <c r="J455"/>
  <c r="L455" s="1"/>
  <c r="G455"/>
  <c r="I455" s="1"/>
  <c r="I456"/>
  <c r="O804"/>
  <c r="M800"/>
  <c r="J757"/>
  <c r="L765"/>
  <c r="O682"/>
  <c r="M642"/>
  <c r="O642" s="1"/>
  <c r="I682"/>
  <c r="G642"/>
  <c r="I642" s="1"/>
  <c r="G440"/>
  <c r="I441"/>
  <c r="J433"/>
  <c r="L434"/>
  <c r="G428"/>
  <c r="I429"/>
  <c r="M421"/>
  <c r="O422"/>
  <c r="J420"/>
  <c r="L421"/>
  <c r="G415"/>
  <c r="I415" s="1"/>
  <c r="I416"/>
  <c r="J408"/>
  <c r="L408" s="1"/>
  <c r="L409"/>
  <c r="M367"/>
  <c r="O374"/>
  <c r="M363"/>
  <c r="O363" s="1"/>
  <c r="O364"/>
  <c r="J354"/>
  <c r="L354" s="1"/>
  <c r="L355"/>
  <c r="G337"/>
  <c r="I338"/>
  <c r="G307"/>
  <c r="I314"/>
  <c r="J298"/>
  <c r="L299"/>
  <c r="G293"/>
  <c r="I298"/>
  <c r="J286"/>
  <c r="L286" s="1"/>
  <c r="L287"/>
  <c r="M279"/>
  <c r="O280"/>
  <c r="G273"/>
  <c r="I274"/>
  <c r="J244"/>
  <c r="L245"/>
  <c r="M239"/>
  <c r="O239" s="1"/>
  <c r="O240"/>
  <c r="L216"/>
  <c r="O201"/>
  <c r="M197"/>
  <c r="H292"/>
  <c r="H291"/>
  <c r="N292"/>
  <c r="N291"/>
  <c r="G98"/>
  <c r="I99"/>
  <c r="M94"/>
  <c r="O94" s="1"/>
  <c r="O95"/>
  <c r="G90"/>
  <c r="I91"/>
  <c r="J85"/>
  <c r="L85" s="1"/>
  <c r="L86"/>
  <c r="M78"/>
  <c r="O79"/>
  <c r="G68"/>
  <c r="I69"/>
  <c r="J63"/>
  <c r="L64"/>
  <c r="G62"/>
  <c r="I62" s="1"/>
  <c r="I63"/>
  <c r="J21"/>
  <c r="L22"/>
  <c r="J15"/>
  <c r="L16"/>
  <c r="M20"/>
  <c r="O20" s="1"/>
  <c r="O21"/>
  <c r="K817"/>
  <c r="J635"/>
  <c r="L635" s="1"/>
  <c r="O589"/>
  <c r="M579"/>
  <c r="O579" s="1"/>
  <c r="G495"/>
  <c r="L758"/>
  <c r="I689"/>
  <c r="K603"/>
  <c r="K602" s="1"/>
  <c r="K563" s="1"/>
  <c r="K562" s="1"/>
  <c r="H603"/>
  <c r="H602" s="1"/>
  <c r="G433"/>
  <c r="G408"/>
  <c r="I408" s="1"/>
  <c r="G354"/>
  <c r="I354" s="1"/>
  <c r="J307"/>
  <c r="J279"/>
  <c r="G244"/>
  <c r="M222"/>
  <c r="G215"/>
  <c r="M205"/>
  <c r="N290"/>
  <c r="N13" s="1"/>
  <c r="N902" s="1"/>
  <c r="J78"/>
  <c r="G40"/>
  <c r="I830"/>
  <c r="G829"/>
  <c r="L806"/>
  <c r="J805"/>
  <c r="I796"/>
  <c r="G795"/>
  <c r="O767"/>
  <c r="M766"/>
  <c r="O719"/>
  <c r="M718"/>
  <c r="M887"/>
  <c r="O888"/>
  <c r="J866"/>
  <c r="L866" s="1"/>
  <c r="L867"/>
  <c r="M861"/>
  <c r="O862"/>
  <c r="G861"/>
  <c r="I862"/>
  <c r="J860"/>
  <c r="L861"/>
  <c r="M847"/>
  <c r="O848"/>
  <c r="M841"/>
  <c r="O841" s="1"/>
  <c r="O842"/>
  <c r="G841"/>
  <c r="I841" s="1"/>
  <c r="I842"/>
  <c r="J836"/>
  <c r="L836" s="1"/>
  <c r="L837"/>
  <c r="J827"/>
  <c r="L828"/>
  <c r="M826"/>
  <c r="O826" s="1"/>
  <c r="O827"/>
  <c r="J821"/>
  <c r="L822"/>
  <c r="M897"/>
  <c r="O898"/>
  <c r="G897"/>
  <c r="I898"/>
  <c r="J896"/>
  <c r="L896" s="1"/>
  <c r="L897"/>
  <c r="J888"/>
  <c r="L889"/>
  <c r="M875"/>
  <c r="O876"/>
  <c r="G875"/>
  <c r="I876"/>
  <c r="L876"/>
  <c r="J875"/>
  <c r="M867"/>
  <c r="O868"/>
  <c r="G867"/>
  <c r="I868"/>
  <c r="G847"/>
  <c r="I848"/>
  <c r="M820"/>
  <c r="O821"/>
  <c r="G820"/>
  <c r="I821"/>
  <c r="O740"/>
  <c r="M733"/>
  <c r="G635"/>
  <c r="I635" s="1"/>
  <c r="I636"/>
  <c r="J632"/>
  <c r="L632" s="1"/>
  <c r="L633"/>
  <c r="M604"/>
  <c r="O617"/>
  <c r="J579"/>
  <c r="L579" s="1"/>
  <c r="L580"/>
  <c r="O570"/>
  <c r="M566"/>
  <c r="J566"/>
  <c r="L567"/>
  <c r="M554"/>
  <c r="O555"/>
  <c r="J544"/>
  <c r="L544" s="1"/>
  <c r="L545"/>
  <c r="M539"/>
  <c r="O540"/>
  <c r="I533"/>
  <c r="G529"/>
  <c r="M522"/>
  <c r="O522" s="1"/>
  <c r="O523"/>
  <c r="M518"/>
  <c r="O519"/>
  <c r="J517"/>
  <c r="L518"/>
  <c r="G512"/>
  <c r="I513"/>
  <c r="M506"/>
  <c r="O506" s="1"/>
  <c r="O507"/>
  <c r="M494"/>
  <c r="O495"/>
  <c r="M485"/>
  <c r="O486"/>
  <c r="J484"/>
  <c r="L484" s="1"/>
  <c r="L485"/>
  <c r="M477"/>
  <c r="O478"/>
  <c r="G471"/>
  <c r="I471" s="1"/>
  <c r="I472"/>
  <c r="J462"/>
  <c r="L463"/>
  <c r="I462"/>
  <c r="G454"/>
  <c r="I454" s="1"/>
  <c r="M455"/>
  <c r="O455" s="1"/>
  <c r="O456"/>
  <c r="L451"/>
  <c r="J450"/>
  <c r="M440"/>
  <c r="O441"/>
  <c r="M432"/>
  <c r="O432" s="1"/>
  <c r="O433"/>
  <c r="M428"/>
  <c r="O429"/>
  <c r="L428"/>
  <c r="G421"/>
  <c r="I422"/>
  <c r="M415"/>
  <c r="O415" s="1"/>
  <c r="O416"/>
  <c r="J404"/>
  <c r="L404" s="1"/>
  <c r="L405"/>
  <c r="I374"/>
  <c r="G363"/>
  <c r="I363" s="1"/>
  <c r="I364"/>
  <c r="J348"/>
  <c r="L348" s="1"/>
  <c r="L349"/>
  <c r="M337"/>
  <c r="O338"/>
  <c r="J336"/>
  <c r="L337"/>
  <c r="M307"/>
  <c r="O314"/>
  <c r="J302"/>
  <c r="L302" s="1"/>
  <c r="L303"/>
  <c r="M293"/>
  <c r="O298"/>
  <c r="J294"/>
  <c r="L294" s="1"/>
  <c r="L295"/>
  <c r="G279"/>
  <c r="I280"/>
  <c r="M273"/>
  <c r="O274"/>
  <c r="J272"/>
  <c r="L273"/>
  <c r="J240"/>
  <c r="L241"/>
  <c r="G239"/>
  <c r="I239" s="1"/>
  <c r="I240"/>
  <c r="J222"/>
  <c r="L222" s="1"/>
  <c r="L223"/>
  <c r="J205"/>
  <c r="L206"/>
  <c r="G204"/>
  <c r="I205"/>
  <c r="K291"/>
  <c r="K292"/>
  <c r="M98"/>
  <c r="O99"/>
  <c r="L98"/>
  <c r="G94"/>
  <c r="I94" s="1"/>
  <c r="I95"/>
  <c r="M90"/>
  <c r="O91"/>
  <c r="J89"/>
  <c r="L89" s="1"/>
  <c r="L90"/>
  <c r="G78"/>
  <c r="I79"/>
  <c r="M68"/>
  <c r="O69"/>
  <c r="J67"/>
  <c r="L67" s="1"/>
  <c r="L68"/>
  <c r="M62"/>
  <c r="O62" s="1"/>
  <c r="O63"/>
  <c r="L55"/>
  <c r="J40"/>
  <c r="O42"/>
  <c r="M41"/>
  <c r="L37"/>
  <c r="J36"/>
  <c r="G20"/>
  <c r="I20" s="1"/>
  <c r="I21"/>
  <c r="O15"/>
  <c r="I15"/>
  <c r="J604"/>
  <c r="H563"/>
  <c r="H562" s="1"/>
  <c r="J367"/>
  <c r="M244"/>
  <c r="K290"/>
  <c r="K13" s="1"/>
  <c r="K902" s="1"/>
  <c r="H290"/>
  <c r="H13" s="1"/>
  <c r="H902" s="1"/>
  <c r="J362" l="1"/>
  <c r="L367"/>
  <c r="J603"/>
  <c r="L604"/>
  <c r="O68"/>
  <c r="M67"/>
  <c r="O67" s="1"/>
  <c r="I78"/>
  <c r="G77"/>
  <c r="I77" s="1"/>
  <c r="O90"/>
  <c r="M89"/>
  <c r="O89" s="1"/>
  <c r="O98"/>
  <c r="I204"/>
  <c r="G196"/>
  <c r="L205"/>
  <c r="J204"/>
  <c r="L240"/>
  <c r="J239"/>
  <c r="L239" s="1"/>
  <c r="L272"/>
  <c r="J271"/>
  <c r="L271" s="1"/>
  <c r="O273"/>
  <c r="M272"/>
  <c r="I279"/>
  <c r="G278"/>
  <c r="O293"/>
  <c r="M291"/>
  <c r="O291" s="1"/>
  <c r="M292"/>
  <c r="O292" s="1"/>
  <c r="O307"/>
  <c r="M306"/>
  <c r="L336"/>
  <c r="J335"/>
  <c r="L335" s="1"/>
  <c r="O337"/>
  <c r="M336"/>
  <c r="I421"/>
  <c r="G420"/>
  <c r="O428"/>
  <c r="M427"/>
  <c r="O427" s="1"/>
  <c r="O440"/>
  <c r="M426"/>
  <c r="O426" s="1"/>
  <c r="L462"/>
  <c r="J454"/>
  <c r="L454" s="1"/>
  <c r="O477"/>
  <c r="O485"/>
  <c r="M484"/>
  <c r="O484" s="1"/>
  <c r="O494"/>
  <c r="M493"/>
  <c r="I512"/>
  <c r="G511"/>
  <c r="L517"/>
  <c r="O518"/>
  <c r="M517"/>
  <c r="O539"/>
  <c r="M538"/>
  <c r="O554"/>
  <c r="M553"/>
  <c r="O553" s="1"/>
  <c r="L566"/>
  <c r="J565"/>
  <c r="O604"/>
  <c r="M603"/>
  <c r="I820"/>
  <c r="G819"/>
  <c r="O820"/>
  <c r="M819"/>
  <c r="I847"/>
  <c r="G846"/>
  <c r="I846" s="1"/>
  <c r="I867"/>
  <c r="G866"/>
  <c r="I866" s="1"/>
  <c r="O867"/>
  <c r="M866"/>
  <c r="O866" s="1"/>
  <c r="I875"/>
  <c r="G874"/>
  <c r="I874" s="1"/>
  <c r="O875"/>
  <c r="M874"/>
  <c r="O874" s="1"/>
  <c r="L888"/>
  <c r="J887"/>
  <c r="I897"/>
  <c r="G896"/>
  <c r="I896" s="1"/>
  <c r="O897"/>
  <c r="M896"/>
  <c r="O896" s="1"/>
  <c r="L821"/>
  <c r="J820"/>
  <c r="L827"/>
  <c r="J826"/>
  <c r="L826" s="1"/>
  <c r="O847"/>
  <c r="M846"/>
  <c r="O846" s="1"/>
  <c r="L860"/>
  <c r="J859"/>
  <c r="L859" s="1"/>
  <c r="I861"/>
  <c r="G860"/>
  <c r="O861"/>
  <c r="M860"/>
  <c r="O887"/>
  <c r="M886"/>
  <c r="O886" s="1"/>
  <c r="J77"/>
  <c r="L78"/>
  <c r="M204"/>
  <c r="O204" s="1"/>
  <c r="O205"/>
  <c r="O222"/>
  <c r="M215"/>
  <c r="J278"/>
  <c r="L279"/>
  <c r="G432"/>
  <c r="I432" s="1"/>
  <c r="I433"/>
  <c r="M196"/>
  <c r="O197"/>
  <c r="M799"/>
  <c r="O800"/>
  <c r="G565"/>
  <c r="I566"/>
  <c r="G732"/>
  <c r="I732" s="1"/>
  <c r="I733"/>
  <c r="G799"/>
  <c r="I800"/>
  <c r="I718"/>
  <c r="G714"/>
  <c r="G765"/>
  <c r="I766"/>
  <c r="L792"/>
  <c r="J776"/>
  <c r="O795"/>
  <c r="M776"/>
  <c r="G887"/>
  <c r="I888"/>
  <c r="J848"/>
  <c r="L849"/>
  <c r="G367"/>
  <c r="M454"/>
  <c r="O454" s="1"/>
  <c r="O244"/>
  <c r="M238"/>
  <c r="J35"/>
  <c r="L35" s="1"/>
  <c r="L36"/>
  <c r="O41"/>
  <c r="M40"/>
  <c r="L40"/>
  <c r="L450"/>
  <c r="G528"/>
  <c r="I529"/>
  <c r="M565"/>
  <c r="O566"/>
  <c r="M732"/>
  <c r="O732" s="1"/>
  <c r="O733"/>
  <c r="J874"/>
  <c r="L874" s="1"/>
  <c r="L875"/>
  <c r="O718"/>
  <c r="M714"/>
  <c r="M765"/>
  <c r="O766"/>
  <c r="I795"/>
  <c r="G776"/>
  <c r="J804"/>
  <c r="L805"/>
  <c r="G828"/>
  <c r="I829"/>
  <c r="I40"/>
  <c r="G34"/>
  <c r="G214"/>
  <c r="I215"/>
  <c r="I244"/>
  <c r="G238"/>
  <c r="J306"/>
  <c r="L307"/>
  <c r="G494"/>
  <c r="I495"/>
  <c r="L15"/>
  <c r="L21"/>
  <c r="J20"/>
  <c r="L20" s="1"/>
  <c r="L63"/>
  <c r="J62"/>
  <c r="L62" s="1"/>
  <c r="I68"/>
  <c r="G67"/>
  <c r="I67" s="1"/>
  <c r="O78"/>
  <c r="M77"/>
  <c r="O77" s="1"/>
  <c r="I90"/>
  <c r="G89"/>
  <c r="I89" s="1"/>
  <c r="I98"/>
  <c r="L244"/>
  <c r="I273"/>
  <c r="G272"/>
  <c r="O279"/>
  <c r="M278"/>
  <c r="I293"/>
  <c r="G291"/>
  <c r="I291" s="1"/>
  <c r="G292"/>
  <c r="I292" s="1"/>
  <c r="L298"/>
  <c r="J293"/>
  <c r="I307"/>
  <c r="G306"/>
  <c r="I337"/>
  <c r="G336"/>
  <c r="O367"/>
  <c r="M362"/>
  <c r="L420"/>
  <c r="O421"/>
  <c r="M420"/>
  <c r="I428"/>
  <c r="G427"/>
  <c r="I427" s="1"/>
  <c r="L433"/>
  <c r="J432"/>
  <c r="I440"/>
  <c r="G426"/>
  <c r="I426" s="1"/>
  <c r="L757"/>
  <c r="J756"/>
  <c r="L756" s="1"/>
  <c r="I477"/>
  <c r="L478"/>
  <c r="J477"/>
  <c r="I485"/>
  <c r="G484"/>
  <c r="I484" s="1"/>
  <c r="L495"/>
  <c r="J494"/>
  <c r="L511"/>
  <c r="J510"/>
  <c r="L510" s="1"/>
  <c r="O512"/>
  <c r="M511"/>
  <c r="I518"/>
  <c r="G517"/>
  <c r="L523"/>
  <c r="J522"/>
  <c r="L522" s="1"/>
  <c r="I539"/>
  <c r="G538"/>
  <c r="L540"/>
  <c r="J539"/>
  <c r="I554"/>
  <c r="G553"/>
  <c r="I553" s="1"/>
  <c r="L555"/>
  <c r="J554"/>
  <c r="I604"/>
  <c r="G603"/>
  <c r="L700"/>
  <c r="J699"/>
  <c r="L699" s="1"/>
  <c r="L733"/>
  <c r="J732"/>
  <c r="L732" s="1"/>
  <c r="J215"/>
  <c r="M76" l="1"/>
  <c r="O76" s="1"/>
  <c r="J553"/>
  <c r="L553" s="1"/>
  <c r="L554"/>
  <c r="J538"/>
  <c r="L539"/>
  <c r="M510"/>
  <c r="O510" s="1"/>
  <c r="O511"/>
  <c r="J493"/>
  <c r="L494"/>
  <c r="L215"/>
  <c r="J214"/>
  <c r="M277"/>
  <c r="O277" s="1"/>
  <c r="O278"/>
  <c r="G271"/>
  <c r="I271" s="1"/>
  <c r="I272"/>
  <c r="I238"/>
  <c r="I34"/>
  <c r="I776"/>
  <c r="G775"/>
  <c r="O714"/>
  <c r="M701"/>
  <c r="O40"/>
  <c r="M34"/>
  <c r="O238"/>
  <c r="O776"/>
  <c r="M775"/>
  <c r="J775"/>
  <c r="L776"/>
  <c r="I714"/>
  <c r="G701"/>
  <c r="M214"/>
  <c r="O215"/>
  <c r="M859"/>
  <c r="O859" s="1"/>
  <c r="O860"/>
  <c r="G859"/>
  <c r="I859" s="1"/>
  <c r="I860"/>
  <c r="J819"/>
  <c r="L820"/>
  <c r="J886"/>
  <c r="L886" s="1"/>
  <c r="L887"/>
  <c r="M818"/>
  <c r="O819"/>
  <c r="I819"/>
  <c r="M602"/>
  <c r="O602" s="1"/>
  <c r="O603"/>
  <c r="J564"/>
  <c r="L565"/>
  <c r="M537"/>
  <c r="O537" s="1"/>
  <c r="O538"/>
  <c r="M516"/>
  <c r="O516" s="1"/>
  <c r="O517"/>
  <c r="G510"/>
  <c r="I510" s="1"/>
  <c r="I511"/>
  <c r="M492"/>
  <c r="O492" s="1"/>
  <c r="O493"/>
  <c r="G419"/>
  <c r="I419" s="1"/>
  <c r="I420"/>
  <c r="M335"/>
  <c r="O335" s="1"/>
  <c r="O336"/>
  <c r="O306"/>
  <c r="M290"/>
  <c r="O290" s="1"/>
  <c r="L603"/>
  <c r="J602"/>
  <c r="L602" s="1"/>
  <c r="L362"/>
  <c r="J361"/>
  <c r="L361" s="1"/>
  <c r="J238"/>
  <c r="G76"/>
  <c r="I76" s="1"/>
  <c r="J34"/>
  <c r="L34" s="1"/>
  <c r="J516"/>
  <c r="L516" s="1"/>
  <c r="M476"/>
  <c r="O476" s="1"/>
  <c r="G602"/>
  <c r="I602" s="1"/>
  <c r="I603"/>
  <c r="G537"/>
  <c r="I537" s="1"/>
  <c r="I538"/>
  <c r="G516"/>
  <c r="I516" s="1"/>
  <c r="I517"/>
  <c r="J476"/>
  <c r="L476" s="1"/>
  <c r="L477"/>
  <c r="L432"/>
  <c r="J427"/>
  <c r="M419"/>
  <c r="O419" s="1"/>
  <c r="O420"/>
  <c r="M361"/>
  <c r="O361" s="1"/>
  <c r="O362"/>
  <c r="G335"/>
  <c r="I335" s="1"/>
  <c r="I336"/>
  <c r="I306"/>
  <c r="J292"/>
  <c r="L292" s="1"/>
  <c r="L293"/>
  <c r="J291"/>
  <c r="L291" s="1"/>
  <c r="I494"/>
  <c r="G493"/>
  <c r="L306"/>
  <c r="J290"/>
  <c r="L290" s="1"/>
  <c r="I214"/>
  <c r="G213"/>
  <c r="I213" s="1"/>
  <c r="I828"/>
  <c r="G827"/>
  <c r="L804"/>
  <c r="J800"/>
  <c r="O765"/>
  <c r="M757"/>
  <c r="O565"/>
  <c r="M564"/>
  <c r="I528"/>
  <c r="G527"/>
  <c r="I527" s="1"/>
  <c r="I367"/>
  <c r="G362"/>
  <c r="L848"/>
  <c r="J847"/>
  <c r="I887"/>
  <c r="G886"/>
  <c r="I886" s="1"/>
  <c r="I765"/>
  <c r="G757"/>
  <c r="I799"/>
  <c r="G798"/>
  <c r="I798" s="1"/>
  <c r="I565"/>
  <c r="G564"/>
  <c r="O799"/>
  <c r="M798"/>
  <c r="O798" s="1"/>
  <c r="O196"/>
  <c r="M151"/>
  <c r="O151" s="1"/>
  <c r="L278"/>
  <c r="J277"/>
  <c r="L277" s="1"/>
  <c r="L77"/>
  <c r="J76"/>
  <c r="L76" s="1"/>
  <c r="G277"/>
  <c r="I277" s="1"/>
  <c r="I278"/>
  <c r="M271"/>
  <c r="O271" s="1"/>
  <c r="O272"/>
  <c r="L204"/>
  <c r="J196"/>
  <c r="I196"/>
  <c r="G151"/>
  <c r="I151" s="1"/>
  <c r="G476"/>
  <c r="I476" s="1"/>
  <c r="G290" l="1"/>
  <c r="I290" s="1"/>
  <c r="J151"/>
  <c r="L151" s="1"/>
  <c r="L196"/>
  <c r="I564"/>
  <c r="G756"/>
  <c r="I756" s="1"/>
  <c r="I757"/>
  <c r="J846"/>
  <c r="L846" s="1"/>
  <c r="L847"/>
  <c r="G361"/>
  <c r="I361" s="1"/>
  <c r="I362"/>
  <c r="O564"/>
  <c r="M756"/>
  <c r="O756" s="1"/>
  <c r="O757"/>
  <c r="L800"/>
  <c r="J799"/>
  <c r="G826"/>
  <c r="I827"/>
  <c r="G492"/>
  <c r="I492" s="1"/>
  <c r="I493"/>
  <c r="L238"/>
  <c r="J212"/>
  <c r="L212" s="1"/>
  <c r="L564"/>
  <c r="J563"/>
  <c r="O818"/>
  <c r="M817"/>
  <c r="O817" s="1"/>
  <c r="L819"/>
  <c r="J818"/>
  <c r="O214"/>
  <c r="M213"/>
  <c r="L775"/>
  <c r="J774"/>
  <c r="L493"/>
  <c r="J492"/>
  <c r="L492" s="1"/>
  <c r="L538"/>
  <c r="J537"/>
  <c r="L537" s="1"/>
  <c r="J14"/>
  <c r="G212"/>
  <c r="I212" s="1"/>
  <c r="L427"/>
  <c r="J426"/>
  <c r="I701"/>
  <c r="G700"/>
  <c r="M774"/>
  <c r="O775"/>
  <c r="O34"/>
  <c r="M14"/>
  <c r="O701"/>
  <c r="M700"/>
  <c r="G774"/>
  <c r="I775"/>
  <c r="J213"/>
  <c r="L213" s="1"/>
  <c r="L214"/>
  <c r="G14"/>
  <c r="I14" l="1"/>
  <c r="G13"/>
  <c r="I774"/>
  <c r="G773"/>
  <c r="I773" s="1"/>
  <c r="O774"/>
  <c r="M773"/>
  <c r="O773" s="1"/>
  <c r="L14"/>
  <c r="I826"/>
  <c r="G818"/>
  <c r="M699"/>
  <c r="O699" s="1"/>
  <c r="O700"/>
  <c r="O14"/>
  <c r="G699"/>
  <c r="I699" s="1"/>
  <c r="I700"/>
  <c r="L426"/>
  <c r="J419"/>
  <c r="L419" s="1"/>
  <c r="L774"/>
  <c r="O213"/>
  <c r="M212"/>
  <c r="O212" s="1"/>
  <c r="J817"/>
  <c r="L817" s="1"/>
  <c r="L818"/>
  <c r="L563"/>
  <c r="J798"/>
  <c r="L798" s="1"/>
  <c r="L799"/>
  <c r="G563" l="1"/>
  <c r="J773"/>
  <c r="M563"/>
  <c r="J13"/>
  <c r="I563"/>
  <c r="G562"/>
  <c r="I562" s="1"/>
  <c r="I818"/>
  <c r="G817"/>
  <c r="I817" s="1"/>
  <c r="I13"/>
  <c r="M13"/>
  <c r="G902" l="1"/>
  <c r="I902" s="1"/>
  <c r="O13"/>
  <c r="O563"/>
  <c r="M562"/>
  <c r="O562" s="1"/>
  <c r="L13"/>
  <c r="L773"/>
  <c r="J562"/>
  <c r="L562" s="1"/>
  <c r="J902" l="1"/>
  <c r="L902" s="1"/>
  <c r="M902"/>
  <c r="O902" s="1"/>
</calcChain>
</file>

<file path=xl/sharedStrings.xml><?xml version="1.0" encoding="utf-8"?>
<sst xmlns="http://schemas.openxmlformats.org/spreadsheetml/2006/main" count="4586" uniqueCount="567">
  <si>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</si>
  <si>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</si>
  <si>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</si>
  <si>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</si>
  <si>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</si>
  <si>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</si>
  <si>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</si>
  <si>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</si>
  <si>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</si>
  <si>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</si>
  <si>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</si>
  <si>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</si>
  <si>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</si>
  <si>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</si>
  <si>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</si>
  <si>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</si>
  <si>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</si>
  <si>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</si>
  <si>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</si>
  <si>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</si>
  <si>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</si>
  <si>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</si>
  <si>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</si>
  <si>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</si>
  <si>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</si>
  <si>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</si>
  <si>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</si>
  <si>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</si>
  <si>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</si>
  <si>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</si>
  <si>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</si>
  <si>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</si>
  <si>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</si>
  <si>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</si>
  <si>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</si>
  <si>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</si>
  <si>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</si>
  <si>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</si>
  <si>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</si>
  <si>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</si>
  <si>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</si>
  <si>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</si>
  <si>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</si>
  <si>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</si>
  <si>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</si>
  <si>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</si>
  <si>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</si>
  <si>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</si>
  <si>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</si>
  <si>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</si>
  <si>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</si>
  <si>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</si>
  <si>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</si>
  <si>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</si>
  <si>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</si>
  <si>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</si>
  <si>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</si>
  <si>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</si>
  <si>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</si>
  <si>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</si>
  <si>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</si>
  <si>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</si>
  <si>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</si>
  <si>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</si>
  <si>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</si>
  <si>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</si>
  <si>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</si>
  <si>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</si>
  <si>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</si>
  <si>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</si>
  <si>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</si>
  <si>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</si>
  <si>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</si>
  <si>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</si>
  <si>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</si>
  <si>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</si>
  <si>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</si>
  <si>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</si>
  <si>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</si>
  <si>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</si>
  <si>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</si>
  <si>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</si>
  <si>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</si>
  <si>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</si>
  <si>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</si>
  <si>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</si>
  <si>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</si>
  <si>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</si>
  <si>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</si>
  <si>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</si>
  <si>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</si>
  <si>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</si>
  <si>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</si>
  <si>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</si>
  <si>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</si>
  <si>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</si>
  <si>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</si>
  <si>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</si>
  <si>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</si>
  <si>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</si>
  <si>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</si>
  <si>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</si>
  <si>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</si>
  <si>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</si>
  <si>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</si>
  <si>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</si>
  <si>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</si>
  <si>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</si>
  <si>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</si>
  <si>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</si>
  <si>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</si>
  <si>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</si>
  <si>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</si>
  <si>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</si>
  <si>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</si>
  <si>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</si>
  <si>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</si>
  <si>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</si>
  <si>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</si>
  <si>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</si>
  <si>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</si>
  <si>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</si>
  <si>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</si>
  <si>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</si>
  <si>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</si>
  <si>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</si>
  <si>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</si>
  <si>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</si>
  <si>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</si>
  <si>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</si>
  <si>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</si>
  <si>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</si>
  <si>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</si>
  <si>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</si>
  <si>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</si>
  <si>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</si>
  <si>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</si>
  <si>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</si>
  <si>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</si>
  <si>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</si>
  <si>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</si>
  <si>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</si>
  <si>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</si>
  <si>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</si>
  <si>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</si>
  <si>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</si>
  <si>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</si>
  <si>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</si>
  <si>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</si>
  <si>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</si>
  <si>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</si>
  <si>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</si>
  <si>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</si>
  <si>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</si>
  <si>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</si>
  <si>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</si>
  <si>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</si>
  <si>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</si>
  <si>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</si>
  <si>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</si>
  <si>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</si>
  <si>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</si>
  <si>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</si>
  <si>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</si>
  <si>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</si>
  <si>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</si>
  <si>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</si>
  <si>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</si>
  <si>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</si>
  <si>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</si>
  <si>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</si>
  <si>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</si>
  <si>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</si>
  <si>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</si>
  <si>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</si>
  <si>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</si>
  <si>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</si>
  <si>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</si>
  <si>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</si>
  <si>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</si>
  <si>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</si>
  <si>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</si>
  <si>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</si>
  <si>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</si>
  <si>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</si>
  <si>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</si>
  <si>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</si>
  <si>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</si>
  <si>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</si>
  <si>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</si>
  <si>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</si>
  <si>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</si>
  <si>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</si>
  <si>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</si>
  <si>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</si>
  <si>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</si>
  <si>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</si>
  <si>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</si>
  <si>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</si>
  <si>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</si>
  <si>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</si>
  <si>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</si>
  <si>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</si>
  <si>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</si>
  <si>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</si>
  <si>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</si>
  <si>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</si>
  <si>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</si>
  <si>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</si>
  <si>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</si>
  <si>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</si>
  <si>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</si>
  <si>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</si>
  <si>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</si>
  <si>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</si>
  <si>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</si>
  <si>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</si>
  <si>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</si>
  <si>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</si>
  <si>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</si>
  <si>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</si>
  <si>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</si>
  <si>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</si>
  <si>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</si>
  <si>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</si>
  <si>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</si>
  <si>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</si>
  <si>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</si>
  <si>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</si>
  <si>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</si>
  <si>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</si>
  <si>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</si>
  <si>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</si>
  <si>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</si>
  <si>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</si>
  <si>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</si>
  <si>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</si>
  <si>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</si>
  <si>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</si>
  <si>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</si>
  <si>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</si>
  <si>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</si>
  <si>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</si>
  <si>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</si>
  <si>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</si>
  <si>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</si>
  <si>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</si>
  <si>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</si>
  <si>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</si>
  <si>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</si>
  <si>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</si>
  <si>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</si>
  <si>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</si>
  <si>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</si>
  <si>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</si>
  <si>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</si>
  <si>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</si>
  <si>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</si>
  <si>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</si>
  <si>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</si>
  <si>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</si>
  <si>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</si>
  <si>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</si>
  <si>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</si>
  <si>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</si>
  <si>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</si>
  <si>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</si>
  <si>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</si>
  <si>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</si>
  <si>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</si>
  <si>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</si>
  <si>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</si>
  <si>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</si>
  <si>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</si>
  <si>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</si>
  <si>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</si>
  <si>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</si>
  <si>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</si>
  <si>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</si>
  <si>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</si>
  <si>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</si>
  <si>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</si>
  <si>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</si>
  <si>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</si>
  <si>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</si>
  <si>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</si>
  <si>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</si>
  <si>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</si>
  <si>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</si>
  <si>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</si>
  <si>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</si>
  <si>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</si>
  <si>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</si>
  <si>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</si>
  <si>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</si>
  <si>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</si>
  <si>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</si>
  <si>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</si>
  <si>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</si>
  <si>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</si>
  <si>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</si>
  <si>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</si>
  <si>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</si>
  <si>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</si>
  <si>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</si>
  <si>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</si>
  <si>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</si>
  <si>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</si>
  <si>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</si>
  <si>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</si>
  <si>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</si>
  <si>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</si>
  <si>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</si>
  <si>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</si>
  <si>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</si>
  <si>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</si>
  <si>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</si>
  <si>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</si>
  <si>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</si>
  <si>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</si>
  <si>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</si>
  <si>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</si>
  <si>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</si>
  <si>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</si>
  <si>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</si>
  <si>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</si>
  <si>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</si>
  <si>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</si>
  <si>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</si>
  <si>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</si>
  <si>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</si>
  <si>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</si>
  <si>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</si>
  <si>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</si>
  <si>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</si>
  <si>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</si>
  <si>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</si>
  <si>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</si>
  <si>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</si>
  <si>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</si>
  <si>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</si>
  <si>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</si>
  <si>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</si>
  <si>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</si>
  <si>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</si>
  <si>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</si>
  <si>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</si>
  <si>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</si>
  <si>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</si>
  <si>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</si>
  <si>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</si>
  <si>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</si>
  <si>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</si>
  <si>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</si>
  <si>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</si>
  <si>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</si>
  <si>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</si>
  <si>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</si>
  <si>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</si>
  <si>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</si>
  <si>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</si>
  <si>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</si>
  <si>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</si>
  <si>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</si>
  <si>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</si>
  <si>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</si>
  <si>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</si>
  <si>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</si>
  <si>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</si>
  <si>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</si>
  <si>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</si>
  <si>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</si>
  <si>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</si>
  <si>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</si>
  <si>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</si>
  <si>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</si>
  <si>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</si>
  <si>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</si>
  <si>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</si>
  <si>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</si>
  <si>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</si>
  <si>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</si>
  <si>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</si>
  <si>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</si>
  <si>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</si>
  <si>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</si>
  <si>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</si>
  <si>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</si>
  <si>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</si>
  <si>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</si>
  <si>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</si>
  <si>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</si>
  <si>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</si>
  <si>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</si>
  <si>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</si>
  <si>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</si>
  <si>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</si>
  <si>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</si>
  <si>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</si>
  <si>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</si>
  <si>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</si>
  <si>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</si>
  <si>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</si>
  <si>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</si>
  <si>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</si>
  <si>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</si>
  <si>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</si>
  <si>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</si>
  <si>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</si>
  <si>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</si>
  <si>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</si>
  <si>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</si>
  <si>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</si>
  <si>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</si>
  <si>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</si>
  <si>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</si>
  <si>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</si>
  <si>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</si>
  <si>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</si>
  <si>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</si>
  <si>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</si>
  <si>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</si>
  <si>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</si>
  <si>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</si>
  <si>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</si>
  <si>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</si>
  <si>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</si>
  <si>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</si>
  <si>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</si>
  <si>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</si>
  <si>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</si>
  <si>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</si>
  <si>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</si>
  <si>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</si>
  <si>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</si>
  <si>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</si>
  <si>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</si>
  <si>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</si>
  <si>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</si>
  <si>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</si>
  <si>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</si>
  <si>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</si>
  <si>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</si>
  <si>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</si>
  <si>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</si>
  <si>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</si>
  <si>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</si>
  <si>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</si>
  <si>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09 0 00 S8530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</si>
  <si>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</si>
  <si>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</si>
  <si>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</si>
  <si>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</si>
  <si>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</si>
  <si>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</si>
  <si>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</si>
  <si>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</si>
  <si>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</si>
  <si>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</si>
  <si>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</si>
  <si>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</si>
  <si>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</si>
  <si>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Ведомственная структура расходов  бюджета  муниципального района на 2022 год и на плановый период 2023 и 2024 годов</t>
  </si>
  <si>
    <t>2022 год</t>
  </si>
  <si>
    <t>2023 год</t>
  </si>
  <si>
    <t>2024 год</t>
  </si>
  <si>
    <t>05 1 00 78880</t>
  </si>
  <si>
    <t>06 0 A1 00000</t>
  </si>
  <si>
    <t>06 0 A1 54540</t>
  </si>
  <si>
    <t>Федеральный проект "Культурная среда"</t>
  </si>
  <si>
    <t>Создание модельных муниципальных библиотек</t>
  </si>
  <si>
    <t>21 0 00 S6380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</si>
  <si>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</si>
  <si>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</si>
  <si>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</si>
  <si>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</si>
  <si>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0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</si>
  <si>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</si>
  <si>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</si>
  <si>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</si>
  <si>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</si>
  <si>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</si>
  <si>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</si>
  <si>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</si>
  <si>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12 1 00 00000</t>
  </si>
  <si>
    <t>Подпрограмма "Развитие торговли в МО "Красноборский муниципальный район"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</si>
  <si>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</si>
  <si>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</si>
  <si>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</si>
  <si>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12 1 00 78700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</si>
  <si>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</si>
  <si>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</si>
  <si>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</si>
  <si>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</si>
  <si>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</si>
  <si>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</si>
  <si>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</si>
  <si>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</si>
  <si>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</si>
  <si>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</si>
  <si>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</si>
  <si>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</si>
  <si>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</si>
  <si>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</si>
  <si>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Подпрограмма "Поддержание устойчивого исполнения бюджетов сельских поселений МО "Красноборский муниципальный район"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</si>
  <si>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</si>
  <si>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</si>
  <si>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</si>
  <si>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</si>
  <si>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</si>
  <si>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802 </t>
  </si>
  <si>
    <t>802</t>
  </si>
  <si>
    <t>803</t>
  </si>
  <si>
    <t>сумма, рублей</t>
  </si>
  <si>
    <t>изменения (+,-),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</si>
  <si>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</si>
  <si>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</si>
  <si>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</si>
  <si>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</si>
  <si>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</si>
  <si>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 xml:space="preserve">Обеспечение деятельности контрольно-ревизионной комиссии    </t>
  </si>
  <si>
    <t>Контрольно-ревизионная комиссия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</si>
  <si>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</si>
  <si>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</si>
  <si>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</si>
  <si>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</si>
  <si>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"Приложение № 5</t>
  </si>
  <si>
    <t xml:space="preserve">                        от 23.12.2021 года  № 55"</t>
  </si>
  <si>
    <t>Приложение № 4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</si>
  <si>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</si>
  <si>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</si>
  <si>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</si>
  <si>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06 0 00 76810</t>
  </si>
  <si>
    <t>Ремонт зданий муниципальных учреждеий культуры</t>
  </si>
  <si>
    <t>05 6 00 78180</t>
  </si>
  <si>
    <t>05 6 00 L7500</t>
  </si>
  <si>
    <t>Реализация мероприятий по модернизации школьных систем образования</t>
  </si>
  <si>
    <t>05 6 00 84010</t>
  </si>
  <si>
    <t>Капитальный ремонт общеобразовательных учреждений</t>
  </si>
  <si>
    <t>62 0 00 00000</t>
  </si>
  <si>
    <t>62 1 00 00000</t>
  </si>
  <si>
    <t>62 1 00 71400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</si>
  <si>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</si>
  <si>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</si>
  <si>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</si>
  <si>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05 1 00 74900</t>
  </si>
  <si>
    <t>Оснащение объектов строительства сферы образования муниципальных образований Архангельской области</t>
  </si>
  <si>
    <t>08 2 00 L2990</t>
  </si>
  <si>
    <t>Реализация федеральной целевой программы "Увековечение памяти погибших при защите Отечества на 201-2024 годы</t>
  </si>
  <si>
    <t>Благоустройство</t>
  </si>
  <si>
    <t>Сумма , рублей</t>
  </si>
  <si>
    <t>05 6 00 78900</t>
  </si>
  <si>
    <t>Реализация мероприятий по развитию инфраструктуры муниципальных образовательных организаций в Архангельской области</t>
  </si>
  <si>
    <t>18 2 00 L635F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</si>
  <si>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Президента Российской Федерации</t>
  </si>
  <si>
    <t>16 1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</si>
  <si>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</si>
  <si>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05 6 00 76850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</si>
  <si>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</si>
  <si>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05 6 00 84100</t>
  </si>
  <si>
    <t>Развитие инфраструктуры муниципальных общеобразовательных учреждений</t>
  </si>
  <si>
    <t>05 6 00 76960</t>
  </si>
  <si>
    <t>Укрепление материально-технической базы и развитие противопожарной инфраструктуры в муниципальных образовательных организаций Архангельской области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</si>
  <si>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</si>
  <si>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05 1 00 74660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</si>
  <si>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</si>
  <si>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 xml:space="preserve">                        от 20.10.2022  № 47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</si>
</sst>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05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2" fillId="0" borderId="1" xfId="0" applyNumberFormat="1" applyFont="1" applyFill="1" applyBorder="1"/>
    <xf numFmtId="2" fontId="17" fillId="0" borderId="1" xfId="1" applyNumberFormat="1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right"/>
    </xf>
    <xf numFmtId="0" fontId="20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22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2" fontId="17" fillId="0" borderId="6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164" fontId="24" fillId="0" borderId="3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center" vertical="center" wrapText="1"/>
    </xf>
    <xf numFmtId="0" fontId="24" fillId="0" borderId="8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932"/>
  <sheetViews>
    <sheetView tabSelected="1" topLeftCell="A704" workbookViewId="0">
      <selection activeCell="A777" sqref="A777"/>
    </sheetView>
  </sheetViews>
  <sheetFormatPr defaultColWidth="8.85546875" defaultRowHeight="12.75"/>
  <cols>
    <col min="1" max="1" width="75.85546875" style="64" customWidth="1"/>
    <col min="2" max="2" width="5.5703125" style="31" customWidth="1"/>
    <col min="3" max="3" width="6.28515625" style="86" customWidth="1"/>
    <col min="4" max="4" width="5" style="86" customWidth="1"/>
    <col min="5" max="5" width="12" style="86" customWidth="1"/>
    <col min="6" max="6" width="8.140625" style="86" bestFit="1" customWidth="1"/>
    <col min="7" max="8" width="12.7109375" style="73" hidden="1" customWidth="1"/>
    <col min="9" max="9" width="12.5703125" style="73" customWidth="1"/>
    <col min="10" max="11" width="12.7109375" style="63" hidden="1" customWidth="1"/>
    <col min="12" max="12" width="12.28515625" style="63" customWidth="1"/>
    <col min="13" max="13" width="0.140625" style="63" hidden="1" customWidth="1"/>
    <col min="14" max="14" width="12.7109375" style="64" hidden="1" customWidth="1"/>
    <col min="15" max="15" width="12.7109375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 t="s">
        <v>528</v>
      </c>
    </row>
    <row r="2" spans="1:17">
      <c r="A2" s="60"/>
      <c r="B2" s="60"/>
      <c r="C2" s="60"/>
      <c r="D2" s="60"/>
      <c r="E2" s="60"/>
      <c r="F2" s="60"/>
      <c r="M2" s="44"/>
      <c r="O2" s="44" t="s">
        <v>271</v>
      </c>
    </row>
    <row r="3" spans="1:17">
      <c r="A3" s="60"/>
      <c r="B3" s="60"/>
      <c r="C3" s="60"/>
      <c r="D3" s="60"/>
      <c r="E3" s="60"/>
      <c r="F3" s="60"/>
      <c r="M3" s="44"/>
      <c r="O3" s="96" t="s">
        <v>566</v>
      </c>
    </row>
    <row r="4" spans="1:17">
      <c r="A4" s="60"/>
      <c r="B4" s="60"/>
      <c r="C4" s="60"/>
      <c r="D4" s="60"/>
      <c r="E4" s="60"/>
      <c r="F4" s="60"/>
      <c r="M4" s="44"/>
    </row>
    <row r="5" spans="1:17">
      <c r="A5" s="60"/>
      <c r="B5" s="60"/>
      <c r="C5" s="60"/>
      <c r="D5" s="60"/>
      <c r="E5" s="60"/>
      <c r="F5" s="60"/>
      <c r="M5" s="44"/>
      <c r="O5" s="44" t="s">
        <v>526</v>
      </c>
    </row>
    <row r="6" spans="1:17">
      <c r="A6" s="60"/>
      <c r="B6" s="60"/>
      <c r="C6" s="60"/>
      <c r="D6" s="60"/>
      <c r="E6" s="60"/>
      <c r="F6" s="60"/>
      <c r="M6" s="44"/>
      <c r="O6" s="44" t="s">
        <v>271</v>
      </c>
    </row>
    <row r="7" spans="1:17">
      <c r="A7" s="60"/>
      <c r="B7" s="60"/>
      <c r="C7" s="60"/>
      <c r="D7" s="60"/>
      <c r="E7" s="60"/>
      <c r="F7" s="60"/>
      <c r="M7" s="44"/>
      <c r="O7" s="44" t="s">
        <v>527</v>
      </c>
    </row>
    <row r="8" spans="1:17" s="74" customFormat="1" ht="30.75" customHeight="1">
      <c r="A8" s="99" t="s">
        <v>462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1:17">
      <c r="A9" s="100"/>
      <c r="B9" s="100"/>
      <c r="C9" s="100"/>
      <c r="D9" s="100"/>
      <c r="E9" s="100"/>
      <c r="F9" s="100"/>
      <c r="G9" s="100"/>
      <c r="H9" s="97"/>
      <c r="I9" s="97"/>
    </row>
    <row r="10" spans="1:17" ht="21" customHeight="1">
      <c r="A10" s="101" t="s">
        <v>3</v>
      </c>
      <c r="B10" s="101" t="s">
        <v>32</v>
      </c>
      <c r="C10" s="98" t="s">
        <v>208</v>
      </c>
      <c r="D10" s="98" t="s">
        <v>4</v>
      </c>
      <c r="E10" s="98" t="s">
        <v>0</v>
      </c>
      <c r="F10" s="98" t="s">
        <v>244</v>
      </c>
      <c r="G10" s="102" t="s">
        <v>550</v>
      </c>
      <c r="H10" s="103"/>
      <c r="I10" s="103"/>
      <c r="J10" s="103"/>
      <c r="K10" s="103"/>
      <c r="L10" s="103"/>
      <c r="M10" s="103"/>
      <c r="N10" s="103"/>
      <c r="O10" s="104"/>
    </row>
    <row r="11" spans="1:17" ht="21" customHeight="1">
      <c r="A11" s="101"/>
      <c r="B11" s="101"/>
      <c r="C11" s="98"/>
      <c r="D11" s="98"/>
      <c r="E11" s="98"/>
      <c r="F11" s="98"/>
      <c r="G11" s="94" t="s">
        <v>513</v>
      </c>
      <c r="H11" s="94" t="s">
        <v>514</v>
      </c>
      <c r="I11" s="94" t="s">
        <v>463</v>
      </c>
      <c r="J11" s="95" t="s">
        <v>513</v>
      </c>
      <c r="K11" s="95" t="s">
        <v>514</v>
      </c>
      <c r="L11" s="95" t="s">
        <v>464</v>
      </c>
      <c r="M11" s="95" t="s">
        <v>513</v>
      </c>
      <c r="N11" s="95" t="s">
        <v>514</v>
      </c>
      <c r="O11" s="95" t="s">
        <v>465</v>
      </c>
    </row>
    <row r="12" spans="1:17" s="75" customFormat="1" ht="10.9" customHeight="1">
      <c r="A12" s="13">
        <v>1</v>
      </c>
      <c r="B12" s="61">
        <v>2</v>
      </c>
      <c r="C12" s="61">
        <v>3</v>
      </c>
      <c r="D12" s="61">
        <v>4</v>
      </c>
      <c r="E12" s="61">
        <v>5</v>
      </c>
      <c r="F12" s="61">
        <v>6</v>
      </c>
      <c r="G12" s="92">
        <v>4</v>
      </c>
      <c r="H12" s="92">
        <v>5</v>
      </c>
      <c r="I12" s="92">
        <v>7</v>
      </c>
      <c r="J12" s="92">
        <v>7</v>
      </c>
      <c r="K12" s="92">
        <v>8</v>
      </c>
      <c r="L12" s="92">
        <v>8</v>
      </c>
      <c r="M12" s="92">
        <v>10</v>
      </c>
      <c r="N12" s="93">
        <v>11</v>
      </c>
      <c r="O12" s="93">
        <v>9</v>
      </c>
    </row>
    <row r="13" spans="1:17" s="74" customFormat="1" ht="24">
      <c r="A13" s="11" t="s">
        <v>515</v>
      </c>
      <c r="B13" s="2" t="s">
        <v>22</v>
      </c>
      <c r="C13" s="13"/>
      <c r="D13" s="13"/>
      <c r="E13" s="13"/>
      <c r="F13" s="13"/>
      <c r="G13" s="65">
        <f>G14+G151+G290+G361+G476+G136+G212+G419+G277</f>
        <v>538602199.91999996</v>
      </c>
      <c r="H13" s="65">
        <f>H14+H151+H290+H361+H476+H136+H212+H419+H277</f>
        <v>101052448</v>
      </c>
      <c r="I13" s="65">
        <f>G13+H13</f>
        <v>639654647.91999996</v>
      </c>
      <c r="J13" s="65">
        <f>J14+J151+J290+J361+J476+J136+J212+J419+J277</f>
        <v>180285564.14000002</v>
      </c>
      <c r="K13" s="65">
        <f>K14+K151+K290+K361+K476+K136+K212+K419+K277</f>
        <v>0</v>
      </c>
      <c r="L13" s="65">
        <f>J13+K13</f>
        <v>180285564.14000002</v>
      </c>
      <c r="M13" s="65">
        <f>M14+M151+M290+M361+M476+M136+M212+M419+M277</f>
        <v>443909542.87</v>
      </c>
      <c r="N13" s="65">
        <f>N14+N151+N290+N361+N476+N136+N212+N419+N277</f>
        <v>0</v>
      </c>
      <c r="O13" s="65">
        <f>M13+N13</f>
        <v>443909542.87</v>
      </c>
    </row>
    <row r="14" spans="1:17" s="76" customFormat="1" ht="15">
      <c r="A14" s="14" t="s">
        <v>1</v>
      </c>
      <c r="B14" s="2" t="s">
        <v>22</v>
      </c>
      <c r="C14" s="2" t="s">
        <v>5</v>
      </c>
      <c r="D14" s="2"/>
      <c r="E14" s="2"/>
      <c r="F14" s="2"/>
      <c r="G14" s="65">
        <f>G15+G20+G34+G67+G76+G62</f>
        <v>41569921.800000004</v>
      </c>
      <c r="H14" s="65">
        <f>H15+H20+H34+H67+H76+H62</f>
        <v>878048</v>
      </c>
      <c r="I14" s="65">
        <f t="shared" ref="I14:I77" si="0">G14+H14</f>
        <v>42447969.800000004</v>
      </c>
      <c r="J14" s="65">
        <f>J15+J20+J34+J67+J76+J62</f>
        <v>41692032.840000004</v>
      </c>
      <c r="K14" s="65">
        <f>K15+K20+K34+K67+K76+K62</f>
        <v>0</v>
      </c>
      <c r="L14" s="65">
        <f t="shared" ref="L14:L73" si="1">J14+K14</f>
        <v>41692032.840000004</v>
      </c>
      <c r="M14" s="65">
        <f>M15+M20+M34+M67+M76+M62</f>
        <v>43158357.729999997</v>
      </c>
      <c r="N14" s="65">
        <f>N15+N20+N34+N67+N76+N62</f>
        <v>0</v>
      </c>
      <c r="O14" s="65">
        <f t="shared" ref="O14:O73" si="2">M14+N14</f>
        <v>43158357.729999997</v>
      </c>
    </row>
    <row r="15" spans="1:17" s="77" customFormat="1" ht="24">
      <c r="A15" s="8" t="s">
        <v>212</v>
      </c>
      <c r="B15" s="4" t="s">
        <v>22</v>
      </c>
      <c r="C15" s="4" t="s">
        <v>5</v>
      </c>
      <c r="D15" s="4" t="s">
        <v>6</v>
      </c>
      <c r="E15" s="2"/>
      <c r="F15" s="2"/>
      <c r="G15" s="66">
        <f t="shared" ref="G15:N18" si="3">G16</f>
        <v>1773740</v>
      </c>
      <c r="H15" s="66">
        <f t="shared" si="3"/>
        <v>0</v>
      </c>
      <c r="I15" s="66">
        <f t="shared" si="0"/>
        <v>1773740</v>
      </c>
      <c r="J15" s="66">
        <f t="shared" si="3"/>
        <v>2130403</v>
      </c>
      <c r="K15" s="66">
        <f t="shared" si="3"/>
        <v>0</v>
      </c>
      <c r="L15" s="66">
        <f t="shared" si="1"/>
        <v>2130403</v>
      </c>
      <c r="M15" s="66">
        <f t="shared" si="3"/>
        <v>2213273</v>
      </c>
      <c r="N15" s="66">
        <f t="shared" si="3"/>
        <v>0</v>
      </c>
      <c r="O15" s="66">
        <f t="shared" si="2"/>
        <v>2213273</v>
      </c>
      <c r="P15" s="74"/>
      <c r="Q15" s="74"/>
    </row>
    <row r="16" spans="1:17" s="57" customFormat="1" ht="12">
      <c r="A16" s="7" t="s">
        <v>52</v>
      </c>
      <c r="B16" s="6" t="s">
        <v>22</v>
      </c>
      <c r="C16" s="6" t="s">
        <v>5</v>
      </c>
      <c r="D16" s="6" t="s">
        <v>6</v>
      </c>
      <c r="E16" s="6" t="s">
        <v>124</v>
      </c>
      <c r="F16" s="2"/>
      <c r="G16" s="67">
        <f t="shared" si="3"/>
        <v>1773740</v>
      </c>
      <c r="H16" s="67">
        <f t="shared" si="3"/>
        <v>0</v>
      </c>
      <c r="I16" s="67">
        <f t="shared" si="0"/>
        <v>1773740</v>
      </c>
      <c r="J16" s="67">
        <f t="shared" si="3"/>
        <v>2130403</v>
      </c>
      <c r="K16" s="67">
        <f t="shared" si="3"/>
        <v>0</v>
      </c>
      <c r="L16" s="67">
        <f t="shared" si="1"/>
        <v>2130403</v>
      </c>
      <c r="M16" s="67">
        <f t="shared" si="3"/>
        <v>2213273</v>
      </c>
      <c r="N16" s="67">
        <f t="shared" si="3"/>
        <v>0</v>
      </c>
      <c r="O16" s="67">
        <f t="shared" si="2"/>
        <v>2213273</v>
      </c>
    </row>
    <row r="17" spans="1:15" s="31" customFormat="1" ht="12">
      <c r="A17" s="33" t="s">
        <v>53</v>
      </c>
      <c r="B17" s="6" t="s">
        <v>22</v>
      </c>
      <c r="C17" s="6" t="s">
        <v>5</v>
      </c>
      <c r="D17" s="6" t="s">
        <v>6</v>
      </c>
      <c r="E17" s="6" t="s">
        <v>125</v>
      </c>
      <c r="F17" s="6"/>
      <c r="G17" s="67">
        <f t="shared" si="3"/>
        <v>1773740</v>
      </c>
      <c r="H17" s="67">
        <f t="shared" si="3"/>
        <v>0</v>
      </c>
      <c r="I17" s="67">
        <f t="shared" si="0"/>
        <v>1773740</v>
      </c>
      <c r="J17" s="67">
        <f t="shared" si="3"/>
        <v>2130403</v>
      </c>
      <c r="K17" s="67">
        <f t="shared" si="3"/>
        <v>0</v>
      </c>
      <c r="L17" s="67">
        <f t="shared" si="1"/>
        <v>2130403</v>
      </c>
      <c r="M17" s="67">
        <f t="shared" si="3"/>
        <v>2213273</v>
      </c>
      <c r="N17" s="67">
        <f t="shared" si="3"/>
        <v>0</v>
      </c>
      <c r="O17" s="67">
        <f t="shared" si="2"/>
        <v>2213273</v>
      </c>
    </row>
    <row r="18" spans="1:15" s="31" customFormat="1" ht="36">
      <c r="A18" s="7" t="s">
        <v>421</v>
      </c>
      <c r="B18" s="6" t="s">
        <v>22</v>
      </c>
      <c r="C18" s="6" t="s">
        <v>5</v>
      </c>
      <c r="D18" s="6" t="s">
        <v>6</v>
      </c>
      <c r="E18" s="6" t="s">
        <v>125</v>
      </c>
      <c r="F18" s="6" t="s">
        <v>54</v>
      </c>
      <c r="G18" s="67">
        <f t="shared" si="3"/>
        <v>1773740</v>
      </c>
      <c r="H18" s="67">
        <f t="shared" si="3"/>
        <v>0</v>
      </c>
      <c r="I18" s="67">
        <f t="shared" si="0"/>
        <v>1773740</v>
      </c>
      <c r="J18" s="67">
        <f t="shared" si="3"/>
        <v>2130403</v>
      </c>
      <c r="K18" s="67">
        <f t="shared" si="3"/>
        <v>0</v>
      </c>
      <c r="L18" s="67">
        <f t="shared" si="1"/>
        <v>2130403</v>
      </c>
      <c r="M18" s="67">
        <f t="shared" si="3"/>
        <v>2213273</v>
      </c>
      <c r="N18" s="67">
        <f t="shared" si="3"/>
        <v>0</v>
      </c>
      <c r="O18" s="67">
        <f t="shared" si="2"/>
        <v>2213273</v>
      </c>
    </row>
    <row r="19" spans="1:15" s="31" customFormat="1" ht="12">
      <c r="A19" s="7" t="s">
        <v>57</v>
      </c>
      <c r="B19" s="6" t="s">
        <v>22</v>
      </c>
      <c r="C19" s="6" t="s">
        <v>5</v>
      </c>
      <c r="D19" s="6" t="s">
        <v>6</v>
      </c>
      <c r="E19" s="6" t="s">
        <v>125</v>
      </c>
      <c r="F19" s="6" t="s">
        <v>56</v>
      </c>
      <c r="G19" s="67">
        <v>1773740</v>
      </c>
      <c r="H19" s="67"/>
      <c r="I19" s="67">
        <f t="shared" si="0"/>
        <v>1773740</v>
      </c>
      <c r="J19" s="68">
        <v>2130403</v>
      </c>
      <c r="K19" s="67"/>
      <c r="L19" s="67">
        <f t="shared" si="1"/>
        <v>2130403</v>
      </c>
      <c r="M19" s="67">
        <v>2213273</v>
      </c>
      <c r="N19" s="67"/>
      <c r="O19" s="67">
        <f t="shared" si="2"/>
        <v>2213273</v>
      </c>
    </row>
    <row r="20" spans="1:15" s="31" customFormat="1" ht="24" hidden="1">
      <c r="A20" s="8" t="s">
        <v>28</v>
      </c>
      <c r="B20" s="4" t="s">
        <v>22</v>
      </c>
      <c r="C20" s="4" t="s">
        <v>5</v>
      </c>
      <c r="D20" s="4" t="s">
        <v>7</v>
      </c>
      <c r="E20" s="4"/>
      <c r="F20" s="4"/>
      <c r="G20" s="66">
        <f>G21</f>
        <v>0</v>
      </c>
      <c r="H20" s="66">
        <f>H21</f>
        <v>0</v>
      </c>
      <c r="I20" s="66">
        <f t="shared" si="0"/>
        <v>0</v>
      </c>
      <c r="J20" s="66">
        <f t="shared" ref="J20:M20" si="4">J21</f>
        <v>0</v>
      </c>
      <c r="K20" s="66">
        <f>K21</f>
        <v>0</v>
      </c>
      <c r="L20" s="66">
        <f t="shared" si="1"/>
        <v>0</v>
      </c>
      <c r="M20" s="66">
        <f t="shared" si="4"/>
        <v>0</v>
      </c>
      <c r="N20" s="66">
        <f>N21</f>
        <v>0</v>
      </c>
      <c r="O20" s="66">
        <f t="shared" si="2"/>
        <v>0</v>
      </c>
    </row>
    <row r="21" spans="1:15" s="31" customFormat="1" ht="12" hidden="1">
      <c r="A21" s="7" t="s">
        <v>58</v>
      </c>
      <c r="B21" s="6" t="s">
        <v>22</v>
      </c>
      <c r="C21" s="6" t="s">
        <v>5</v>
      </c>
      <c r="D21" s="6" t="s">
        <v>7</v>
      </c>
      <c r="E21" s="6" t="s">
        <v>126</v>
      </c>
      <c r="F21" s="6"/>
      <c r="G21" s="67">
        <f>G22+G26</f>
        <v>0</v>
      </c>
      <c r="H21" s="67">
        <f>H22+H26</f>
        <v>0</v>
      </c>
      <c r="I21" s="67">
        <f t="shared" si="0"/>
        <v>0</v>
      </c>
      <c r="J21" s="67">
        <f t="shared" ref="J21:M21" si="5">J22+J26</f>
        <v>0</v>
      </c>
      <c r="K21" s="67">
        <f>K22+K26</f>
        <v>0</v>
      </c>
      <c r="L21" s="67">
        <f t="shared" si="1"/>
        <v>0</v>
      </c>
      <c r="M21" s="67">
        <f t="shared" si="5"/>
        <v>0</v>
      </c>
      <c r="N21" s="67">
        <f>N22+N26</f>
        <v>0</v>
      </c>
      <c r="O21" s="67">
        <f t="shared" si="2"/>
        <v>0</v>
      </c>
    </row>
    <row r="22" spans="1:15" s="31" customFormat="1" ht="12" hidden="1">
      <c r="A22" s="7" t="s">
        <v>59</v>
      </c>
      <c r="B22" s="6" t="s">
        <v>22</v>
      </c>
      <c r="C22" s="6" t="s">
        <v>5</v>
      </c>
      <c r="D22" s="6" t="s">
        <v>7</v>
      </c>
      <c r="E22" s="6" t="s">
        <v>127</v>
      </c>
      <c r="F22" s="6"/>
      <c r="G22" s="67">
        <f t="shared" ref="G22:N24" si="6">G23</f>
        <v>0</v>
      </c>
      <c r="H22" s="67">
        <f t="shared" si="6"/>
        <v>0</v>
      </c>
      <c r="I22" s="67">
        <f t="shared" si="0"/>
        <v>0</v>
      </c>
      <c r="J22" s="67">
        <f t="shared" si="6"/>
        <v>0</v>
      </c>
      <c r="K22" s="67">
        <f t="shared" si="6"/>
        <v>0</v>
      </c>
      <c r="L22" s="67">
        <f t="shared" si="1"/>
        <v>0</v>
      </c>
      <c r="M22" s="67">
        <f t="shared" si="6"/>
        <v>0</v>
      </c>
      <c r="N22" s="67">
        <f t="shared" si="6"/>
        <v>0</v>
      </c>
      <c r="O22" s="67">
        <f t="shared" si="2"/>
        <v>0</v>
      </c>
    </row>
    <row r="23" spans="1:15" s="31" customFormat="1" ht="12" hidden="1">
      <c r="A23" s="33" t="s">
        <v>53</v>
      </c>
      <c r="B23" s="6" t="s">
        <v>22</v>
      </c>
      <c r="C23" s="6" t="s">
        <v>5</v>
      </c>
      <c r="D23" s="6" t="s">
        <v>7</v>
      </c>
      <c r="E23" s="6" t="s">
        <v>128</v>
      </c>
      <c r="F23" s="6"/>
      <c r="G23" s="67">
        <f t="shared" si="6"/>
        <v>0</v>
      </c>
      <c r="H23" s="67">
        <f t="shared" si="6"/>
        <v>0</v>
      </c>
      <c r="I23" s="67">
        <f t="shared" si="0"/>
        <v>0</v>
      </c>
      <c r="J23" s="67">
        <f t="shared" si="6"/>
        <v>0</v>
      </c>
      <c r="K23" s="67">
        <f t="shared" si="6"/>
        <v>0</v>
      </c>
      <c r="L23" s="67">
        <f t="shared" si="1"/>
        <v>0</v>
      </c>
      <c r="M23" s="67">
        <f t="shared" si="6"/>
        <v>0</v>
      </c>
      <c r="N23" s="67">
        <f t="shared" si="6"/>
        <v>0</v>
      </c>
      <c r="O23" s="67">
        <f t="shared" si="2"/>
        <v>0</v>
      </c>
    </row>
    <row r="24" spans="1:15" s="31" customFormat="1" ht="36" hidden="1">
      <c r="A24" s="7" t="s">
        <v>421</v>
      </c>
      <c r="B24" s="6" t="s">
        <v>22</v>
      </c>
      <c r="C24" s="6" t="s">
        <v>5</v>
      </c>
      <c r="D24" s="6" t="s">
        <v>7</v>
      </c>
      <c r="E24" s="6" t="s">
        <v>128</v>
      </c>
      <c r="F24" s="6" t="s">
        <v>54</v>
      </c>
      <c r="G24" s="67">
        <f t="shared" si="6"/>
        <v>0</v>
      </c>
      <c r="H24" s="67">
        <f t="shared" si="6"/>
        <v>0</v>
      </c>
      <c r="I24" s="67">
        <f t="shared" si="0"/>
        <v>0</v>
      </c>
      <c r="J24" s="67">
        <f t="shared" si="6"/>
        <v>0</v>
      </c>
      <c r="K24" s="67">
        <f t="shared" si="6"/>
        <v>0</v>
      </c>
      <c r="L24" s="67">
        <f t="shared" si="1"/>
        <v>0</v>
      </c>
      <c r="M24" s="67">
        <f t="shared" si="6"/>
        <v>0</v>
      </c>
      <c r="N24" s="67">
        <f t="shared" si="6"/>
        <v>0</v>
      </c>
      <c r="O24" s="67">
        <f t="shared" si="2"/>
        <v>0</v>
      </c>
    </row>
    <row r="25" spans="1:15" s="31" customFormat="1" ht="12" hidden="1">
      <c r="A25" s="7" t="s">
        <v>57</v>
      </c>
      <c r="B25" s="6" t="s">
        <v>22</v>
      </c>
      <c r="C25" s="6" t="s">
        <v>5</v>
      </c>
      <c r="D25" s="6" t="s">
        <v>7</v>
      </c>
      <c r="E25" s="6" t="s">
        <v>128</v>
      </c>
      <c r="F25" s="6" t="s">
        <v>56</v>
      </c>
      <c r="G25" s="67">
        <v>0</v>
      </c>
      <c r="H25" s="67">
        <v>0</v>
      </c>
      <c r="I25" s="67">
        <f t="shared" si="0"/>
        <v>0</v>
      </c>
      <c r="J25" s="68">
        <v>0</v>
      </c>
      <c r="K25" s="67"/>
      <c r="L25" s="67">
        <f t="shared" si="1"/>
        <v>0</v>
      </c>
      <c r="M25" s="67">
        <v>0</v>
      </c>
      <c r="N25" s="67"/>
      <c r="O25" s="67">
        <f t="shared" si="2"/>
        <v>0</v>
      </c>
    </row>
    <row r="26" spans="1:15" s="31" customFormat="1" ht="12" hidden="1">
      <c r="A26" s="7" t="s">
        <v>60</v>
      </c>
      <c r="B26" s="6" t="s">
        <v>22</v>
      </c>
      <c r="C26" s="6" t="s">
        <v>5</v>
      </c>
      <c r="D26" s="6" t="s">
        <v>7</v>
      </c>
      <c r="E26" s="6" t="s">
        <v>129</v>
      </c>
      <c r="F26" s="6"/>
      <c r="G26" s="67">
        <f>G27</f>
        <v>0</v>
      </c>
      <c r="H26" s="67">
        <f>H27</f>
        <v>0</v>
      </c>
      <c r="I26" s="67">
        <f t="shared" si="0"/>
        <v>0</v>
      </c>
      <c r="J26" s="67">
        <f t="shared" ref="J26:M26" si="7">J27</f>
        <v>0</v>
      </c>
      <c r="K26" s="67">
        <f>K27</f>
        <v>0</v>
      </c>
      <c r="L26" s="67">
        <f t="shared" si="1"/>
        <v>0</v>
      </c>
      <c r="M26" s="67">
        <f t="shared" si="7"/>
        <v>0</v>
      </c>
      <c r="N26" s="67">
        <f>N27</f>
        <v>0</v>
      </c>
      <c r="O26" s="67">
        <f t="shared" si="2"/>
        <v>0</v>
      </c>
    </row>
    <row r="27" spans="1:15" s="31" customFormat="1" ht="12" hidden="1">
      <c r="A27" s="33" t="s">
        <v>53</v>
      </c>
      <c r="B27" s="6" t="s">
        <v>22</v>
      </c>
      <c r="C27" s="6" t="s">
        <v>5</v>
      </c>
      <c r="D27" s="6" t="s">
        <v>7</v>
      </c>
      <c r="E27" s="6" t="s">
        <v>130</v>
      </c>
      <c r="F27" s="6"/>
      <c r="G27" s="67">
        <f>G28+G30+G32</f>
        <v>0</v>
      </c>
      <c r="H27" s="67">
        <f>H28+H30+H32</f>
        <v>0</v>
      </c>
      <c r="I27" s="67">
        <f t="shared" si="0"/>
        <v>0</v>
      </c>
      <c r="J27" s="67">
        <f t="shared" ref="J27:M27" si="8">J28+J30+J32</f>
        <v>0</v>
      </c>
      <c r="K27" s="67">
        <f>K28+K30+K32</f>
        <v>0</v>
      </c>
      <c r="L27" s="67">
        <f t="shared" si="1"/>
        <v>0</v>
      </c>
      <c r="M27" s="67">
        <f t="shared" si="8"/>
        <v>0</v>
      </c>
      <c r="N27" s="67">
        <f>N28+N30+N32</f>
        <v>0</v>
      </c>
      <c r="O27" s="67">
        <f t="shared" si="2"/>
        <v>0</v>
      </c>
    </row>
    <row r="28" spans="1:15" s="31" customFormat="1" ht="36" hidden="1">
      <c r="A28" s="7" t="s">
        <v>421</v>
      </c>
      <c r="B28" s="6" t="s">
        <v>22</v>
      </c>
      <c r="C28" s="6" t="s">
        <v>5</v>
      </c>
      <c r="D28" s="6" t="s">
        <v>7</v>
      </c>
      <c r="E28" s="6" t="s">
        <v>130</v>
      </c>
      <c r="F28" s="6" t="s">
        <v>54</v>
      </c>
      <c r="G28" s="67">
        <f>G29</f>
        <v>0</v>
      </c>
      <c r="H28" s="67">
        <f>H29</f>
        <v>0</v>
      </c>
      <c r="I28" s="67">
        <f t="shared" si="0"/>
        <v>0</v>
      </c>
      <c r="J28" s="67">
        <f t="shared" ref="J28:M28" si="9">J29</f>
        <v>0</v>
      </c>
      <c r="K28" s="67">
        <f>K29</f>
        <v>0</v>
      </c>
      <c r="L28" s="67">
        <f t="shared" si="1"/>
        <v>0</v>
      </c>
      <c r="M28" s="67">
        <f t="shared" si="9"/>
        <v>0</v>
      </c>
      <c r="N28" s="67">
        <f>N29</f>
        <v>0</v>
      </c>
      <c r="O28" s="67">
        <f t="shared" si="2"/>
        <v>0</v>
      </c>
    </row>
    <row r="29" spans="1:15" s="31" customFormat="1" ht="12" hidden="1">
      <c r="A29" s="7" t="s">
        <v>57</v>
      </c>
      <c r="B29" s="6" t="s">
        <v>22</v>
      </c>
      <c r="C29" s="6" t="s">
        <v>5</v>
      </c>
      <c r="D29" s="6" t="s">
        <v>7</v>
      </c>
      <c r="E29" s="6" t="s">
        <v>130</v>
      </c>
      <c r="F29" s="6" t="s">
        <v>56</v>
      </c>
      <c r="G29" s="67">
        <v>0</v>
      </c>
      <c r="H29" s="67"/>
      <c r="I29" s="67">
        <f t="shared" si="0"/>
        <v>0</v>
      </c>
      <c r="J29" s="68">
        <v>0</v>
      </c>
      <c r="K29" s="67"/>
      <c r="L29" s="67">
        <f t="shared" si="1"/>
        <v>0</v>
      </c>
      <c r="M29" s="67">
        <v>0</v>
      </c>
      <c r="N29" s="67"/>
      <c r="O29" s="67">
        <f t="shared" si="2"/>
        <v>0</v>
      </c>
    </row>
    <row r="30" spans="1:15" s="31" customFormat="1" ht="12" hidden="1">
      <c r="A30" s="7" t="s">
        <v>423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61</v>
      </c>
      <c r="G30" s="67">
        <f>G31</f>
        <v>0</v>
      </c>
      <c r="H30" s="67">
        <f>H31</f>
        <v>0</v>
      </c>
      <c r="I30" s="67">
        <f t="shared" si="0"/>
        <v>0</v>
      </c>
      <c r="J30" s="67">
        <f t="shared" ref="J30:M30" si="10">J31</f>
        <v>0</v>
      </c>
      <c r="K30" s="67">
        <f>K31</f>
        <v>0</v>
      </c>
      <c r="L30" s="67">
        <f t="shared" si="1"/>
        <v>0</v>
      </c>
      <c r="M30" s="67">
        <f t="shared" si="10"/>
        <v>0</v>
      </c>
      <c r="N30" s="67">
        <f>N31</f>
        <v>0</v>
      </c>
      <c r="O30" s="67">
        <f t="shared" si="2"/>
        <v>0</v>
      </c>
    </row>
    <row r="31" spans="1:15" s="31" customFormat="1" ht="12" hidden="1">
      <c r="A31" s="7" t="s">
        <v>82</v>
      </c>
      <c r="B31" s="6" t="s">
        <v>22</v>
      </c>
      <c r="C31" s="6" t="s">
        <v>5</v>
      </c>
      <c r="D31" s="6" t="s">
        <v>7</v>
      </c>
      <c r="E31" s="6" t="s">
        <v>130</v>
      </c>
      <c r="F31" s="6" t="s">
        <v>62</v>
      </c>
      <c r="G31" s="67">
        <v>0</v>
      </c>
      <c r="H31" s="67"/>
      <c r="I31" s="67">
        <f t="shared" si="0"/>
        <v>0</v>
      </c>
      <c r="J31" s="68">
        <v>0</v>
      </c>
      <c r="K31" s="67"/>
      <c r="L31" s="67">
        <f t="shared" si="1"/>
        <v>0</v>
      </c>
      <c r="M31" s="67">
        <v>0</v>
      </c>
      <c r="N31" s="67"/>
      <c r="O31" s="67">
        <f t="shared" si="2"/>
        <v>0</v>
      </c>
    </row>
    <row r="32" spans="1:15" s="31" customFormat="1" ht="12" hidden="1">
      <c r="A32" s="7" t="s">
        <v>65</v>
      </c>
      <c r="B32" s="6" t="s">
        <v>22</v>
      </c>
      <c r="C32" s="6" t="s">
        <v>5</v>
      </c>
      <c r="D32" s="6" t="s">
        <v>7</v>
      </c>
      <c r="E32" s="6" t="s">
        <v>130</v>
      </c>
      <c r="F32" s="6" t="s">
        <v>22</v>
      </c>
      <c r="G32" s="67">
        <f>G33</f>
        <v>0</v>
      </c>
      <c r="H32" s="67">
        <f>H33</f>
        <v>0</v>
      </c>
      <c r="I32" s="67">
        <f t="shared" si="0"/>
        <v>0</v>
      </c>
      <c r="J32" s="67">
        <f t="shared" ref="J32:M32" si="11">J33</f>
        <v>0</v>
      </c>
      <c r="K32" s="67">
        <f>K33</f>
        <v>0</v>
      </c>
      <c r="L32" s="67">
        <f t="shared" si="1"/>
        <v>0</v>
      </c>
      <c r="M32" s="67">
        <f t="shared" si="11"/>
        <v>0</v>
      </c>
      <c r="N32" s="67">
        <f>N33</f>
        <v>0</v>
      </c>
      <c r="O32" s="67">
        <f t="shared" si="2"/>
        <v>0</v>
      </c>
    </row>
    <row r="33" spans="1:15" s="31" customFormat="1" ht="12" hidden="1">
      <c r="A33" s="7" t="s">
        <v>66</v>
      </c>
      <c r="B33" s="6" t="s">
        <v>22</v>
      </c>
      <c r="C33" s="6" t="s">
        <v>5</v>
      </c>
      <c r="D33" s="6" t="s">
        <v>7</v>
      </c>
      <c r="E33" s="6" t="s">
        <v>130</v>
      </c>
      <c r="F33" s="6" t="s">
        <v>64</v>
      </c>
      <c r="G33" s="67">
        <v>0</v>
      </c>
      <c r="H33" s="67"/>
      <c r="I33" s="67">
        <f t="shared" si="0"/>
        <v>0</v>
      </c>
      <c r="J33" s="68">
        <v>0</v>
      </c>
      <c r="K33" s="67"/>
      <c r="L33" s="67">
        <f t="shared" si="1"/>
        <v>0</v>
      </c>
      <c r="M33" s="67">
        <v>0</v>
      </c>
      <c r="N33" s="67"/>
      <c r="O33" s="67">
        <f t="shared" si="2"/>
        <v>0</v>
      </c>
    </row>
    <row r="34" spans="1:15" s="57" customFormat="1" ht="24">
      <c r="A34" s="8" t="s">
        <v>213</v>
      </c>
      <c r="B34" s="4" t="s">
        <v>22</v>
      </c>
      <c r="C34" s="4" t="s">
        <v>5</v>
      </c>
      <c r="D34" s="4" t="s">
        <v>14</v>
      </c>
      <c r="E34" s="4"/>
      <c r="F34" s="4"/>
      <c r="G34" s="66">
        <f>G40+G35</f>
        <v>28220839.52</v>
      </c>
      <c r="H34" s="66">
        <f>H40+H35</f>
        <v>70000</v>
      </c>
      <c r="I34" s="65">
        <f t="shared" si="0"/>
        <v>28290839.52</v>
      </c>
      <c r="J34" s="66">
        <f t="shared" ref="J34:M34" si="12">J40+J35</f>
        <v>29282321.82</v>
      </c>
      <c r="K34" s="66">
        <f>K40+K35</f>
        <v>0</v>
      </c>
      <c r="L34" s="65">
        <f t="shared" si="1"/>
        <v>29282321.82</v>
      </c>
      <c r="M34" s="66">
        <f t="shared" si="12"/>
        <v>30375124.93</v>
      </c>
      <c r="N34" s="66">
        <f>N40+N35</f>
        <v>0</v>
      </c>
      <c r="O34" s="65">
        <f t="shared" si="2"/>
        <v>30375124.93</v>
      </c>
    </row>
    <row r="35" spans="1:15" s="57" customFormat="1" ht="24">
      <c r="A35" s="7" t="s">
        <v>483</v>
      </c>
      <c r="B35" s="6" t="s">
        <v>22</v>
      </c>
      <c r="C35" s="6" t="s">
        <v>5</v>
      </c>
      <c r="D35" s="6" t="s">
        <v>14</v>
      </c>
      <c r="E35" s="6" t="s">
        <v>131</v>
      </c>
      <c r="F35" s="6"/>
      <c r="G35" s="67">
        <f>G36</f>
        <v>35000</v>
      </c>
      <c r="H35" s="67">
        <f>H36</f>
        <v>0</v>
      </c>
      <c r="I35" s="67">
        <f t="shared" si="0"/>
        <v>35000</v>
      </c>
      <c r="J35" s="67">
        <f t="shared" ref="J35:M36" si="13">J36</f>
        <v>35000</v>
      </c>
      <c r="K35" s="67">
        <f>K36</f>
        <v>0</v>
      </c>
      <c r="L35" s="67">
        <f t="shared" si="1"/>
        <v>35000</v>
      </c>
      <c r="M35" s="67">
        <f t="shared" si="13"/>
        <v>35000</v>
      </c>
      <c r="N35" s="67">
        <f>N36</f>
        <v>0</v>
      </c>
      <c r="O35" s="67">
        <f t="shared" si="2"/>
        <v>35000</v>
      </c>
    </row>
    <row r="36" spans="1:15" s="57" customFormat="1" ht="12">
      <c r="A36" s="7" t="s">
        <v>485</v>
      </c>
      <c r="B36" s="6" t="s">
        <v>22</v>
      </c>
      <c r="C36" s="6" t="s">
        <v>5</v>
      </c>
      <c r="D36" s="6" t="s">
        <v>14</v>
      </c>
      <c r="E36" s="6" t="s">
        <v>484</v>
      </c>
      <c r="F36" s="6"/>
      <c r="G36" s="67">
        <f>G37</f>
        <v>35000</v>
      </c>
      <c r="H36" s="67">
        <f>H37</f>
        <v>0</v>
      </c>
      <c r="I36" s="67">
        <f t="shared" si="0"/>
        <v>35000</v>
      </c>
      <c r="J36" s="67">
        <f t="shared" si="13"/>
        <v>35000</v>
      </c>
      <c r="K36" s="67">
        <f>K37</f>
        <v>0</v>
      </c>
      <c r="L36" s="67">
        <f t="shared" si="1"/>
        <v>35000</v>
      </c>
      <c r="M36" s="67">
        <f t="shared" si="13"/>
        <v>35000</v>
      </c>
      <c r="N36" s="67">
        <f>N37</f>
        <v>0</v>
      </c>
      <c r="O36" s="67">
        <f t="shared" si="2"/>
        <v>35000</v>
      </c>
    </row>
    <row r="37" spans="1:15" s="57" customFormat="1" ht="12">
      <c r="A37" s="7" t="s">
        <v>84</v>
      </c>
      <c r="B37" s="6" t="s">
        <v>22</v>
      </c>
      <c r="C37" s="6" t="s">
        <v>5</v>
      </c>
      <c r="D37" s="6" t="s">
        <v>14</v>
      </c>
      <c r="E37" s="6" t="s">
        <v>489</v>
      </c>
      <c r="F37" s="6"/>
      <c r="G37" s="67">
        <f t="shared" ref="G37:N38" si="14">G38</f>
        <v>35000</v>
      </c>
      <c r="H37" s="67">
        <f t="shared" si="14"/>
        <v>0</v>
      </c>
      <c r="I37" s="67">
        <f t="shared" si="0"/>
        <v>35000</v>
      </c>
      <c r="J37" s="67">
        <f t="shared" si="14"/>
        <v>35000</v>
      </c>
      <c r="K37" s="67">
        <f t="shared" si="14"/>
        <v>0</v>
      </c>
      <c r="L37" s="67">
        <f t="shared" si="1"/>
        <v>35000</v>
      </c>
      <c r="M37" s="67">
        <f t="shared" si="14"/>
        <v>35000</v>
      </c>
      <c r="N37" s="67">
        <f t="shared" si="14"/>
        <v>0</v>
      </c>
      <c r="O37" s="67">
        <f t="shared" si="2"/>
        <v>35000</v>
      </c>
    </row>
    <row r="38" spans="1:15" s="57" customFormat="1" ht="12">
      <c r="A38" s="7" t="s">
        <v>423</v>
      </c>
      <c r="B38" s="6" t="s">
        <v>22</v>
      </c>
      <c r="C38" s="6" t="s">
        <v>5</v>
      </c>
      <c r="D38" s="6" t="s">
        <v>14</v>
      </c>
      <c r="E38" s="6" t="s">
        <v>489</v>
      </c>
      <c r="F38" s="6" t="s">
        <v>61</v>
      </c>
      <c r="G38" s="67">
        <f t="shared" si="14"/>
        <v>35000</v>
      </c>
      <c r="H38" s="67">
        <f t="shared" si="14"/>
        <v>0</v>
      </c>
      <c r="I38" s="67">
        <f t="shared" si="0"/>
        <v>35000</v>
      </c>
      <c r="J38" s="67">
        <f t="shared" si="14"/>
        <v>35000</v>
      </c>
      <c r="K38" s="67">
        <f t="shared" si="14"/>
        <v>0</v>
      </c>
      <c r="L38" s="67">
        <f t="shared" si="1"/>
        <v>35000</v>
      </c>
      <c r="M38" s="67">
        <f t="shared" si="14"/>
        <v>35000</v>
      </c>
      <c r="N38" s="67">
        <f t="shared" si="14"/>
        <v>0</v>
      </c>
      <c r="O38" s="67">
        <f t="shared" si="2"/>
        <v>35000</v>
      </c>
    </row>
    <row r="39" spans="1:15" s="57" customFormat="1" ht="12">
      <c r="A39" s="7" t="s">
        <v>82</v>
      </c>
      <c r="B39" s="6" t="s">
        <v>22</v>
      </c>
      <c r="C39" s="6" t="s">
        <v>5</v>
      </c>
      <c r="D39" s="6" t="s">
        <v>14</v>
      </c>
      <c r="E39" s="6" t="s">
        <v>489</v>
      </c>
      <c r="F39" s="6" t="s">
        <v>62</v>
      </c>
      <c r="G39" s="67">
        <v>35000</v>
      </c>
      <c r="H39" s="67"/>
      <c r="I39" s="67">
        <f t="shared" si="0"/>
        <v>35000</v>
      </c>
      <c r="J39" s="68">
        <v>35000</v>
      </c>
      <c r="K39" s="67"/>
      <c r="L39" s="67">
        <f t="shared" si="1"/>
        <v>35000</v>
      </c>
      <c r="M39" s="67">
        <v>35000</v>
      </c>
      <c r="N39" s="67"/>
      <c r="O39" s="67">
        <f t="shared" si="2"/>
        <v>35000</v>
      </c>
    </row>
    <row r="40" spans="1:15" s="31" customFormat="1" ht="12">
      <c r="A40" s="7" t="s">
        <v>83</v>
      </c>
      <c r="B40" s="6" t="s">
        <v>22</v>
      </c>
      <c r="C40" s="6" t="s">
        <v>5</v>
      </c>
      <c r="D40" s="6" t="s">
        <v>14</v>
      </c>
      <c r="E40" s="6" t="s">
        <v>132</v>
      </c>
      <c r="F40" s="6"/>
      <c r="G40" s="67">
        <f>G55+G41+G47+G50</f>
        <v>28185839.52</v>
      </c>
      <c r="H40" s="67">
        <f>H55+H41+H47+H50</f>
        <v>70000</v>
      </c>
      <c r="I40" s="67">
        <f t="shared" si="0"/>
        <v>28255839.52</v>
      </c>
      <c r="J40" s="67">
        <f t="shared" ref="J40:M40" si="15">J55+J41+J47+J50</f>
        <v>29247321.82</v>
      </c>
      <c r="K40" s="67">
        <f>K55+K41+K47+K50</f>
        <v>0</v>
      </c>
      <c r="L40" s="67">
        <f t="shared" si="1"/>
        <v>29247321.82</v>
      </c>
      <c r="M40" s="67">
        <f t="shared" si="15"/>
        <v>30340124.93</v>
      </c>
      <c r="N40" s="67">
        <f>N55+N41+N47+N50</f>
        <v>0</v>
      </c>
      <c r="O40" s="67">
        <f t="shared" si="2"/>
        <v>30340124.93</v>
      </c>
    </row>
    <row r="41" spans="1:15" s="31" customFormat="1" ht="12">
      <c r="A41" s="7" t="s">
        <v>474</v>
      </c>
      <c r="B41" s="6" t="s">
        <v>22</v>
      </c>
      <c r="C41" s="6" t="s">
        <v>5</v>
      </c>
      <c r="D41" s="6" t="s">
        <v>14</v>
      </c>
      <c r="E41" s="6" t="s">
        <v>260</v>
      </c>
      <c r="F41" s="6"/>
      <c r="G41" s="67">
        <f>G42</f>
        <v>1477406.02</v>
      </c>
      <c r="H41" s="67">
        <f>H42</f>
        <v>0</v>
      </c>
      <c r="I41" s="67">
        <f t="shared" si="0"/>
        <v>1477406.02</v>
      </c>
      <c r="J41" s="67">
        <f t="shared" ref="J41:M41" si="16">J42</f>
        <v>1529302.26</v>
      </c>
      <c r="K41" s="67">
        <f>K42</f>
        <v>0</v>
      </c>
      <c r="L41" s="67">
        <f t="shared" si="1"/>
        <v>1529302.26</v>
      </c>
      <c r="M41" s="67">
        <f t="shared" si="16"/>
        <v>1583274.35</v>
      </c>
      <c r="N41" s="67">
        <f>N42</f>
        <v>0</v>
      </c>
      <c r="O41" s="67">
        <f t="shared" si="2"/>
        <v>1583274.35</v>
      </c>
    </row>
    <row r="42" spans="1:15" s="31" customFormat="1" ht="36">
      <c r="A42" s="7" t="s">
        <v>339</v>
      </c>
      <c r="B42" s="6" t="s">
        <v>22</v>
      </c>
      <c r="C42" s="6" t="s">
        <v>5</v>
      </c>
      <c r="D42" s="6" t="s">
        <v>14</v>
      </c>
      <c r="E42" s="6" t="s">
        <v>228</v>
      </c>
      <c r="F42" s="6"/>
      <c r="G42" s="67">
        <f>G43+G45</f>
        <v>1477406.02</v>
      </c>
      <c r="H42" s="67">
        <f>H43+H45</f>
        <v>0</v>
      </c>
      <c r="I42" s="67">
        <f t="shared" si="0"/>
        <v>1477406.02</v>
      </c>
      <c r="J42" s="67">
        <f t="shared" ref="J42:M42" si="17">J43+J45</f>
        <v>1529302.26</v>
      </c>
      <c r="K42" s="67">
        <f>K43+K45</f>
        <v>0</v>
      </c>
      <c r="L42" s="67">
        <f t="shared" si="1"/>
        <v>1529302.26</v>
      </c>
      <c r="M42" s="67">
        <f t="shared" si="17"/>
        <v>1583274.35</v>
      </c>
      <c r="N42" s="67">
        <f>N43+N45</f>
        <v>0</v>
      </c>
      <c r="O42" s="67">
        <f t="shared" si="2"/>
        <v>1583274.35</v>
      </c>
    </row>
    <row r="43" spans="1:15" s="31" customFormat="1" ht="36">
      <c r="A43" s="7" t="s">
        <v>421</v>
      </c>
      <c r="B43" s="6" t="s">
        <v>22</v>
      </c>
      <c r="C43" s="6" t="s">
        <v>5</v>
      </c>
      <c r="D43" s="6" t="s">
        <v>14</v>
      </c>
      <c r="E43" s="6" t="s">
        <v>228</v>
      </c>
      <c r="F43" s="6" t="s">
        <v>54</v>
      </c>
      <c r="G43" s="67">
        <f>G44</f>
        <v>1337406.02</v>
      </c>
      <c r="H43" s="67">
        <f>H44</f>
        <v>0</v>
      </c>
      <c r="I43" s="67">
        <f t="shared" si="0"/>
        <v>1337406.02</v>
      </c>
      <c r="J43" s="67">
        <f t="shared" ref="J43:M43" si="18">J44</f>
        <v>1389302.26</v>
      </c>
      <c r="K43" s="67">
        <f>K44</f>
        <v>0</v>
      </c>
      <c r="L43" s="67">
        <f t="shared" si="1"/>
        <v>1389302.26</v>
      </c>
      <c r="M43" s="67">
        <f t="shared" si="18"/>
        <v>1443274.35</v>
      </c>
      <c r="N43" s="67">
        <f>N44</f>
        <v>0</v>
      </c>
      <c r="O43" s="67">
        <f t="shared" si="2"/>
        <v>1443274.35</v>
      </c>
    </row>
    <row r="44" spans="1:15" s="31" customFormat="1" ht="12">
      <c r="A44" s="7" t="s">
        <v>57</v>
      </c>
      <c r="B44" s="6" t="s">
        <v>22</v>
      </c>
      <c r="C44" s="6" t="s">
        <v>5</v>
      </c>
      <c r="D44" s="6" t="s">
        <v>14</v>
      </c>
      <c r="E44" s="6" t="s">
        <v>228</v>
      </c>
      <c r="F44" s="6" t="s">
        <v>56</v>
      </c>
      <c r="G44" s="67">
        <v>1337406.02</v>
      </c>
      <c r="H44" s="67"/>
      <c r="I44" s="67">
        <f t="shared" si="0"/>
        <v>1337406.02</v>
      </c>
      <c r="J44" s="68">
        <v>1389302.26</v>
      </c>
      <c r="K44" s="67"/>
      <c r="L44" s="67">
        <f t="shared" si="1"/>
        <v>1389302.26</v>
      </c>
      <c r="M44" s="67">
        <v>1443274.35</v>
      </c>
      <c r="N44" s="67"/>
      <c r="O44" s="67">
        <f t="shared" si="2"/>
        <v>1443274.35</v>
      </c>
    </row>
    <row r="45" spans="1:15" s="31" customFormat="1" ht="12">
      <c r="A45" s="7" t="s">
        <v>423</v>
      </c>
      <c r="B45" s="6" t="s">
        <v>22</v>
      </c>
      <c r="C45" s="6" t="s">
        <v>5</v>
      </c>
      <c r="D45" s="6" t="s">
        <v>14</v>
      </c>
      <c r="E45" s="6" t="s">
        <v>228</v>
      </c>
      <c r="F45" s="6" t="s">
        <v>61</v>
      </c>
      <c r="G45" s="67">
        <f>G46</f>
        <v>140000</v>
      </c>
      <c r="H45" s="67">
        <f>H46</f>
        <v>0</v>
      </c>
      <c r="I45" s="67">
        <f t="shared" si="0"/>
        <v>140000</v>
      </c>
      <c r="J45" s="67">
        <f t="shared" ref="J45:M45" si="19">J46</f>
        <v>140000</v>
      </c>
      <c r="K45" s="67">
        <f>K46</f>
        <v>0</v>
      </c>
      <c r="L45" s="67">
        <f t="shared" si="1"/>
        <v>140000</v>
      </c>
      <c r="M45" s="67">
        <f t="shared" si="19"/>
        <v>140000</v>
      </c>
      <c r="N45" s="67">
        <f>N46</f>
        <v>0</v>
      </c>
      <c r="O45" s="67">
        <f t="shared" si="2"/>
        <v>140000</v>
      </c>
    </row>
    <row r="46" spans="1:15" s="31" customFormat="1" ht="12">
      <c r="A46" s="7" t="s">
        <v>82</v>
      </c>
      <c r="B46" s="6" t="s">
        <v>22</v>
      </c>
      <c r="C46" s="6" t="s">
        <v>5</v>
      </c>
      <c r="D46" s="6" t="s">
        <v>14</v>
      </c>
      <c r="E46" s="6" t="s">
        <v>228</v>
      </c>
      <c r="F46" s="6" t="s">
        <v>62</v>
      </c>
      <c r="G46" s="67">
        <v>140000</v>
      </c>
      <c r="H46" s="67"/>
      <c r="I46" s="67">
        <f t="shared" si="0"/>
        <v>140000</v>
      </c>
      <c r="J46" s="68">
        <v>140000</v>
      </c>
      <c r="K46" s="67"/>
      <c r="L46" s="67">
        <f t="shared" si="1"/>
        <v>140000</v>
      </c>
      <c r="M46" s="67">
        <v>140000</v>
      </c>
      <c r="N46" s="67"/>
      <c r="O46" s="67">
        <f t="shared" si="2"/>
        <v>140000</v>
      </c>
    </row>
    <row r="47" spans="1:15" s="31" customFormat="1" ht="36">
      <c r="A47" s="7" t="s">
        <v>227</v>
      </c>
      <c r="B47" s="6" t="s">
        <v>22</v>
      </c>
      <c r="C47" s="6" t="s">
        <v>5</v>
      </c>
      <c r="D47" s="6" t="s">
        <v>14</v>
      </c>
      <c r="E47" s="6" t="s">
        <v>133</v>
      </c>
      <c r="F47" s="6"/>
      <c r="G47" s="67">
        <f>G48</f>
        <v>7000</v>
      </c>
      <c r="H47" s="67">
        <f>H48</f>
        <v>0</v>
      </c>
      <c r="I47" s="67">
        <f t="shared" si="0"/>
        <v>7000</v>
      </c>
      <c r="J47" s="67">
        <f t="shared" ref="J47:M48" si="20">J48</f>
        <v>7000</v>
      </c>
      <c r="K47" s="67">
        <f>K48</f>
        <v>0</v>
      </c>
      <c r="L47" s="67">
        <f t="shared" si="1"/>
        <v>7000</v>
      </c>
      <c r="M47" s="67">
        <f t="shared" si="20"/>
        <v>7000</v>
      </c>
      <c r="N47" s="67">
        <f>N48</f>
        <v>0</v>
      </c>
      <c r="O47" s="67">
        <f t="shared" si="2"/>
        <v>7000</v>
      </c>
    </row>
    <row r="48" spans="1:15" s="31" customFormat="1" ht="12">
      <c r="A48" s="7" t="s">
        <v>423</v>
      </c>
      <c r="B48" s="6" t="s">
        <v>22</v>
      </c>
      <c r="C48" s="6" t="s">
        <v>5</v>
      </c>
      <c r="D48" s="6" t="s">
        <v>14</v>
      </c>
      <c r="E48" s="6" t="s">
        <v>133</v>
      </c>
      <c r="F48" s="6" t="s">
        <v>61</v>
      </c>
      <c r="G48" s="67">
        <f>G49</f>
        <v>7000</v>
      </c>
      <c r="H48" s="67">
        <f>H49</f>
        <v>0</v>
      </c>
      <c r="I48" s="67">
        <f t="shared" si="0"/>
        <v>7000</v>
      </c>
      <c r="J48" s="67">
        <f t="shared" si="20"/>
        <v>7000</v>
      </c>
      <c r="K48" s="67">
        <f>K49</f>
        <v>0</v>
      </c>
      <c r="L48" s="67">
        <f t="shared" si="1"/>
        <v>7000</v>
      </c>
      <c r="M48" s="67">
        <f t="shared" si="20"/>
        <v>7000</v>
      </c>
      <c r="N48" s="67">
        <f>N49</f>
        <v>0</v>
      </c>
      <c r="O48" s="67">
        <f t="shared" si="2"/>
        <v>7000</v>
      </c>
    </row>
    <row r="49" spans="1:17" s="31" customFormat="1" ht="12">
      <c r="A49" s="7" t="s">
        <v>82</v>
      </c>
      <c r="B49" s="6" t="s">
        <v>22</v>
      </c>
      <c r="C49" s="6" t="s">
        <v>5</v>
      </c>
      <c r="D49" s="6" t="s">
        <v>14</v>
      </c>
      <c r="E49" s="6" t="s">
        <v>133</v>
      </c>
      <c r="F49" s="6" t="s">
        <v>62</v>
      </c>
      <c r="G49" s="67">
        <v>7000</v>
      </c>
      <c r="H49" s="67"/>
      <c r="I49" s="67">
        <f t="shared" si="0"/>
        <v>7000</v>
      </c>
      <c r="J49" s="68">
        <v>7000</v>
      </c>
      <c r="K49" s="67"/>
      <c r="L49" s="67">
        <f t="shared" si="1"/>
        <v>7000</v>
      </c>
      <c r="M49" s="67">
        <v>7000</v>
      </c>
      <c r="N49" s="67"/>
      <c r="O49" s="67">
        <f t="shared" si="2"/>
        <v>7000</v>
      </c>
    </row>
    <row r="50" spans="1:17" s="31" customFormat="1" ht="12">
      <c r="A50" s="7" t="s">
        <v>85</v>
      </c>
      <c r="B50" s="6" t="s">
        <v>22</v>
      </c>
      <c r="C50" s="6" t="s">
        <v>5</v>
      </c>
      <c r="D50" s="6" t="s">
        <v>14</v>
      </c>
      <c r="E50" s="6" t="s">
        <v>134</v>
      </c>
      <c r="F50" s="6"/>
      <c r="G50" s="67">
        <f>G51+G53</f>
        <v>369351.5</v>
      </c>
      <c r="H50" s="67">
        <f>H51+H53</f>
        <v>0</v>
      </c>
      <c r="I50" s="67">
        <f t="shared" si="0"/>
        <v>369351.5</v>
      </c>
      <c r="J50" s="67">
        <f t="shared" ref="J50:M50" si="21">J51+J53</f>
        <v>382325.56</v>
      </c>
      <c r="K50" s="67">
        <f>K51+K53</f>
        <v>0</v>
      </c>
      <c r="L50" s="67">
        <f t="shared" si="1"/>
        <v>382325.56</v>
      </c>
      <c r="M50" s="67">
        <f t="shared" si="21"/>
        <v>395818.58</v>
      </c>
      <c r="N50" s="67">
        <f>N51+N53</f>
        <v>0</v>
      </c>
      <c r="O50" s="67">
        <f t="shared" si="2"/>
        <v>395818.58</v>
      </c>
    </row>
    <row r="51" spans="1:17" s="31" customFormat="1" ht="36">
      <c r="A51" s="7" t="s">
        <v>421</v>
      </c>
      <c r="B51" s="6" t="s">
        <v>22</v>
      </c>
      <c r="C51" s="6" t="s">
        <v>5</v>
      </c>
      <c r="D51" s="6" t="s">
        <v>14</v>
      </c>
      <c r="E51" s="6" t="s">
        <v>134</v>
      </c>
      <c r="F51" s="6" t="s">
        <v>54</v>
      </c>
      <c r="G51" s="67">
        <f>G52</f>
        <v>334351.5</v>
      </c>
      <c r="H51" s="67">
        <f>H52</f>
        <v>-135000</v>
      </c>
      <c r="I51" s="67">
        <f t="shared" si="0"/>
        <v>199351.5</v>
      </c>
      <c r="J51" s="67">
        <f t="shared" ref="J51:M51" si="22">J52</f>
        <v>347325.56</v>
      </c>
      <c r="K51" s="67">
        <f>K52</f>
        <v>0</v>
      </c>
      <c r="L51" s="67">
        <f t="shared" si="1"/>
        <v>347325.56</v>
      </c>
      <c r="M51" s="67">
        <f t="shared" si="22"/>
        <v>360818.58</v>
      </c>
      <c r="N51" s="67">
        <f>N52</f>
        <v>0</v>
      </c>
      <c r="O51" s="67">
        <f t="shared" si="2"/>
        <v>360818.58</v>
      </c>
    </row>
    <row r="52" spans="1:17" s="31" customFormat="1" ht="12">
      <c r="A52" s="7" t="s">
        <v>57</v>
      </c>
      <c r="B52" s="6" t="s">
        <v>22</v>
      </c>
      <c r="C52" s="6" t="s">
        <v>5</v>
      </c>
      <c r="D52" s="6" t="s">
        <v>14</v>
      </c>
      <c r="E52" s="6" t="s">
        <v>134</v>
      </c>
      <c r="F52" s="6" t="s">
        <v>56</v>
      </c>
      <c r="G52" s="67">
        <v>334351.5</v>
      </c>
      <c r="H52" s="67">
        <v>-135000</v>
      </c>
      <c r="I52" s="67">
        <f t="shared" si="0"/>
        <v>199351.5</v>
      </c>
      <c r="J52" s="68">
        <v>347325.56</v>
      </c>
      <c r="K52" s="67"/>
      <c r="L52" s="67">
        <f t="shared" si="1"/>
        <v>347325.56</v>
      </c>
      <c r="M52" s="67">
        <v>360818.58</v>
      </c>
      <c r="N52" s="67"/>
      <c r="O52" s="67">
        <f t="shared" si="2"/>
        <v>360818.58</v>
      </c>
    </row>
    <row r="53" spans="1:17" s="31" customFormat="1" ht="12">
      <c r="A53" s="7" t="s">
        <v>423</v>
      </c>
      <c r="B53" s="6" t="s">
        <v>22</v>
      </c>
      <c r="C53" s="6" t="s">
        <v>5</v>
      </c>
      <c r="D53" s="6" t="s">
        <v>14</v>
      </c>
      <c r="E53" s="6" t="s">
        <v>134</v>
      </c>
      <c r="F53" s="6" t="s">
        <v>61</v>
      </c>
      <c r="G53" s="67">
        <f>G54</f>
        <v>35000</v>
      </c>
      <c r="H53" s="67">
        <f>H54</f>
        <v>135000</v>
      </c>
      <c r="I53" s="67">
        <f t="shared" si="0"/>
        <v>170000</v>
      </c>
      <c r="J53" s="67">
        <f t="shared" ref="J53:M53" si="23">J54</f>
        <v>35000</v>
      </c>
      <c r="K53" s="67">
        <f>K54</f>
        <v>0</v>
      </c>
      <c r="L53" s="67">
        <f t="shared" si="1"/>
        <v>35000</v>
      </c>
      <c r="M53" s="67">
        <f t="shared" si="23"/>
        <v>35000</v>
      </c>
      <c r="N53" s="67">
        <f>N54</f>
        <v>0</v>
      </c>
      <c r="O53" s="67">
        <f t="shared" si="2"/>
        <v>35000</v>
      </c>
    </row>
    <row r="54" spans="1:17" s="31" customFormat="1" ht="12">
      <c r="A54" s="7" t="s">
        <v>82</v>
      </c>
      <c r="B54" s="6" t="s">
        <v>22</v>
      </c>
      <c r="C54" s="6" t="s">
        <v>5</v>
      </c>
      <c r="D54" s="6" t="s">
        <v>14</v>
      </c>
      <c r="E54" s="6" t="s">
        <v>134</v>
      </c>
      <c r="F54" s="6" t="s">
        <v>62</v>
      </c>
      <c r="G54" s="67">
        <v>35000</v>
      </c>
      <c r="H54" s="67">
        <v>135000</v>
      </c>
      <c r="I54" s="67">
        <f t="shared" si="0"/>
        <v>170000</v>
      </c>
      <c r="J54" s="68">
        <v>35000</v>
      </c>
      <c r="K54" s="67"/>
      <c r="L54" s="67">
        <f t="shared" si="1"/>
        <v>35000</v>
      </c>
      <c r="M54" s="67">
        <v>35000</v>
      </c>
      <c r="N54" s="67"/>
      <c r="O54" s="67">
        <f t="shared" si="2"/>
        <v>35000</v>
      </c>
    </row>
    <row r="55" spans="1:17" s="31" customFormat="1" ht="12">
      <c r="A55" s="33" t="s">
        <v>53</v>
      </c>
      <c r="B55" s="6" t="s">
        <v>22</v>
      </c>
      <c r="C55" s="6" t="s">
        <v>5</v>
      </c>
      <c r="D55" s="6" t="s">
        <v>14</v>
      </c>
      <c r="E55" s="6" t="s">
        <v>135</v>
      </c>
      <c r="F55" s="6"/>
      <c r="G55" s="67">
        <f>G56+G58+G60</f>
        <v>26332082</v>
      </c>
      <c r="H55" s="67">
        <f>H56+H58+H60</f>
        <v>70000</v>
      </c>
      <c r="I55" s="67">
        <f t="shared" si="0"/>
        <v>26402082</v>
      </c>
      <c r="J55" s="67">
        <f t="shared" ref="J55:M55" si="24">J56+J58+J60</f>
        <v>27328694</v>
      </c>
      <c r="K55" s="67">
        <f>K56+K58+K60</f>
        <v>0</v>
      </c>
      <c r="L55" s="67">
        <f t="shared" si="1"/>
        <v>27328694</v>
      </c>
      <c r="M55" s="67">
        <f t="shared" si="24"/>
        <v>28354032</v>
      </c>
      <c r="N55" s="67">
        <f>N56+N58+N60</f>
        <v>0</v>
      </c>
      <c r="O55" s="67">
        <f t="shared" si="2"/>
        <v>28354032</v>
      </c>
    </row>
    <row r="56" spans="1:17" s="31" customFormat="1" ht="36">
      <c r="A56" s="7" t="s">
        <v>421</v>
      </c>
      <c r="B56" s="6" t="s">
        <v>22</v>
      </c>
      <c r="C56" s="6" t="s">
        <v>5</v>
      </c>
      <c r="D56" s="6" t="s">
        <v>14</v>
      </c>
      <c r="E56" s="6" t="s">
        <v>135</v>
      </c>
      <c r="F56" s="6" t="s">
        <v>54</v>
      </c>
      <c r="G56" s="67">
        <f>G57</f>
        <v>24840060</v>
      </c>
      <c r="H56" s="67">
        <f>H57</f>
        <v>70000</v>
      </c>
      <c r="I56" s="67">
        <f t="shared" si="0"/>
        <v>24910060</v>
      </c>
      <c r="J56" s="67">
        <f t="shared" ref="J56:M56" si="25">J57</f>
        <v>25847991</v>
      </c>
      <c r="K56" s="67">
        <f>K57</f>
        <v>0</v>
      </c>
      <c r="L56" s="67">
        <f t="shared" si="1"/>
        <v>25847991</v>
      </c>
      <c r="M56" s="67">
        <f t="shared" si="25"/>
        <v>26873329</v>
      </c>
      <c r="N56" s="67">
        <f>N57</f>
        <v>0</v>
      </c>
      <c r="O56" s="67">
        <f t="shared" si="2"/>
        <v>26873329</v>
      </c>
    </row>
    <row r="57" spans="1:17" s="31" customFormat="1" ht="12">
      <c r="A57" s="7" t="s">
        <v>57</v>
      </c>
      <c r="B57" s="6" t="s">
        <v>22</v>
      </c>
      <c r="C57" s="6" t="s">
        <v>5</v>
      </c>
      <c r="D57" s="6" t="s">
        <v>14</v>
      </c>
      <c r="E57" s="6" t="s">
        <v>135</v>
      </c>
      <c r="F57" s="6" t="s">
        <v>56</v>
      </c>
      <c r="G57" s="67">
        <v>24840060</v>
      </c>
      <c r="H57" s="67">
        <f>70000</f>
        <v>70000</v>
      </c>
      <c r="I57" s="67">
        <f t="shared" si="0"/>
        <v>24910060</v>
      </c>
      <c r="J57" s="68">
        <v>25847991</v>
      </c>
      <c r="K57" s="67"/>
      <c r="L57" s="67">
        <f t="shared" si="1"/>
        <v>25847991</v>
      </c>
      <c r="M57" s="67">
        <v>26873329</v>
      </c>
      <c r="N57" s="67"/>
      <c r="O57" s="67">
        <f t="shared" si="2"/>
        <v>26873329</v>
      </c>
    </row>
    <row r="58" spans="1:17" s="31" customFormat="1" ht="12">
      <c r="A58" s="7" t="s">
        <v>423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61</v>
      </c>
      <c r="G58" s="67">
        <f>G59</f>
        <v>1466499</v>
      </c>
      <c r="H58" s="67">
        <f>H59</f>
        <v>0</v>
      </c>
      <c r="I58" s="67">
        <f t="shared" si="0"/>
        <v>1466499</v>
      </c>
      <c r="J58" s="67">
        <f t="shared" ref="J58:M58" si="26">J59</f>
        <v>1446499</v>
      </c>
      <c r="K58" s="67">
        <f>K59</f>
        <v>0</v>
      </c>
      <c r="L58" s="67">
        <f t="shared" si="1"/>
        <v>1446499</v>
      </c>
      <c r="M58" s="67">
        <f t="shared" si="26"/>
        <v>1446499</v>
      </c>
      <c r="N58" s="67">
        <f>N59</f>
        <v>0</v>
      </c>
      <c r="O58" s="67">
        <f t="shared" si="2"/>
        <v>1446499</v>
      </c>
    </row>
    <row r="59" spans="1:17" s="31" customFormat="1" ht="12">
      <c r="A59" s="7" t="s">
        <v>82</v>
      </c>
      <c r="B59" s="6" t="s">
        <v>22</v>
      </c>
      <c r="C59" s="6" t="s">
        <v>5</v>
      </c>
      <c r="D59" s="6" t="s">
        <v>14</v>
      </c>
      <c r="E59" s="6" t="s">
        <v>135</v>
      </c>
      <c r="F59" s="6" t="s">
        <v>62</v>
      </c>
      <c r="G59" s="67">
        <v>1466499</v>
      </c>
      <c r="H59" s="67"/>
      <c r="I59" s="67">
        <f t="shared" si="0"/>
        <v>1466499</v>
      </c>
      <c r="J59" s="68">
        <v>1446499</v>
      </c>
      <c r="K59" s="67"/>
      <c r="L59" s="67">
        <f t="shared" si="1"/>
        <v>1446499</v>
      </c>
      <c r="M59" s="67">
        <v>1446499</v>
      </c>
      <c r="N59" s="67"/>
      <c r="O59" s="67">
        <f t="shared" si="2"/>
        <v>1446499</v>
      </c>
    </row>
    <row r="60" spans="1:17" s="31" customFormat="1" ht="12">
      <c r="A60" s="7" t="s">
        <v>65</v>
      </c>
      <c r="B60" s="6" t="s">
        <v>22</v>
      </c>
      <c r="C60" s="6" t="s">
        <v>5</v>
      </c>
      <c r="D60" s="6" t="s">
        <v>14</v>
      </c>
      <c r="E60" s="6" t="s">
        <v>135</v>
      </c>
      <c r="F60" s="6" t="s">
        <v>22</v>
      </c>
      <c r="G60" s="67">
        <f>G61</f>
        <v>25523</v>
      </c>
      <c r="H60" s="67">
        <f>H61</f>
        <v>0</v>
      </c>
      <c r="I60" s="67">
        <f t="shared" si="0"/>
        <v>25523</v>
      </c>
      <c r="J60" s="67">
        <f t="shared" ref="J60:M60" si="27">J61</f>
        <v>34204</v>
      </c>
      <c r="K60" s="67">
        <f>K61</f>
        <v>0</v>
      </c>
      <c r="L60" s="67">
        <f t="shared" si="1"/>
        <v>34204</v>
      </c>
      <c r="M60" s="67">
        <f t="shared" si="27"/>
        <v>34204</v>
      </c>
      <c r="N60" s="67">
        <f>N61</f>
        <v>0</v>
      </c>
      <c r="O60" s="67">
        <f t="shared" si="2"/>
        <v>34204</v>
      </c>
    </row>
    <row r="61" spans="1:17" s="31" customFormat="1" ht="12">
      <c r="A61" s="7" t="s">
        <v>66</v>
      </c>
      <c r="B61" s="6" t="s">
        <v>22</v>
      </c>
      <c r="C61" s="6" t="s">
        <v>5</v>
      </c>
      <c r="D61" s="6" t="s">
        <v>14</v>
      </c>
      <c r="E61" s="6" t="s">
        <v>135</v>
      </c>
      <c r="F61" s="6" t="s">
        <v>64</v>
      </c>
      <c r="G61" s="67">
        <v>25523</v>
      </c>
      <c r="H61" s="67"/>
      <c r="I61" s="67">
        <f t="shared" si="0"/>
        <v>25523</v>
      </c>
      <c r="J61" s="68">
        <v>34204</v>
      </c>
      <c r="K61" s="67"/>
      <c r="L61" s="67">
        <f t="shared" si="1"/>
        <v>34204</v>
      </c>
      <c r="M61" s="67">
        <v>34204</v>
      </c>
      <c r="N61" s="67"/>
      <c r="O61" s="67">
        <f t="shared" si="2"/>
        <v>34204</v>
      </c>
    </row>
    <row r="62" spans="1:17" s="34" customFormat="1" ht="12">
      <c r="A62" s="8" t="s">
        <v>123</v>
      </c>
      <c r="B62" s="4" t="s">
        <v>22</v>
      </c>
      <c r="C62" s="4" t="s">
        <v>5</v>
      </c>
      <c r="D62" s="4" t="s">
        <v>8</v>
      </c>
      <c r="E62" s="4"/>
      <c r="F62" s="4"/>
      <c r="G62" s="66">
        <f t="shared" ref="G62:N65" si="28">G63</f>
        <v>73676.38</v>
      </c>
      <c r="H62" s="66">
        <f t="shared" si="28"/>
        <v>0</v>
      </c>
      <c r="I62" s="66">
        <f t="shared" si="0"/>
        <v>73676.38</v>
      </c>
      <c r="J62" s="66">
        <f t="shared" si="28"/>
        <v>2902.02</v>
      </c>
      <c r="K62" s="66">
        <f t="shared" si="28"/>
        <v>0</v>
      </c>
      <c r="L62" s="66">
        <f t="shared" si="1"/>
        <v>2902.02</v>
      </c>
      <c r="M62" s="66">
        <f t="shared" si="28"/>
        <v>2586.8000000000002</v>
      </c>
      <c r="N62" s="66">
        <f t="shared" si="28"/>
        <v>0</v>
      </c>
      <c r="O62" s="66">
        <f t="shared" si="2"/>
        <v>2586.8000000000002</v>
      </c>
      <c r="P62" s="56"/>
      <c r="Q62" s="56"/>
    </row>
    <row r="63" spans="1:17" s="31" customFormat="1" ht="12">
      <c r="A63" s="7" t="s">
        <v>83</v>
      </c>
      <c r="B63" s="6" t="s">
        <v>22</v>
      </c>
      <c r="C63" s="6" t="s">
        <v>5</v>
      </c>
      <c r="D63" s="6" t="s">
        <v>8</v>
      </c>
      <c r="E63" s="6" t="s">
        <v>132</v>
      </c>
      <c r="F63" s="6"/>
      <c r="G63" s="67">
        <f t="shared" si="28"/>
        <v>73676.38</v>
      </c>
      <c r="H63" s="67">
        <f t="shared" si="28"/>
        <v>0</v>
      </c>
      <c r="I63" s="67">
        <f t="shared" si="0"/>
        <v>73676.38</v>
      </c>
      <c r="J63" s="67">
        <f t="shared" si="28"/>
        <v>2902.02</v>
      </c>
      <c r="K63" s="67">
        <f t="shared" si="28"/>
        <v>0</v>
      </c>
      <c r="L63" s="67">
        <f t="shared" si="1"/>
        <v>2902.02</v>
      </c>
      <c r="M63" s="67">
        <f t="shared" si="28"/>
        <v>2586.8000000000002</v>
      </c>
      <c r="N63" s="67">
        <f t="shared" si="28"/>
        <v>0</v>
      </c>
      <c r="O63" s="67">
        <f t="shared" si="2"/>
        <v>2586.8000000000002</v>
      </c>
    </row>
    <row r="64" spans="1:17" s="31" customFormat="1" ht="24">
      <c r="A64" s="7" t="s">
        <v>217</v>
      </c>
      <c r="B64" s="6" t="s">
        <v>22</v>
      </c>
      <c r="C64" s="6" t="s">
        <v>5</v>
      </c>
      <c r="D64" s="6" t="s">
        <v>8</v>
      </c>
      <c r="E64" s="6" t="s">
        <v>136</v>
      </c>
      <c r="F64" s="6"/>
      <c r="G64" s="67">
        <f t="shared" si="28"/>
        <v>73676.38</v>
      </c>
      <c r="H64" s="67">
        <f t="shared" si="28"/>
        <v>0</v>
      </c>
      <c r="I64" s="67">
        <f t="shared" si="0"/>
        <v>73676.38</v>
      </c>
      <c r="J64" s="67">
        <f t="shared" si="28"/>
        <v>2902.02</v>
      </c>
      <c r="K64" s="67">
        <f t="shared" si="28"/>
        <v>0</v>
      </c>
      <c r="L64" s="67">
        <f t="shared" si="1"/>
        <v>2902.02</v>
      </c>
      <c r="M64" s="67">
        <f t="shared" si="28"/>
        <v>2586.8000000000002</v>
      </c>
      <c r="N64" s="67">
        <f t="shared" si="28"/>
        <v>0</v>
      </c>
      <c r="O64" s="67">
        <f t="shared" si="2"/>
        <v>2586.8000000000002</v>
      </c>
    </row>
    <row r="65" spans="1:17" s="31" customFormat="1" ht="12">
      <c r="A65" s="7" t="s">
        <v>423</v>
      </c>
      <c r="B65" s="6" t="s">
        <v>22</v>
      </c>
      <c r="C65" s="6" t="s">
        <v>5</v>
      </c>
      <c r="D65" s="6" t="s">
        <v>8</v>
      </c>
      <c r="E65" s="6" t="s">
        <v>136</v>
      </c>
      <c r="F65" s="6" t="s">
        <v>61</v>
      </c>
      <c r="G65" s="67">
        <f t="shared" si="28"/>
        <v>73676.38</v>
      </c>
      <c r="H65" s="67">
        <f t="shared" si="28"/>
        <v>0</v>
      </c>
      <c r="I65" s="67">
        <f t="shared" si="0"/>
        <v>73676.38</v>
      </c>
      <c r="J65" s="67">
        <f t="shared" si="28"/>
        <v>2902.02</v>
      </c>
      <c r="K65" s="67">
        <f t="shared" si="28"/>
        <v>0</v>
      </c>
      <c r="L65" s="67">
        <f t="shared" si="1"/>
        <v>2902.02</v>
      </c>
      <c r="M65" s="67">
        <f t="shared" si="28"/>
        <v>2586.8000000000002</v>
      </c>
      <c r="N65" s="67">
        <f t="shared" si="28"/>
        <v>0</v>
      </c>
      <c r="O65" s="67">
        <f t="shared" si="2"/>
        <v>2586.8000000000002</v>
      </c>
    </row>
    <row r="66" spans="1:17" s="31" customFormat="1" ht="12">
      <c r="A66" s="7" t="s">
        <v>82</v>
      </c>
      <c r="B66" s="6" t="s">
        <v>22</v>
      </c>
      <c r="C66" s="6" t="s">
        <v>5</v>
      </c>
      <c r="D66" s="6" t="s">
        <v>8</v>
      </c>
      <c r="E66" s="6" t="s">
        <v>136</v>
      </c>
      <c r="F66" s="6" t="s">
        <v>62</v>
      </c>
      <c r="G66" s="67">
        <v>73676.38</v>
      </c>
      <c r="H66" s="67"/>
      <c r="I66" s="67">
        <f t="shared" si="0"/>
        <v>73676.38</v>
      </c>
      <c r="J66" s="68">
        <v>2902.02</v>
      </c>
      <c r="K66" s="67"/>
      <c r="L66" s="67">
        <f t="shared" si="1"/>
        <v>2902.02</v>
      </c>
      <c r="M66" s="67">
        <v>2586.8000000000002</v>
      </c>
      <c r="N66" s="67"/>
      <c r="O66" s="67">
        <f t="shared" si="2"/>
        <v>2586.8000000000002</v>
      </c>
    </row>
    <row r="67" spans="1:17" s="31" customFormat="1" ht="24" hidden="1">
      <c r="A67" s="8" t="s">
        <v>29</v>
      </c>
      <c r="B67" s="4" t="s">
        <v>22</v>
      </c>
      <c r="C67" s="4" t="s">
        <v>5</v>
      </c>
      <c r="D67" s="4" t="s">
        <v>15</v>
      </c>
      <c r="E67" s="4"/>
      <c r="F67" s="4"/>
      <c r="G67" s="66">
        <f>G68</f>
        <v>0</v>
      </c>
      <c r="H67" s="66">
        <f>H68</f>
        <v>0</v>
      </c>
      <c r="I67" s="66">
        <f t="shared" si="0"/>
        <v>0</v>
      </c>
      <c r="J67" s="66">
        <f t="shared" ref="J67:M68" si="29">J68</f>
        <v>0</v>
      </c>
      <c r="K67" s="66">
        <f>K68</f>
        <v>0</v>
      </c>
      <c r="L67" s="66">
        <f t="shared" si="1"/>
        <v>0</v>
      </c>
      <c r="M67" s="66">
        <f t="shared" si="29"/>
        <v>0</v>
      </c>
      <c r="N67" s="66">
        <f>N68</f>
        <v>0</v>
      </c>
      <c r="O67" s="66">
        <f t="shared" si="2"/>
        <v>0</v>
      </c>
    </row>
    <row r="68" spans="1:17" s="55" customFormat="1" ht="12" hidden="1">
      <c r="A68" s="7" t="s">
        <v>83</v>
      </c>
      <c r="B68" s="6" t="s">
        <v>22</v>
      </c>
      <c r="C68" s="6" t="s">
        <v>5</v>
      </c>
      <c r="D68" s="6" t="s">
        <v>15</v>
      </c>
      <c r="E68" s="6" t="s">
        <v>132</v>
      </c>
      <c r="F68" s="6"/>
      <c r="G68" s="67">
        <f>G69</f>
        <v>0</v>
      </c>
      <c r="H68" s="67">
        <f>H69</f>
        <v>0</v>
      </c>
      <c r="I68" s="67">
        <f t="shared" si="0"/>
        <v>0</v>
      </c>
      <c r="J68" s="67">
        <f t="shared" si="29"/>
        <v>0</v>
      </c>
      <c r="K68" s="67">
        <f>K69</f>
        <v>0</v>
      </c>
      <c r="L68" s="67">
        <f t="shared" si="1"/>
        <v>0</v>
      </c>
      <c r="M68" s="67">
        <f t="shared" si="29"/>
        <v>0</v>
      </c>
      <c r="N68" s="67">
        <f>N69</f>
        <v>0</v>
      </c>
      <c r="O68" s="67">
        <f t="shared" si="2"/>
        <v>0</v>
      </c>
      <c r="P68" s="57"/>
      <c r="Q68" s="57"/>
    </row>
    <row r="69" spans="1:17" s="32" customFormat="1" ht="12" hidden="1">
      <c r="A69" s="33" t="s">
        <v>53</v>
      </c>
      <c r="B69" s="6" t="s">
        <v>22</v>
      </c>
      <c r="C69" s="6" t="s">
        <v>5</v>
      </c>
      <c r="D69" s="6" t="s">
        <v>15</v>
      </c>
      <c r="E69" s="6" t="s">
        <v>135</v>
      </c>
      <c r="F69" s="6"/>
      <c r="G69" s="67">
        <f>G70+G72+G74</f>
        <v>0</v>
      </c>
      <c r="H69" s="67">
        <f>H70+H72+H74</f>
        <v>0</v>
      </c>
      <c r="I69" s="67">
        <f t="shared" si="0"/>
        <v>0</v>
      </c>
      <c r="J69" s="67">
        <f t="shared" ref="J69:M69" si="30">J70+J72+J74</f>
        <v>0</v>
      </c>
      <c r="K69" s="67">
        <f>K70+K72+K74</f>
        <v>0</v>
      </c>
      <c r="L69" s="67">
        <f t="shared" si="1"/>
        <v>0</v>
      </c>
      <c r="M69" s="67">
        <f t="shared" si="30"/>
        <v>0</v>
      </c>
      <c r="N69" s="67">
        <f>N70+N72+N74</f>
        <v>0</v>
      </c>
      <c r="O69" s="67">
        <f t="shared" si="2"/>
        <v>0</v>
      </c>
      <c r="P69" s="31"/>
      <c r="Q69" s="31"/>
    </row>
    <row r="70" spans="1:17" s="32" customFormat="1" ht="36" hidden="1">
      <c r="A70" s="7" t="s">
        <v>421</v>
      </c>
      <c r="B70" s="6" t="s">
        <v>22</v>
      </c>
      <c r="C70" s="6" t="s">
        <v>5</v>
      </c>
      <c r="D70" s="6" t="s">
        <v>15</v>
      </c>
      <c r="E70" s="6" t="s">
        <v>135</v>
      </c>
      <c r="F70" s="6" t="s">
        <v>54</v>
      </c>
      <c r="G70" s="67">
        <f>G71</f>
        <v>0</v>
      </c>
      <c r="H70" s="67">
        <f>H71</f>
        <v>0</v>
      </c>
      <c r="I70" s="67">
        <f t="shared" si="0"/>
        <v>0</v>
      </c>
      <c r="J70" s="67">
        <f t="shared" ref="J70:M70" si="31">J71</f>
        <v>0</v>
      </c>
      <c r="K70" s="67">
        <f>K71</f>
        <v>0</v>
      </c>
      <c r="L70" s="67">
        <f t="shared" si="1"/>
        <v>0</v>
      </c>
      <c r="M70" s="67">
        <f t="shared" si="31"/>
        <v>0</v>
      </c>
      <c r="N70" s="67">
        <f>N71</f>
        <v>0</v>
      </c>
      <c r="O70" s="67">
        <f t="shared" si="2"/>
        <v>0</v>
      </c>
      <c r="P70" s="31"/>
      <c r="Q70" s="31"/>
    </row>
    <row r="71" spans="1:17" s="32" customFormat="1" ht="12" hidden="1">
      <c r="A71" s="7" t="s">
        <v>57</v>
      </c>
      <c r="B71" s="6" t="s">
        <v>22</v>
      </c>
      <c r="C71" s="6" t="s">
        <v>5</v>
      </c>
      <c r="D71" s="6" t="s">
        <v>15</v>
      </c>
      <c r="E71" s="6" t="s">
        <v>135</v>
      </c>
      <c r="F71" s="6" t="s">
        <v>56</v>
      </c>
      <c r="G71" s="67">
        <v>0</v>
      </c>
      <c r="H71" s="67">
        <v>0</v>
      </c>
      <c r="I71" s="67">
        <f t="shared" si="0"/>
        <v>0</v>
      </c>
      <c r="J71" s="68">
        <v>0</v>
      </c>
      <c r="K71" s="67">
        <v>0</v>
      </c>
      <c r="L71" s="67">
        <f t="shared" si="1"/>
        <v>0</v>
      </c>
      <c r="M71" s="67">
        <v>0</v>
      </c>
      <c r="N71" s="67">
        <v>0</v>
      </c>
      <c r="O71" s="67">
        <f t="shared" si="2"/>
        <v>0</v>
      </c>
      <c r="P71" s="31"/>
      <c r="Q71" s="31"/>
    </row>
    <row r="72" spans="1:17" s="32" customFormat="1" ht="12" hidden="1">
      <c r="A72" s="7" t="s">
        <v>423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61</v>
      </c>
      <c r="G72" s="67">
        <f>G73</f>
        <v>0</v>
      </c>
      <c r="H72" s="67">
        <f>H73</f>
        <v>0</v>
      </c>
      <c r="I72" s="67">
        <f t="shared" si="0"/>
        <v>0</v>
      </c>
      <c r="J72" s="67">
        <f t="shared" ref="J72:M72" si="32">J73</f>
        <v>0</v>
      </c>
      <c r="K72" s="67">
        <f>K73</f>
        <v>0</v>
      </c>
      <c r="L72" s="67">
        <f t="shared" si="1"/>
        <v>0</v>
      </c>
      <c r="M72" s="67">
        <f t="shared" si="32"/>
        <v>0</v>
      </c>
      <c r="N72" s="67">
        <f>N73</f>
        <v>0</v>
      </c>
      <c r="O72" s="67">
        <f t="shared" si="2"/>
        <v>0</v>
      </c>
      <c r="P72" s="31"/>
      <c r="Q72" s="31"/>
    </row>
    <row r="73" spans="1:17" s="32" customFormat="1" ht="12" hidden="1">
      <c r="A73" s="7" t="s">
        <v>82</v>
      </c>
      <c r="B73" s="6" t="s">
        <v>22</v>
      </c>
      <c r="C73" s="6" t="s">
        <v>5</v>
      </c>
      <c r="D73" s="6" t="s">
        <v>15</v>
      </c>
      <c r="E73" s="6" t="s">
        <v>135</v>
      </c>
      <c r="F73" s="6" t="s">
        <v>62</v>
      </c>
      <c r="G73" s="67">
        <v>0</v>
      </c>
      <c r="H73" s="67">
        <v>0</v>
      </c>
      <c r="I73" s="67">
        <f t="shared" si="0"/>
        <v>0</v>
      </c>
      <c r="J73" s="68">
        <v>0</v>
      </c>
      <c r="K73" s="67">
        <v>0</v>
      </c>
      <c r="L73" s="67">
        <f t="shared" si="1"/>
        <v>0</v>
      </c>
      <c r="M73" s="67">
        <v>0</v>
      </c>
      <c r="N73" s="67">
        <v>0</v>
      </c>
      <c r="O73" s="67">
        <f t="shared" si="2"/>
        <v>0</v>
      </c>
      <c r="P73" s="31"/>
      <c r="Q73" s="31"/>
    </row>
    <row r="74" spans="1:17" s="32" customFormat="1" ht="12" hidden="1">
      <c r="A74" s="7" t="s">
        <v>65</v>
      </c>
      <c r="B74" s="6" t="s">
        <v>22</v>
      </c>
      <c r="C74" s="6" t="s">
        <v>5</v>
      </c>
      <c r="D74" s="6" t="s">
        <v>15</v>
      </c>
      <c r="E74" s="6" t="s">
        <v>135</v>
      </c>
      <c r="F74" s="6" t="s">
        <v>22</v>
      </c>
      <c r="G74" s="67">
        <f>G75</f>
        <v>0</v>
      </c>
      <c r="H74" s="67">
        <f>H75</f>
        <v>0</v>
      </c>
      <c r="I74" s="65">
        <f t="shared" si="0"/>
        <v>0</v>
      </c>
      <c r="J74" s="67">
        <f t="shared" ref="J74:M74" si="33">J75</f>
        <v>0</v>
      </c>
      <c r="K74" s="67"/>
      <c r="L74" s="67"/>
      <c r="M74" s="67">
        <f t="shared" si="33"/>
        <v>0</v>
      </c>
      <c r="N74" s="31"/>
      <c r="O74" s="31"/>
      <c r="P74" s="31"/>
      <c r="Q74" s="31"/>
    </row>
    <row r="75" spans="1:17" s="32" customFormat="1" ht="12" hidden="1">
      <c r="A75" s="7" t="s">
        <v>66</v>
      </c>
      <c r="B75" s="6" t="s">
        <v>22</v>
      </c>
      <c r="C75" s="6" t="s">
        <v>5</v>
      </c>
      <c r="D75" s="6" t="s">
        <v>15</v>
      </c>
      <c r="E75" s="6" t="s">
        <v>135</v>
      </c>
      <c r="F75" s="6" t="s">
        <v>64</v>
      </c>
      <c r="G75" s="67">
        <v>0</v>
      </c>
      <c r="H75" s="67">
        <v>0</v>
      </c>
      <c r="I75" s="65">
        <f t="shared" si="0"/>
        <v>0</v>
      </c>
      <c r="J75" s="68">
        <v>0</v>
      </c>
      <c r="K75" s="68"/>
      <c r="L75" s="68"/>
      <c r="M75" s="67">
        <v>0</v>
      </c>
      <c r="N75" s="31"/>
      <c r="O75" s="31"/>
      <c r="P75" s="31"/>
      <c r="Q75" s="31"/>
    </row>
    <row r="76" spans="1:17" s="34" customFormat="1" ht="12">
      <c r="A76" s="8" t="s">
        <v>47</v>
      </c>
      <c r="B76" s="4" t="s">
        <v>22</v>
      </c>
      <c r="C76" s="4" t="s">
        <v>5</v>
      </c>
      <c r="D76" s="4" t="s">
        <v>44</v>
      </c>
      <c r="E76" s="4"/>
      <c r="F76" s="4"/>
      <c r="G76" s="66">
        <f>G98+G111+G77+G107+G85+G94+G89</f>
        <v>11501665.9</v>
      </c>
      <c r="H76" s="66">
        <f>H98+H111+H77+H107+H85+H94+H89</f>
        <v>808048</v>
      </c>
      <c r="I76" s="66">
        <f t="shared" si="0"/>
        <v>12309713.9</v>
      </c>
      <c r="J76" s="66">
        <f t="shared" ref="J76:M76" si="34">J98+J111+J77+J107+J85+J94+J89</f>
        <v>10276406</v>
      </c>
      <c r="K76" s="66">
        <f>K98+K111+K77+K107+K85+K94+K89</f>
        <v>0</v>
      </c>
      <c r="L76" s="66">
        <f t="shared" ref="L76:L130" si="35">J76+K76</f>
        <v>10276406</v>
      </c>
      <c r="M76" s="66">
        <f t="shared" si="34"/>
        <v>10567373</v>
      </c>
      <c r="N76" s="66">
        <f>N98+N111+N77+N107+N85+N94+N89</f>
        <v>0</v>
      </c>
      <c r="O76" s="66">
        <f t="shared" ref="O76:O130" si="36">M76+N76</f>
        <v>10567373</v>
      </c>
      <c r="P76" s="56"/>
      <c r="Q76" s="56"/>
    </row>
    <row r="77" spans="1:17" s="31" customFormat="1" ht="24">
      <c r="A77" s="7" t="s">
        <v>490</v>
      </c>
      <c r="B77" s="6" t="s">
        <v>22</v>
      </c>
      <c r="C77" s="6" t="s">
        <v>5</v>
      </c>
      <c r="D77" s="6" t="s">
        <v>44</v>
      </c>
      <c r="E77" s="6" t="s">
        <v>137</v>
      </c>
      <c r="F77" s="6"/>
      <c r="G77" s="67">
        <f>G78</f>
        <v>0</v>
      </c>
      <c r="H77" s="67">
        <f>H78</f>
        <v>0</v>
      </c>
      <c r="I77" s="67">
        <f t="shared" si="0"/>
        <v>0</v>
      </c>
      <c r="J77" s="67">
        <f t="shared" ref="J77:M77" si="37">J78</f>
        <v>78000</v>
      </c>
      <c r="K77" s="67">
        <f>K78</f>
        <v>0</v>
      </c>
      <c r="L77" s="67">
        <f t="shared" si="35"/>
        <v>78000</v>
      </c>
      <c r="M77" s="67">
        <f t="shared" si="37"/>
        <v>78000</v>
      </c>
      <c r="N77" s="67">
        <f>N78</f>
        <v>0</v>
      </c>
      <c r="O77" s="67">
        <f t="shared" si="36"/>
        <v>78000</v>
      </c>
    </row>
    <row r="78" spans="1:17" s="31" customFormat="1" ht="12">
      <c r="A78" s="7" t="s">
        <v>507</v>
      </c>
      <c r="B78" s="6" t="s">
        <v>22</v>
      </c>
      <c r="C78" s="6" t="s">
        <v>5</v>
      </c>
      <c r="D78" s="6" t="s">
        <v>44</v>
      </c>
      <c r="E78" s="6" t="s">
        <v>505</v>
      </c>
      <c r="F78" s="6"/>
      <c r="G78" s="67">
        <f>G79+G82</f>
        <v>0</v>
      </c>
      <c r="H78" s="67">
        <f>H79+H82</f>
        <v>0</v>
      </c>
      <c r="I78" s="67">
        <f t="shared" ref="I78:I141" si="38">G78+H78</f>
        <v>0</v>
      </c>
      <c r="J78" s="67">
        <f t="shared" ref="J78:M78" si="39">J79+J82</f>
        <v>78000</v>
      </c>
      <c r="K78" s="67">
        <f>K79+K82</f>
        <v>0</v>
      </c>
      <c r="L78" s="67">
        <f t="shared" si="35"/>
        <v>78000</v>
      </c>
      <c r="M78" s="67">
        <f t="shared" si="39"/>
        <v>78000</v>
      </c>
      <c r="N78" s="67">
        <f>N79+N82</f>
        <v>0</v>
      </c>
      <c r="O78" s="67">
        <f t="shared" si="36"/>
        <v>78000</v>
      </c>
    </row>
    <row r="79" spans="1:17" s="31" customFormat="1" ht="24">
      <c r="A79" s="7" t="s">
        <v>233</v>
      </c>
      <c r="B79" s="6" t="s">
        <v>22</v>
      </c>
      <c r="C79" s="6" t="s">
        <v>5</v>
      </c>
      <c r="D79" s="6" t="s">
        <v>44</v>
      </c>
      <c r="E79" s="6" t="s">
        <v>506</v>
      </c>
      <c r="F79" s="6"/>
      <c r="G79" s="67">
        <f>G80</f>
        <v>0</v>
      </c>
      <c r="H79" s="67">
        <f>H80</f>
        <v>0</v>
      </c>
      <c r="I79" s="67">
        <f t="shared" si="38"/>
        <v>0</v>
      </c>
      <c r="J79" s="67">
        <f t="shared" ref="J79:M80" si="40">J80</f>
        <v>78000</v>
      </c>
      <c r="K79" s="67">
        <f>K80</f>
        <v>0</v>
      </c>
      <c r="L79" s="67">
        <f t="shared" si="35"/>
        <v>78000</v>
      </c>
      <c r="M79" s="67">
        <f t="shared" si="40"/>
        <v>78000</v>
      </c>
      <c r="N79" s="67">
        <f>N80</f>
        <v>0</v>
      </c>
      <c r="O79" s="67">
        <f t="shared" si="36"/>
        <v>78000</v>
      </c>
    </row>
    <row r="80" spans="1:17" s="31" customFormat="1" ht="24">
      <c r="A80" s="7" t="s">
        <v>88</v>
      </c>
      <c r="B80" s="6" t="s">
        <v>22</v>
      </c>
      <c r="C80" s="6" t="s">
        <v>5</v>
      </c>
      <c r="D80" s="6" t="s">
        <v>44</v>
      </c>
      <c r="E80" s="6" t="s">
        <v>506</v>
      </c>
      <c r="F80" s="6" t="s">
        <v>87</v>
      </c>
      <c r="G80" s="67">
        <f>G81</f>
        <v>0</v>
      </c>
      <c r="H80" s="67">
        <f>H81</f>
        <v>0</v>
      </c>
      <c r="I80" s="67">
        <f t="shared" si="38"/>
        <v>0</v>
      </c>
      <c r="J80" s="67">
        <f t="shared" si="40"/>
        <v>78000</v>
      </c>
      <c r="K80" s="67">
        <f>K81</f>
        <v>0</v>
      </c>
      <c r="L80" s="67">
        <f t="shared" si="35"/>
        <v>78000</v>
      </c>
      <c r="M80" s="67">
        <f t="shared" si="40"/>
        <v>78000</v>
      </c>
      <c r="N80" s="67">
        <f>N81</f>
        <v>0</v>
      </c>
      <c r="O80" s="67">
        <f t="shared" si="36"/>
        <v>78000</v>
      </c>
    </row>
    <row r="81" spans="1:15" s="31" customFormat="1" ht="24">
      <c r="A81" s="7" t="s">
        <v>326</v>
      </c>
      <c r="B81" s="6" t="s">
        <v>22</v>
      </c>
      <c r="C81" s="6" t="s">
        <v>5</v>
      </c>
      <c r="D81" s="6" t="s">
        <v>44</v>
      </c>
      <c r="E81" s="6" t="s">
        <v>506</v>
      </c>
      <c r="F81" s="6" t="s">
        <v>224</v>
      </c>
      <c r="G81" s="67">
        <v>0</v>
      </c>
      <c r="H81" s="67"/>
      <c r="I81" s="67">
        <f t="shared" si="38"/>
        <v>0</v>
      </c>
      <c r="J81" s="68">
        <v>78000</v>
      </c>
      <c r="K81" s="67"/>
      <c r="L81" s="67">
        <f t="shared" si="35"/>
        <v>78000</v>
      </c>
      <c r="M81" s="67">
        <v>78000</v>
      </c>
      <c r="N81" s="67"/>
      <c r="O81" s="67">
        <f t="shared" si="36"/>
        <v>78000</v>
      </c>
    </row>
    <row r="82" spans="1:15" s="31" customFormat="1" ht="1.5" hidden="1" customHeight="1">
      <c r="A82" s="7" t="s">
        <v>234</v>
      </c>
      <c r="B82" s="6" t="s">
        <v>22</v>
      </c>
      <c r="C82" s="6" t="s">
        <v>5</v>
      </c>
      <c r="D82" s="6" t="s">
        <v>44</v>
      </c>
      <c r="E82" s="6" t="s">
        <v>139</v>
      </c>
      <c r="F82" s="6"/>
      <c r="G82" s="67">
        <f>G83</f>
        <v>0</v>
      </c>
      <c r="H82" s="67">
        <f>H83</f>
        <v>0</v>
      </c>
      <c r="I82" s="67">
        <f t="shared" si="38"/>
        <v>0</v>
      </c>
      <c r="J82" s="67">
        <f t="shared" ref="J82:M83" si="41">J83</f>
        <v>0</v>
      </c>
      <c r="K82" s="67">
        <f>K83</f>
        <v>0</v>
      </c>
      <c r="L82" s="67">
        <f t="shared" si="35"/>
        <v>0</v>
      </c>
      <c r="M82" s="67">
        <f t="shared" si="41"/>
        <v>0</v>
      </c>
      <c r="N82" s="67">
        <f>N83</f>
        <v>0</v>
      </c>
      <c r="O82" s="67">
        <f t="shared" si="36"/>
        <v>0</v>
      </c>
    </row>
    <row r="83" spans="1:15" s="31" customFormat="1" ht="24" hidden="1">
      <c r="A83" s="7" t="s">
        <v>88</v>
      </c>
      <c r="B83" s="6" t="s">
        <v>22</v>
      </c>
      <c r="C83" s="6" t="s">
        <v>5</v>
      </c>
      <c r="D83" s="6" t="s">
        <v>44</v>
      </c>
      <c r="E83" s="6" t="s">
        <v>139</v>
      </c>
      <c r="F83" s="6" t="s">
        <v>87</v>
      </c>
      <c r="G83" s="67">
        <f>G84</f>
        <v>0</v>
      </c>
      <c r="H83" s="67">
        <f>H84</f>
        <v>0</v>
      </c>
      <c r="I83" s="67">
        <f t="shared" si="38"/>
        <v>0</v>
      </c>
      <c r="J83" s="67">
        <f t="shared" si="41"/>
        <v>0</v>
      </c>
      <c r="K83" s="67">
        <f>K84</f>
        <v>0</v>
      </c>
      <c r="L83" s="67">
        <f t="shared" si="35"/>
        <v>0</v>
      </c>
      <c r="M83" s="67">
        <f t="shared" si="41"/>
        <v>0</v>
      </c>
      <c r="N83" s="67">
        <f>N84</f>
        <v>0</v>
      </c>
      <c r="O83" s="67">
        <f t="shared" si="36"/>
        <v>0</v>
      </c>
    </row>
    <row r="84" spans="1:15" s="31" customFormat="1" ht="24" hidden="1">
      <c r="A84" s="7" t="s">
        <v>223</v>
      </c>
      <c r="B84" s="6" t="s">
        <v>22</v>
      </c>
      <c r="C84" s="6" t="s">
        <v>5</v>
      </c>
      <c r="D84" s="6" t="s">
        <v>44</v>
      </c>
      <c r="E84" s="6" t="s">
        <v>139</v>
      </c>
      <c r="F84" s="6" t="s">
        <v>224</v>
      </c>
      <c r="G84" s="67"/>
      <c r="H84" s="67"/>
      <c r="I84" s="67">
        <f t="shared" si="38"/>
        <v>0</v>
      </c>
      <c r="J84" s="68"/>
      <c r="K84" s="67"/>
      <c r="L84" s="67">
        <f t="shared" si="35"/>
        <v>0</v>
      </c>
      <c r="M84" s="67"/>
      <c r="N84" s="67"/>
      <c r="O84" s="67">
        <f t="shared" si="36"/>
        <v>0</v>
      </c>
    </row>
    <row r="85" spans="1:15" s="31" customFormat="1" ht="24" hidden="1">
      <c r="A85" s="7" t="s">
        <v>248</v>
      </c>
      <c r="B85" s="6" t="s">
        <v>22</v>
      </c>
      <c r="C85" s="6" t="s">
        <v>5</v>
      </c>
      <c r="D85" s="6" t="s">
        <v>44</v>
      </c>
      <c r="E85" s="6" t="s">
        <v>150</v>
      </c>
      <c r="F85" s="6"/>
      <c r="G85" s="67">
        <f t="shared" ref="G85:N87" si="42">G86</f>
        <v>0</v>
      </c>
      <c r="H85" s="67">
        <f t="shared" si="42"/>
        <v>0</v>
      </c>
      <c r="I85" s="67">
        <f t="shared" si="38"/>
        <v>0</v>
      </c>
      <c r="J85" s="67">
        <f t="shared" si="42"/>
        <v>0</v>
      </c>
      <c r="K85" s="67">
        <f t="shared" si="42"/>
        <v>0</v>
      </c>
      <c r="L85" s="67">
        <f t="shared" si="35"/>
        <v>0</v>
      </c>
      <c r="M85" s="67">
        <f t="shared" si="42"/>
        <v>0</v>
      </c>
      <c r="N85" s="67">
        <f t="shared" si="42"/>
        <v>0</v>
      </c>
      <c r="O85" s="67">
        <f t="shared" si="36"/>
        <v>0</v>
      </c>
    </row>
    <row r="86" spans="1:15" s="31" customFormat="1" ht="24" hidden="1">
      <c r="A86" s="7" t="s">
        <v>92</v>
      </c>
      <c r="B86" s="6" t="s">
        <v>22</v>
      </c>
      <c r="C86" s="6" t="s">
        <v>5</v>
      </c>
      <c r="D86" s="6" t="s">
        <v>44</v>
      </c>
      <c r="E86" s="6" t="s">
        <v>152</v>
      </c>
      <c r="F86" s="6"/>
      <c r="G86" s="67">
        <f t="shared" si="42"/>
        <v>0</v>
      </c>
      <c r="H86" s="67">
        <f t="shared" si="42"/>
        <v>0</v>
      </c>
      <c r="I86" s="67">
        <f t="shared" si="38"/>
        <v>0</v>
      </c>
      <c r="J86" s="67">
        <f t="shared" si="42"/>
        <v>0</v>
      </c>
      <c r="K86" s="67">
        <f t="shared" si="42"/>
        <v>0</v>
      </c>
      <c r="L86" s="67">
        <f t="shared" si="35"/>
        <v>0</v>
      </c>
      <c r="M86" s="67">
        <f t="shared" si="42"/>
        <v>0</v>
      </c>
      <c r="N86" s="67">
        <f t="shared" si="42"/>
        <v>0</v>
      </c>
      <c r="O86" s="67">
        <f t="shared" si="36"/>
        <v>0</v>
      </c>
    </row>
    <row r="87" spans="1:15" s="31" customFormat="1" ht="12" hidden="1">
      <c r="A87" s="10" t="s">
        <v>63</v>
      </c>
      <c r="B87" s="6" t="s">
        <v>22</v>
      </c>
      <c r="C87" s="6" t="s">
        <v>5</v>
      </c>
      <c r="D87" s="6" t="s">
        <v>44</v>
      </c>
      <c r="E87" s="6" t="s">
        <v>152</v>
      </c>
      <c r="F87" s="6" t="s">
        <v>61</v>
      </c>
      <c r="G87" s="67">
        <f t="shared" si="42"/>
        <v>0</v>
      </c>
      <c r="H87" s="67">
        <f t="shared" si="42"/>
        <v>0</v>
      </c>
      <c r="I87" s="67">
        <f t="shared" si="38"/>
        <v>0</v>
      </c>
      <c r="J87" s="67">
        <f t="shared" si="42"/>
        <v>0</v>
      </c>
      <c r="K87" s="67">
        <f t="shared" si="42"/>
        <v>0</v>
      </c>
      <c r="L87" s="67">
        <f t="shared" si="35"/>
        <v>0</v>
      </c>
      <c r="M87" s="67">
        <f t="shared" si="42"/>
        <v>0</v>
      </c>
      <c r="N87" s="67">
        <f t="shared" si="42"/>
        <v>0</v>
      </c>
      <c r="O87" s="67">
        <f t="shared" si="36"/>
        <v>0</v>
      </c>
    </row>
    <row r="88" spans="1:15" s="31" customFormat="1" ht="12" hidden="1">
      <c r="A88" s="10" t="s">
        <v>80</v>
      </c>
      <c r="B88" s="6" t="s">
        <v>22</v>
      </c>
      <c r="C88" s="6" t="s">
        <v>5</v>
      </c>
      <c r="D88" s="6" t="s">
        <v>44</v>
      </c>
      <c r="E88" s="6" t="s">
        <v>152</v>
      </c>
      <c r="F88" s="6" t="s">
        <v>62</v>
      </c>
      <c r="G88" s="67"/>
      <c r="H88" s="67"/>
      <c r="I88" s="67">
        <f t="shared" si="38"/>
        <v>0</v>
      </c>
      <c r="J88" s="68"/>
      <c r="K88" s="67"/>
      <c r="L88" s="67">
        <f t="shared" si="35"/>
        <v>0</v>
      </c>
      <c r="M88" s="67"/>
      <c r="N88" s="67"/>
      <c r="O88" s="67">
        <f t="shared" si="36"/>
        <v>0</v>
      </c>
    </row>
    <row r="89" spans="1:15" s="31" customFormat="1" ht="24" hidden="1">
      <c r="A89" s="7" t="s">
        <v>424</v>
      </c>
      <c r="B89" s="6" t="s">
        <v>22</v>
      </c>
      <c r="C89" s="6" t="s">
        <v>5</v>
      </c>
      <c r="D89" s="6" t="s">
        <v>44</v>
      </c>
      <c r="E89" s="6" t="s">
        <v>196</v>
      </c>
      <c r="F89" s="6"/>
      <c r="G89" s="67">
        <f t="shared" ref="G89:N92" si="43">G90</f>
        <v>0</v>
      </c>
      <c r="H89" s="67">
        <f t="shared" si="43"/>
        <v>0</v>
      </c>
      <c r="I89" s="67">
        <f t="shared" si="38"/>
        <v>0</v>
      </c>
      <c r="J89" s="67">
        <f t="shared" si="43"/>
        <v>0</v>
      </c>
      <c r="K89" s="67">
        <f t="shared" si="43"/>
        <v>0</v>
      </c>
      <c r="L89" s="67">
        <f t="shared" si="35"/>
        <v>0</v>
      </c>
      <c r="M89" s="67">
        <f t="shared" si="43"/>
        <v>0</v>
      </c>
      <c r="N89" s="67">
        <f t="shared" si="43"/>
        <v>0</v>
      </c>
      <c r="O89" s="67">
        <f t="shared" si="36"/>
        <v>0</v>
      </c>
    </row>
    <row r="90" spans="1:15" s="31" customFormat="1" ht="12" hidden="1">
      <c r="A90" s="7" t="s">
        <v>403</v>
      </c>
      <c r="B90" s="6" t="s">
        <v>22</v>
      </c>
      <c r="C90" s="6" t="s">
        <v>5</v>
      </c>
      <c r="D90" s="6" t="s">
        <v>44</v>
      </c>
      <c r="E90" s="6" t="s">
        <v>404</v>
      </c>
      <c r="F90" s="6"/>
      <c r="G90" s="67">
        <f t="shared" si="43"/>
        <v>0</v>
      </c>
      <c r="H90" s="67">
        <f t="shared" si="43"/>
        <v>0</v>
      </c>
      <c r="I90" s="67">
        <f t="shared" si="38"/>
        <v>0</v>
      </c>
      <c r="J90" s="67">
        <f t="shared" si="43"/>
        <v>0</v>
      </c>
      <c r="K90" s="67">
        <f t="shared" si="43"/>
        <v>0</v>
      </c>
      <c r="L90" s="67">
        <f t="shared" si="35"/>
        <v>0</v>
      </c>
      <c r="M90" s="67">
        <f t="shared" si="43"/>
        <v>0</v>
      </c>
      <c r="N90" s="67">
        <f t="shared" si="43"/>
        <v>0</v>
      </c>
      <c r="O90" s="67">
        <f t="shared" si="36"/>
        <v>0</v>
      </c>
    </row>
    <row r="91" spans="1:15" s="31" customFormat="1" ht="24" hidden="1">
      <c r="A91" s="7" t="s">
        <v>92</v>
      </c>
      <c r="B91" s="6" t="s">
        <v>22</v>
      </c>
      <c r="C91" s="6" t="s">
        <v>5</v>
      </c>
      <c r="D91" s="6" t="s">
        <v>44</v>
      </c>
      <c r="E91" s="6" t="s">
        <v>453</v>
      </c>
      <c r="F91" s="6"/>
      <c r="G91" s="67">
        <f t="shared" si="43"/>
        <v>0</v>
      </c>
      <c r="H91" s="67">
        <f t="shared" si="43"/>
        <v>0</v>
      </c>
      <c r="I91" s="67">
        <f t="shared" si="38"/>
        <v>0</v>
      </c>
      <c r="J91" s="67">
        <f t="shared" si="43"/>
        <v>0</v>
      </c>
      <c r="K91" s="67">
        <f t="shared" si="43"/>
        <v>0</v>
      </c>
      <c r="L91" s="67">
        <f t="shared" si="35"/>
        <v>0</v>
      </c>
      <c r="M91" s="67">
        <f t="shared" si="43"/>
        <v>0</v>
      </c>
      <c r="N91" s="67">
        <f t="shared" si="43"/>
        <v>0</v>
      </c>
      <c r="O91" s="67">
        <f t="shared" si="36"/>
        <v>0</v>
      </c>
    </row>
    <row r="92" spans="1:15" s="31" customFormat="1" ht="12" hidden="1">
      <c r="A92" s="7" t="s">
        <v>65</v>
      </c>
      <c r="B92" s="6" t="s">
        <v>22</v>
      </c>
      <c r="C92" s="6" t="s">
        <v>5</v>
      </c>
      <c r="D92" s="6" t="s">
        <v>44</v>
      </c>
      <c r="E92" s="6" t="s">
        <v>453</v>
      </c>
      <c r="F92" s="6" t="s">
        <v>454</v>
      </c>
      <c r="G92" s="67">
        <f t="shared" si="43"/>
        <v>0</v>
      </c>
      <c r="H92" s="67">
        <f t="shared" si="43"/>
        <v>0</v>
      </c>
      <c r="I92" s="67">
        <f t="shared" si="38"/>
        <v>0</v>
      </c>
      <c r="J92" s="67">
        <f t="shared" si="43"/>
        <v>0</v>
      </c>
      <c r="K92" s="67">
        <f t="shared" si="43"/>
        <v>0</v>
      </c>
      <c r="L92" s="67">
        <f t="shared" si="35"/>
        <v>0</v>
      </c>
      <c r="M92" s="67">
        <f t="shared" si="43"/>
        <v>0</v>
      </c>
      <c r="N92" s="67">
        <f t="shared" si="43"/>
        <v>0</v>
      </c>
      <c r="O92" s="67">
        <f t="shared" si="36"/>
        <v>0</v>
      </c>
    </row>
    <row r="93" spans="1:15" s="31" customFormat="1" ht="12" hidden="1">
      <c r="A93" s="7" t="s">
        <v>66</v>
      </c>
      <c r="B93" s="6" t="s">
        <v>22</v>
      </c>
      <c r="C93" s="6" t="s">
        <v>5</v>
      </c>
      <c r="D93" s="6" t="s">
        <v>44</v>
      </c>
      <c r="E93" s="6" t="s">
        <v>453</v>
      </c>
      <c r="F93" s="6" t="s">
        <v>64</v>
      </c>
      <c r="G93" s="67"/>
      <c r="H93" s="67"/>
      <c r="I93" s="67">
        <f t="shared" si="38"/>
        <v>0</v>
      </c>
      <c r="J93" s="68"/>
      <c r="K93" s="67"/>
      <c r="L93" s="67">
        <f t="shared" si="35"/>
        <v>0</v>
      </c>
      <c r="M93" s="67"/>
      <c r="N93" s="67"/>
      <c r="O93" s="67">
        <f t="shared" si="36"/>
        <v>0</v>
      </c>
    </row>
    <row r="94" spans="1:15" s="31" customFormat="1" ht="14.25" hidden="1" customHeight="1">
      <c r="A94" s="7" t="s">
        <v>425</v>
      </c>
      <c r="B94" s="6" t="s">
        <v>22</v>
      </c>
      <c r="C94" s="6" t="s">
        <v>5</v>
      </c>
      <c r="D94" s="6" t="s">
        <v>44</v>
      </c>
      <c r="E94" s="6" t="s">
        <v>285</v>
      </c>
      <c r="F94" s="6"/>
      <c r="G94" s="67">
        <f t="shared" ref="G94:N96" si="44">G95</f>
        <v>0</v>
      </c>
      <c r="H94" s="67">
        <f t="shared" si="44"/>
        <v>0</v>
      </c>
      <c r="I94" s="67">
        <f t="shared" si="38"/>
        <v>0</v>
      </c>
      <c r="J94" s="67">
        <f t="shared" si="44"/>
        <v>0</v>
      </c>
      <c r="K94" s="67">
        <f t="shared" si="44"/>
        <v>0</v>
      </c>
      <c r="L94" s="67">
        <f t="shared" si="35"/>
        <v>0</v>
      </c>
      <c r="M94" s="67">
        <f t="shared" si="44"/>
        <v>0</v>
      </c>
      <c r="N94" s="67">
        <f t="shared" si="44"/>
        <v>0</v>
      </c>
      <c r="O94" s="67">
        <f t="shared" si="36"/>
        <v>0</v>
      </c>
    </row>
    <row r="95" spans="1:15" s="31" customFormat="1" ht="24" hidden="1">
      <c r="A95" s="7" t="s">
        <v>293</v>
      </c>
      <c r="B95" s="6" t="s">
        <v>22</v>
      </c>
      <c r="C95" s="6" t="s">
        <v>5</v>
      </c>
      <c r="D95" s="6" t="s">
        <v>44</v>
      </c>
      <c r="E95" s="6" t="s">
        <v>431</v>
      </c>
      <c r="F95" s="6"/>
      <c r="G95" s="67">
        <f t="shared" si="44"/>
        <v>0</v>
      </c>
      <c r="H95" s="67">
        <f t="shared" si="44"/>
        <v>0</v>
      </c>
      <c r="I95" s="67">
        <f t="shared" si="38"/>
        <v>0</v>
      </c>
      <c r="J95" s="67">
        <f t="shared" si="44"/>
        <v>0</v>
      </c>
      <c r="K95" s="67">
        <f t="shared" si="44"/>
        <v>0</v>
      </c>
      <c r="L95" s="67">
        <f t="shared" si="35"/>
        <v>0</v>
      </c>
      <c r="M95" s="67">
        <f t="shared" si="44"/>
        <v>0</v>
      </c>
      <c r="N95" s="67">
        <f t="shared" si="44"/>
        <v>0</v>
      </c>
      <c r="O95" s="67">
        <f t="shared" si="36"/>
        <v>0</v>
      </c>
    </row>
    <row r="96" spans="1:15" s="31" customFormat="1" ht="24" hidden="1">
      <c r="A96" s="7" t="s">
        <v>120</v>
      </c>
      <c r="B96" s="6" t="s">
        <v>22</v>
      </c>
      <c r="C96" s="6" t="s">
        <v>5</v>
      </c>
      <c r="D96" s="6" t="s">
        <v>44</v>
      </c>
      <c r="E96" s="6" t="s">
        <v>431</v>
      </c>
      <c r="F96" s="6" t="s">
        <v>117</v>
      </c>
      <c r="G96" s="67">
        <f t="shared" si="44"/>
        <v>0</v>
      </c>
      <c r="H96" s="67">
        <f t="shared" si="44"/>
        <v>0</v>
      </c>
      <c r="I96" s="67">
        <f t="shared" si="38"/>
        <v>0</v>
      </c>
      <c r="J96" s="67">
        <f t="shared" si="44"/>
        <v>0</v>
      </c>
      <c r="K96" s="67">
        <f t="shared" si="44"/>
        <v>0</v>
      </c>
      <c r="L96" s="67">
        <f t="shared" si="35"/>
        <v>0</v>
      </c>
      <c r="M96" s="67">
        <f t="shared" si="44"/>
        <v>0</v>
      </c>
      <c r="N96" s="67">
        <f t="shared" si="44"/>
        <v>0</v>
      </c>
      <c r="O96" s="67">
        <f t="shared" si="36"/>
        <v>0</v>
      </c>
    </row>
    <row r="97" spans="1:17" s="31" customFormat="1" ht="12" hidden="1">
      <c r="A97" s="7" t="s">
        <v>119</v>
      </c>
      <c r="B97" s="6" t="s">
        <v>22</v>
      </c>
      <c r="C97" s="6" t="s">
        <v>5</v>
      </c>
      <c r="D97" s="6" t="s">
        <v>44</v>
      </c>
      <c r="E97" s="6" t="s">
        <v>431</v>
      </c>
      <c r="F97" s="6" t="s">
        <v>118</v>
      </c>
      <c r="G97" s="67"/>
      <c r="H97" s="67"/>
      <c r="I97" s="67">
        <f t="shared" si="38"/>
        <v>0</v>
      </c>
      <c r="J97" s="68"/>
      <c r="K97" s="67"/>
      <c r="L97" s="67">
        <f t="shared" si="35"/>
        <v>0</v>
      </c>
      <c r="M97" s="67"/>
      <c r="N97" s="67"/>
      <c r="O97" s="67">
        <f t="shared" si="36"/>
        <v>0</v>
      </c>
    </row>
    <row r="98" spans="1:17" s="32" customFormat="1" ht="12">
      <c r="A98" s="7" t="s">
        <v>67</v>
      </c>
      <c r="B98" s="6" t="s">
        <v>22</v>
      </c>
      <c r="C98" s="6" t="s">
        <v>5</v>
      </c>
      <c r="D98" s="6" t="s">
        <v>44</v>
      </c>
      <c r="E98" s="6" t="s">
        <v>140</v>
      </c>
      <c r="F98" s="6"/>
      <c r="G98" s="67">
        <f>G99</f>
        <v>10010263</v>
      </c>
      <c r="H98" s="67">
        <f>H99</f>
        <v>557448</v>
      </c>
      <c r="I98" s="67">
        <f t="shared" si="38"/>
        <v>10567711</v>
      </c>
      <c r="J98" s="67">
        <f t="shared" ref="J98:M98" si="45">J99</f>
        <v>9848406</v>
      </c>
      <c r="K98" s="67">
        <f>K99</f>
        <v>0</v>
      </c>
      <c r="L98" s="67">
        <f t="shared" si="35"/>
        <v>9848406</v>
      </c>
      <c r="M98" s="67">
        <f t="shared" si="45"/>
        <v>10139373</v>
      </c>
      <c r="N98" s="67">
        <f>N99</f>
        <v>0</v>
      </c>
      <c r="O98" s="67">
        <f t="shared" si="36"/>
        <v>10139373</v>
      </c>
      <c r="P98" s="31"/>
      <c r="Q98" s="31"/>
    </row>
    <row r="99" spans="1:17" s="32" customFormat="1" ht="12">
      <c r="A99" s="7" t="s">
        <v>68</v>
      </c>
      <c r="B99" s="6" t="s">
        <v>22</v>
      </c>
      <c r="C99" s="6" t="s">
        <v>5</v>
      </c>
      <c r="D99" s="6" t="s">
        <v>44</v>
      </c>
      <c r="E99" s="6" t="s">
        <v>141</v>
      </c>
      <c r="F99" s="6"/>
      <c r="G99" s="67">
        <f>G100+G102+G104</f>
        <v>10010263</v>
      </c>
      <c r="H99" s="67">
        <f>H100+H102+H104</f>
        <v>557448</v>
      </c>
      <c r="I99" s="67">
        <f t="shared" si="38"/>
        <v>10567711</v>
      </c>
      <c r="J99" s="67">
        <f t="shared" ref="J99:M99" si="46">J100+J102+J104</f>
        <v>9848406</v>
      </c>
      <c r="K99" s="67">
        <f>K100+K102+K104</f>
        <v>0</v>
      </c>
      <c r="L99" s="67">
        <f t="shared" si="35"/>
        <v>9848406</v>
      </c>
      <c r="M99" s="67">
        <f t="shared" si="46"/>
        <v>10139373</v>
      </c>
      <c r="N99" s="67">
        <f>N100+N102+N104</f>
        <v>0</v>
      </c>
      <c r="O99" s="67">
        <f t="shared" si="36"/>
        <v>10139373</v>
      </c>
      <c r="P99" s="31"/>
      <c r="Q99" s="31"/>
    </row>
    <row r="100" spans="1:17" s="32" customFormat="1" ht="36">
      <c r="A100" s="7" t="s">
        <v>421</v>
      </c>
      <c r="B100" s="6" t="s">
        <v>22</v>
      </c>
      <c r="C100" s="6" t="s">
        <v>5</v>
      </c>
      <c r="D100" s="6" t="s">
        <v>44</v>
      </c>
      <c r="E100" s="6" t="s">
        <v>141</v>
      </c>
      <c r="F100" s="6" t="s">
        <v>54</v>
      </c>
      <c r="G100" s="67">
        <f>G101</f>
        <v>5881963</v>
      </c>
      <c r="H100" s="67">
        <f>H101</f>
        <v>441798.8</v>
      </c>
      <c r="I100" s="67">
        <f t="shared" si="38"/>
        <v>6323761.7999999998</v>
      </c>
      <c r="J100" s="67">
        <f t="shared" ref="J100:M100" si="47">J101</f>
        <v>6055590</v>
      </c>
      <c r="K100" s="67">
        <f>K101</f>
        <v>0</v>
      </c>
      <c r="L100" s="67">
        <f t="shared" si="35"/>
        <v>6055590</v>
      </c>
      <c r="M100" s="67">
        <f t="shared" si="47"/>
        <v>6215381</v>
      </c>
      <c r="N100" s="67">
        <f>N101</f>
        <v>0</v>
      </c>
      <c r="O100" s="67">
        <f t="shared" si="36"/>
        <v>6215381</v>
      </c>
      <c r="P100" s="31"/>
      <c r="Q100" s="31"/>
    </row>
    <row r="101" spans="1:17" s="32" customFormat="1" ht="12">
      <c r="A101" s="7" t="s">
        <v>422</v>
      </c>
      <c r="B101" s="6" t="s">
        <v>22</v>
      </c>
      <c r="C101" s="6" t="s">
        <v>5</v>
      </c>
      <c r="D101" s="6" t="s">
        <v>44</v>
      </c>
      <c r="E101" s="6" t="s">
        <v>141</v>
      </c>
      <c r="F101" s="6" t="s">
        <v>69</v>
      </c>
      <c r="G101" s="67">
        <v>5881963</v>
      </c>
      <c r="H101" s="67">
        <f>477448-35649.2</f>
        <v>441798.8</v>
      </c>
      <c r="I101" s="67">
        <f t="shared" si="38"/>
        <v>6323761.7999999998</v>
      </c>
      <c r="J101" s="68">
        <v>6055590</v>
      </c>
      <c r="K101" s="67"/>
      <c r="L101" s="67">
        <f t="shared" si="35"/>
        <v>6055590</v>
      </c>
      <c r="M101" s="67">
        <v>6215381</v>
      </c>
      <c r="N101" s="67"/>
      <c r="O101" s="67">
        <f t="shared" si="36"/>
        <v>6215381</v>
      </c>
      <c r="P101" s="31"/>
      <c r="Q101" s="31"/>
    </row>
    <row r="102" spans="1:17" s="32" customFormat="1" ht="12">
      <c r="A102" s="7" t="s">
        <v>423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61</v>
      </c>
      <c r="G102" s="67">
        <f>G103</f>
        <v>4115085</v>
      </c>
      <c r="H102" s="67">
        <f>H103</f>
        <v>115649.2</v>
      </c>
      <c r="I102" s="67">
        <f t="shared" si="38"/>
        <v>4230734.2</v>
      </c>
      <c r="J102" s="67">
        <f t="shared" ref="J102:M102" si="48">J103</f>
        <v>3779856</v>
      </c>
      <c r="K102" s="67">
        <f>K103</f>
        <v>0</v>
      </c>
      <c r="L102" s="67">
        <f t="shared" si="35"/>
        <v>3779856</v>
      </c>
      <c r="M102" s="67">
        <f t="shared" si="48"/>
        <v>3911032</v>
      </c>
      <c r="N102" s="67">
        <f>N103</f>
        <v>0</v>
      </c>
      <c r="O102" s="67">
        <f t="shared" si="36"/>
        <v>3911032</v>
      </c>
      <c r="P102" s="31"/>
      <c r="Q102" s="31"/>
    </row>
    <row r="103" spans="1:17" s="32" customFormat="1" ht="12">
      <c r="A103" s="7" t="s">
        <v>82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62</v>
      </c>
      <c r="G103" s="67">
        <v>4115085</v>
      </c>
      <c r="H103" s="67">
        <f>80000+35649.2</f>
        <v>115649.2</v>
      </c>
      <c r="I103" s="67">
        <f t="shared" si="38"/>
        <v>4230734.2</v>
      </c>
      <c r="J103" s="68">
        <v>3779856</v>
      </c>
      <c r="K103" s="67"/>
      <c r="L103" s="67">
        <f t="shared" si="35"/>
        <v>3779856</v>
      </c>
      <c r="M103" s="67">
        <v>3911032</v>
      </c>
      <c r="N103" s="67"/>
      <c r="O103" s="67">
        <f t="shared" si="36"/>
        <v>3911032</v>
      </c>
      <c r="P103" s="31"/>
      <c r="Q103" s="31"/>
    </row>
    <row r="104" spans="1:17" s="32" customFormat="1" ht="12">
      <c r="A104" s="7" t="s">
        <v>65</v>
      </c>
      <c r="B104" s="6" t="s">
        <v>22</v>
      </c>
      <c r="C104" s="6" t="s">
        <v>5</v>
      </c>
      <c r="D104" s="6" t="s">
        <v>44</v>
      </c>
      <c r="E104" s="6" t="s">
        <v>141</v>
      </c>
      <c r="F104" s="6" t="s">
        <v>22</v>
      </c>
      <c r="G104" s="67">
        <f>G105+G106</f>
        <v>13215</v>
      </c>
      <c r="H104" s="67">
        <f>H105+H106</f>
        <v>0</v>
      </c>
      <c r="I104" s="67">
        <f t="shared" si="38"/>
        <v>13215</v>
      </c>
      <c r="J104" s="67">
        <f t="shared" ref="J104:M104" si="49">J105+J106</f>
        <v>12960</v>
      </c>
      <c r="K104" s="67">
        <f>K105+K106</f>
        <v>0</v>
      </c>
      <c r="L104" s="67">
        <f t="shared" si="35"/>
        <v>12960</v>
      </c>
      <c r="M104" s="67">
        <f t="shared" si="49"/>
        <v>12960</v>
      </c>
      <c r="N104" s="67">
        <f>N105+N106</f>
        <v>0</v>
      </c>
      <c r="O104" s="67">
        <f t="shared" si="36"/>
        <v>12960</v>
      </c>
      <c r="P104" s="31"/>
      <c r="Q104" s="31"/>
    </row>
    <row r="105" spans="1:17" s="32" customFormat="1" ht="12" hidden="1">
      <c r="A105" s="7" t="s">
        <v>235</v>
      </c>
      <c r="B105" s="6" t="s">
        <v>22</v>
      </c>
      <c r="C105" s="6" t="s">
        <v>5</v>
      </c>
      <c r="D105" s="6" t="s">
        <v>44</v>
      </c>
      <c r="E105" s="6" t="s">
        <v>141</v>
      </c>
      <c r="F105" s="6" t="s">
        <v>236</v>
      </c>
      <c r="G105" s="67"/>
      <c r="H105" s="67"/>
      <c r="I105" s="67">
        <f t="shared" si="38"/>
        <v>0</v>
      </c>
      <c r="J105" s="69"/>
      <c r="K105" s="67"/>
      <c r="L105" s="67">
        <f t="shared" si="35"/>
        <v>0</v>
      </c>
      <c r="M105" s="67"/>
      <c r="N105" s="67"/>
      <c r="O105" s="67">
        <f t="shared" si="36"/>
        <v>0</v>
      </c>
      <c r="P105" s="31"/>
      <c r="Q105" s="31"/>
    </row>
    <row r="106" spans="1:17" s="32" customFormat="1" ht="12">
      <c r="A106" s="7" t="s">
        <v>66</v>
      </c>
      <c r="B106" s="6" t="s">
        <v>22</v>
      </c>
      <c r="C106" s="6" t="s">
        <v>5</v>
      </c>
      <c r="D106" s="6" t="s">
        <v>44</v>
      </c>
      <c r="E106" s="6" t="s">
        <v>141</v>
      </c>
      <c r="F106" s="6" t="s">
        <v>64</v>
      </c>
      <c r="G106" s="67">
        <v>13215</v>
      </c>
      <c r="H106" s="67"/>
      <c r="I106" s="67">
        <f t="shared" si="38"/>
        <v>13215</v>
      </c>
      <c r="J106" s="68">
        <v>12960</v>
      </c>
      <c r="K106" s="67"/>
      <c r="L106" s="67">
        <f t="shared" si="35"/>
        <v>12960</v>
      </c>
      <c r="M106" s="67">
        <v>12960</v>
      </c>
      <c r="N106" s="67"/>
      <c r="O106" s="67">
        <f t="shared" si="36"/>
        <v>12960</v>
      </c>
      <c r="P106" s="31"/>
      <c r="Q106" s="31"/>
    </row>
    <row r="107" spans="1:17" s="32" customFormat="1" ht="12" hidden="1">
      <c r="A107" s="7" t="s">
        <v>210</v>
      </c>
      <c r="B107" s="6" t="s">
        <v>22</v>
      </c>
      <c r="C107" s="6" t="s">
        <v>5</v>
      </c>
      <c r="D107" s="6" t="s">
        <v>44</v>
      </c>
      <c r="E107" s="6" t="s">
        <v>169</v>
      </c>
      <c r="F107" s="6"/>
      <c r="G107" s="67">
        <f t="shared" ref="G107:N109" si="50">G108</f>
        <v>0</v>
      </c>
      <c r="H107" s="67">
        <f t="shared" si="50"/>
        <v>0</v>
      </c>
      <c r="I107" s="67">
        <f t="shared" si="38"/>
        <v>0</v>
      </c>
      <c r="J107" s="67">
        <f t="shared" si="50"/>
        <v>0</v>
      </c>
      <c r="K107" s="67">
        <f t="shared" si="50"/>
        <v>0</v>
      </c>
      <c r="L107" s="67">
        <f t="shared" si="35"/>
        <v>0</v>
      </c>
      <c r="M107" s="67">
        <f t="shared" si="50"/>
        <v>0</v>
      </c>
      <c r="N107" s="67">
        <f t="shared" si="50"/>
        <v>0</v>
      </c>
      <c r="O107" s="67">
        <f t="shared" si="36"/>
        <v>0</v>
      </c>
      <c r="P107" s="31"/>
      <c r="Q107" s="31"/>
    </row>
    <row r="108" spans="1:17" s="32" customFormat="1" ht="12" hidden="1">
      <c r="A108" s="7" t="s">
        <v>97</v>
      </c>
      <c r="B108" s="6" t="s">
        <v>22</v>
      </c>
      <c r="C108" s="6" t="s">
        <v>5</v>
      </c>
      <c r="D108" s="6" t="s">
        <v>44</v>
      </c>
      <c r="E108" s="6" t="s">
        <v>170</v>
      </c>
      <c r="F108" s="6"/>
      <c r="G108" s="67">
        <f t="shared" si="50"/>
        <v>0</v>
      </c>
      <c r="H108" s="67">
        <f t="shared" si="50"/>
        <v>0</v>
      </c>
      <c r="I108" s="67">
        <f t="shared" si="38"/>
        <v>0</v>
      </c>
      <c r="J108" s="67">
        <f t="shared" si="50"/>
        <v>0</v>
      </c>
      <c r="K108" s="67">
        <f t="shared" si="50"/>
        <v>0</v>
      </c>
      <c r="L108" s="67">
        <f t="shared" si="35"/>
        <v>0</v>
      </c>
      <c r="M108" s="67">
        <f t="shared" si="50"/>
        <v>0</v>
      </c>
      <c r="N108" s="67">
        <f t="shared" si="50"/>
        <v>0</v>
      </c>
      <c r="O108" s="67">
        <f t="shared" si="36"/>
        <v>0</v>
      </c>
      <c r="P108" s="31"/>
      <c r="Q108" s="31"/>
    </row>
    <row r="109" spans="1:17" s="32" customFormat="1" ht="12" hidden="1">
      <c r="A109" s="7" t="s">
        <v>65</v>
      </c>
      <c r="B109" s="6" t="s">
        <v>22</v>
      </c>
      <c r="C109" s="6" t="s">
        <v>5</v>
      </c>
      <c r="D109" s="6" t="s">
        <v>44</v>
      </c>
      <c r="E109" s="6" t="s">
        <v>170</v>
      </c>
      <c r="F109" s="6" t="s">
        <v>22</v>
      </c>
      <c r="G109" s="67">
        <f t="shared" si="50"/>
        <v>0</v>
      </c>
      <c r="H109" s="67">
        <f t="shared" si="50"/>
        <v>0</v>
      </c>
      <c r="I109" s="67">
        <f t="shared" si="38"/>
        <v>0</v>
      </c>
      <c r="J109" s="67">
        <f t="shared" si="50"/>
        <v>0</v>
      </c>
      <c r="K109" s="67">
        <f t="shared" si="50"/>
        <v>0</v>
      </c>
      <c r="L109" s="67">
        <f t="shared" si="35"/>
        <v>0</v>
      </c>
      <c r="M109" s="67">
        <f t="shared" si="50"/>
        <v>0</v>
      </c>
      <c r="N109" s="67">
        <f t="shared" si="50"/>
        <v>0</v>
      </c>
      <c r="O109" s="67">
        <f t="shared" si="36"/>
        <v>0</v>
      </c>
      <c r="P109" s="31"/>
      <c r="Q109" s="31"/>
    </row>
    <row r="110" spans="1:17" s="32" customFormat="1" ht="12" hidden="1">
      <c r="A110" s="7" t="s">
        <v>220</v>
      </c>
      <c r="B110" s="6" t="s">
        <v>22</v>
      </c>
      <c r="C110" s="6" t="s">
        <v>5</v>
      </c>
      <c r="D110" s="6" t="s">
        <v>44</v>
      </c>
      <c r="E110" s="6" t="s">
        <v>170</v>
      </c>
      <c r="F110" s="6" t="s">
        <v>218</v>
      </c>
      <c r="G110" s="67"/>
      <c r="H110" s="67"/>
      <c r="I110" s="67">
        <f t="shared" si="38"/>
        <v>0</v>
      </c>
      <c r="J110" s="68"/>
      <c r="K110" s="67"/>
      <c r="L110" s="67">
        <f t="shared" si="35"/>
        <v>0</v>
      </c>
      <c r="M110" s="67"/>
      <c r="N110" s="67"/>
      <c r="O110" s="67">
        <f t="shared" si="36"/>
        <v>0</v>
      </c>
      <c r="P110" s="31"/>
      <c r="Q110" s="31"/>
    </row>
    <row r="111" spans="1:17" s="32" customFormat="1" ht="14.25" customHeight="1">
      <c r="A111" s="7" t="s">
        <v>47</v>
      </c>
      <c r="B111" s="35" t="s">
        <v>22</v>
      </c>
      <c r="C111" s="35" t="s">
        <v>5</v>
      </c>
      <c r="D111" s="35" t="s">
        <v>44</v>
      </c>
      <c r="E111" s="35" t="s">
        <v>142</v>
      </c>
      <c r="F111" s="6"/>
      <c r="G111" s="67">
        <f>G126+G131+G117+G112+G120</f>
        <v>1491402.9</v>
      </c>
      <c r="H111" s="67">
        <f>H126+H131+H117+H112+H120</f>
        <v>250600</v>
      </c>
      <c r="I111" s="67">
        <f t="shared" si="38"/>
        <v>1742002.9</v>
      </c>
      <c r="J111" s="67">
        <f t="shared" ref="J111:M111" si="51">J126+J131+J117+J112+J120</f>
        <v>350000</v>
      </c>
      <c r="K111" s="67">
        <f>K126+K131+K117+K112+K120</f>
        <v>0</v>
      </c>
      <c r="L111" s="67">
        <f t="shared" si="35"/>
        <v>350000</v>
      </c>
      <c r="M111" s="67">
        <f t="shared" si="51"/>
        <v>350000</v>
      </c>
      <c r="N111" s="67">
        <f>N126+N131+N117+N112+N120</f>
        <v>0</v>
      </c>
      <c r="O111" s="67">
        <f t="shared" si="36"/>
        <v>350000</v>
      </c>
      <c r="P111" s="31"/>
      <c r="Q111" s="31"/>
    </row>
    <row r="112" spans="1:17" s="32" customFormat="1" ht="24">
      <c r="A112" s="7" t="s">
        <v>92</v>
      </c>
      <c r="B112" s="35" t="s">
        <v>22</v>
      </c>
      <c r="C112" s="35" t="s">
        <v>5</v>
      </c>
      <c r="D112" s="35" t="s">
        <v>44</v>
      </c>
      <c r="E112" s="35" t="s">
        <v>331</v>
      </c>
      <c r="F112" s="6"/>
      <c r="G112" s="67">
        <f>G113+G115</f>
        <v>108681</v>
      </c>
      <c r="H112" s="67">
        <f>H113+H115</f>
        <v>0</v>
      </c>
      <c r="I112" s="67">
        <f t="shared" si="38"/>
        <v>108681</v>
      </c>
      <c r="J112" s="67">
        <f t="shared" ref="J112:M112" si="52">J113+J115</f>
        <v>0</v>
      </c>
      <c r="K112" s="67">
        <f>K113+K115</f>
        <v>0</v>
      </c>
      <c r="L112" s="67">
        <f t="shared" si="35"/>
        <v>0</v>
      </c>
      <c r="M112" s="67">
        <f t="shared" si="52"/>
        <v>0</v>
      </c>
      <c r="N112" s="67">
        <f>N113+N115</f>
        <v>0</v>
      </c>
      <c r="O112" s="67">
        <f t="shared" si="36"/>
        <v>0</v>
      </c>
      <c r="P112" s="31"/>
      <c r="Q112" s="31"/>
    </row>
    <row r="113" spans="1:17" s="32" customFormat="1" ht="12">
      <c r="A113" s="7" t="s">
        <v>423</v>
      </c>
      <c r="B113" s="35" t="s">
        <v>22</v>
      </c>
      <c r="C113" s="35" t="s">
        <v>5</v>
      </c>
      <c r="D113" s="35" t="s">
        <v>44</v>
      </c>
      <c r="E113" s="35" t="s">
        <v>331</v>
      </c>
      <c r="F113" s="6" t="s">
        <v>61</v>
      </c>
      <c r="G113" s="67">
        <f>G114</f>
        <v>100000</v>
      </c>
      <c r="H113" s="67">
        <f>H114</f>
        <v>0</v>
      </c>
      <c r="I113" s="67">
        <f t="shared" si="38"/>
        <v>100000</v>
      </c>
      <c r="J113" s="67">
        <f t="shared" ref="J113:M113" si="53">J114</f>
        <v>0</v>
      </c>
      <c r="K113" s="67">
        <f>K114</f>
        <v>0</v>
      </c>
      <c r="L113" s="67">
        <f t="shared" si="35"/>
        <v>0</v>
      </c>
      <c r="M113" s="67">
        <f t="shared" si="53"/>
        <v>0</v>
      </c>
      <c r="N113" s="67">
        <f>N114</f>
        <v>0</v>
      </c>
      <c r="O113" s="67">
        <f t="shared" si="36"/>
        <v>0</v>
      </c>
      <c r="P113" s="31"/>
      <c r="Q113" s="31"/>
    </row>
    <row r="114" spans="1:17" s="32" customFormat="1" ht="12">
      <c r="A114" s="7" t="s">
        <v>82</v>
      </c>
      <c r="B114" s="35" t="s">
        <v>22</v>
      </c>
      <c r="C114" s="35" t="s">
        <v>5</v>
      </c>
      <c r="D114" s="35" t="s">
        <v>332</v>
      </c>
      <c r="E114" s="35" t="s">
        <v>331</v>
      </c>
      <c r="F114" s="6" t="s">
        <v>62</v>
      </c>
      <c r="G114" s="67">
        <v>100000</v>
      </c>
      <c r="H114" s="67"/>
      <c r="I114" s="67">
        <f t="shared" si="38"/>
        <v>100000</v>
      </c>
      <c r="J114" s="67"/>
      <c r="K114" s="67"/>
      <c r="L114" s="67">
        <f t="shared" si="35"/>
        <v>0</v>
      </c>
      <c r="M114" s="67"/>
      <c r="N114" s="67"/>
      <c r="O114" s="67">
        <f t="shared" si="36"/>
        <v>0</v>
      </c>
      <c r="P114" s="31"/>
      <c r="Q114" s="31"/>
    </row>
    <row r="115" spans="1:17" s="32" customFormat="1" ht="12">
      <c r="A115" s="7" t="s">
        <v>65</v>
      </c>
      <c r="B115" s="35" t="s">
        <v>22</v>
      </c>
      <c r="C115" s="35" t="s">
        <v>5</v>
      </c>
      <c r="D115" s="35" t="s">
        <v>332</v>
      </c>
      <c r="E115" s="35" t="s">
        <v>331</v>
      </c>
      <c r="F115" s="6" t="s">
        <v>22</v>
      </c>
      <c r="G115" s="67">
        <f>G116</f>
        <v>8681</v>
      </c>
      <c r="H115" s="67">
        <f>H116</f>
        <v>0</v>
      </c>
      <c r="I115" s="67">
        <f t="shared" si="38"/>
        <v>8681</v>
      </c>
      <c r="J115" s="67">
        <f t="shared" ref="J115:M115" si="54">J116</f>
        <v>0</v>
      </c>
      <c r="K115" s="67">
        <f>K116</f>
        <v>0</v>
      </c>
      <c r="L115" s="67">
        <f t="shared" si="35"/>
        <v>0</v>
      </c>
      <c r="M115" s="67">
        <f t="shared" si="54"/>
        <v>0</v>
      </c>
      <c r="N115" s="67">
        <f>N116</f>
        <v>0</v>
      </c>
      <c r="O115" s="67">
        <f t="shared" si="36"/>
        <v>0</v>
      </c>
      <c r="P115" s="31"/>
      <c r="Q115" s="31"/>
    </row>
    <row r="116" spans="1:17" s="32" customFormat="1" ht="14.25" customHeight="1">
      <c r="A116" s="7" t="s">
        <v>66</v>
      </c>
      <c r="B116" s="35" t="s">
        <v>22</v>
      </c>
      <c r="C116" s="35" t="s">
        <v>5</v>
      </c>
      <c r="D116" s="35" t="s">
        <v>332</v>
      </c>
      <c r="E116" s="35" t="s">
        <v>331</v>
      </c>
      <c r="F116" s="6" t="s">
        <v>64</v>
      </c>
      <c r="G116" s="67">
        <v>8681</v>
      </c>
      <c r="H116" s="67"/>
      <c r="I116" s="67">
        <f t="shared" si="38"/>
        <v>8681</v>
      </c>
      <c r="J116" s="67"/>
      <c r="K116" s="67"/>
      <c r="L116" s="67">
        <f t="shared" si="35"/>
        <v>0</v>
      </c>
      <c r="M116" s="67"/>
      <c r="N116" s="67"/>
      <c r="O116" s="67">
        <f t="shared" si="36"/>
        <v>0</v>
      </c>
      <c r="P116" s="31"/>
      <c r="Q116" s="31"/>
    </row>
    <row r="117" spans="1:17" s="32" customFormat="1" ht="24" hidden="1">
      <c r="A117" s="7" t="s">
        <v>293</v>
      </c>
      <c r="B117" s="35" t="s">
        <v>22</v>
      </c>
      <c r="C117" s="35" t="s">
        <v>5</v>
      </c>
      <c r="D117" s="35" t="s">
        <v>44</v>
      </c>
      <c r="E117" s="35" t="s">
        <v>292</v>
      </c>
      <c r="F117" s="6"/>
      <c r="G117" s="67">
        <f>G118</f>
        <v>0</v>
      </c>
      <c r="H117" s="67">
        <f>H118</f>
        <v>0</v>
      </c>
      <c r="I117" s="67">
        <f t="shared" si="38"/>
        <v>0</v>
      </c>
      <c r="J117" s="67">
        <f t="shared" ref="J117:M118" si="55">J118</f>
        <v>0</v>
      </c>
      <c r="K117" s="67">
        <f>K118</f>
        <v>0</v>
      </c>
      <c r="L117" s="67">
        <f t="shared" si="35"/>
        <v>0</v>
      </c>
      <c r="M117" s="67">
        <f t="shared" si="55"/>
        <v>0</v>
      </c>
      <c r="N117" s="67">
        <f>N118</f>
        <v>0</v>
      </c>
      <c r="O117" s="67">
        <f t="shared" si="36"/>
        <v>0</v>
      </c>
      <c r="P117" s="31"/>
      <c r="Q117" s="31"/>
    </row>
    <row r="118" spans="1:17" s="32" customFormat="1" ht="24" hidden="1">
      <c r="A118" s="7" t="s">
        <v>120</v>
      </c>
      <c r="B118" s="35" t="s">
        <v>22</v>
      </c>
      <c r="C118" s="35" t="s">
        <v>5</v>
      </c>
      <c r="D118" s="35" t="s">
        <v>44</v>
      </c>
      <c r="E118" s="35" t="s">
        <v>292</v>
      </c>
      <c r="F118" s="6" t="s">
        <v>117</v>
      </c>
      <c r="G118" s="67">
        <f>G119</f>
        <v>0</v>
      </c>
      <c r="H118" s="67">
        <f>H119</f>
        <v>0</v>
      </c>
      <c r="I118" s="67">
        <f t="shared" si="38"/>
        <v>0</v>
      </c>
      <c r="J118" s="67">
        <f t="shared" si="55"/>
        <v>0</v>
      </c>
      <c r="K118" s="67">
        <f>K119</f>
        <v>0</v>
      </c>
      <c r="L118" s="67">
        <f t="shared" si="35"/>
        <v>0</v>
      </c>
      <c r="M118" s="67">
        <f t="shared" si="55"/>
        <v>0</v>
      </c>
      <c r="N118" s="67">
        <f>N119</f>
        <v>0</v>
      </c>
      <c r="O118" s="67">
        <f t="shared" si="36"/>
        <v>0</v>
      </c>
      <c r="P118" s="31"/>
      <c r="Q118" s="31"/>
    </row>
    <row r="119" spans="1:17" s="32" customFormat="1" ht="12" hidden="1">
      <c r="A119" s="7" t="s">
        <v>119</v>
      </c>
      <c r="B119" s="35" t="s">
        <v>22</v>
      </c>
      <c r="C119" s="35" t="s">
        <v>5</v>
      </c>
      <c r="D119" s="35" t="s">
        <v>44</v>
      </c>
      <c r="E119" s="35" t="s">
        <v>292</v>
      </c>
      <c r="F119" s="6" t="s">
        <v>118</v>
      </c>
      <c r="G119" s="67"/>
      <c r="H119" s="67"/>
      <c r="I119" s="67">
        <f t="shared" si="38"/>
        <v>0</v>
      </c>
      <c r="J119" s="67"/>
      <c r="K119" s="67"/>
      <c r="L119" s="67">
        <f t="shared" si="35"/>
        <v>0</v>
      </c>
      <c r="M119" s="67"/>
      <c r="N119" s="67"/>
      <c r="O119" s="67">
        <f t="shared" si="36"/>
        <v>0</v>
      </c>
      <c r="P119" s="31"/>
      <c r="Q119" s="31"/>
    </row>
    <row r="120" spans="1:17" s="32" customFormat="1" ht="12">
      <c r="A120" s="7" t="s">
        <v>201</v>
      </c>
      <c r="B120" s="35" t="s">
        <v>22</v>
      </c>
      <c r="C120" s="35" t="s">
        <v>5</v>
      </c>
      <c r="D120" s="35" t="s">
        <v>44</v>
      </c>
      <c r="E120" s="35" t="s">
        <v>253</v>
      </c>
      <c r="F120" s="6"/>
      <c r="G120" s="67">
        <f>G121+G123</f>
        <v>932721.9</v>
      </c>
      <c r="H120" s="67">
        <f>H121+H123</f>
        <v>250600</v>
      </c>
      <c r="I120" s="67">
        <f t="shared" si="38"/>
        <v>1183321.8999999999</v>
      </c>
      <c r="J120" s="67">
        <f t="shared" ref="J120:M120" si="56">J121+J123</f>
        <v>0</v>
      </c>
      <c r="K120" s="67">
        <f>K121+K123</f>
        <v>0</v>
      </c>
      <c r="L120" s="67">
        <f t="shared" si="35"/>
        <v>0</v>
      </c>
      <c r="M120" s="67">
        <f t="shared" si="56"/>
        <v>0</v>
      </c>
      <c r="N120" s="67">
        <f>N121+N123</f>
        <v>0</v>
      </c>
      <c r="O120" s="67">
        <f t="shared" si="36"/>
        <v>0</v>
      </c>
      <c r="P120" s="31"/>
      <c r="Q120" s="31"/>
    </row>
    <row r="121" spans="1:17" s="32" customFormat="1" ht="12">
      <c r="A121" s="7" t="s">
        <v>423</v>
      </c>
      <c r="B121" s="35" t="s">
        <v>22</v>
      </c>
      <c r="C121" s="35" t="s">
        <v>5</v>
      </c>
      <c r="D121" s="35" t="s">
        <v>44</v>
      </c>
      <c r="E121" s="35" t="s">
        <v>253</v>
      </c>
      <c r="F121" s="6" t="s">
        <v>61</v>
      </c>
      <c r="G121" s="67">
        <f>G122</f>
        <v>47602</v>
      </c>
      <c r="H121" s="67">
        <f>H122</f>
        <v>0</v>
      </c>
      <c r="I121" s="67">
        <f t="shared" si="38"/>
        <v>47602</v>
      </c>
      <c r="J121" s="67">
        <f t="shared" ref="J121:M121" si="57">J122</f>
        <v>0</v>
      </c>
      <c r="K121" s="67">
        <f>K122</f>
        <v>0</v>
      </c>
      <c r="L121" s="67">
        <f t="shared" si="35"/>
        <v>0</v>
      </c>
      <c r="M121" s="67">
        <f t="shared" si="57"/>
        <v>0</v>
      </c>
      <c r="N121" s="67">
        <f>N122</f>
        <v>0</v>
      </c>
      <c r="O121" s="67">
        <f t="shared" si="36"/>
        <v>0</v>
      </c>
      <c r="P121" s="31"/>
      <c r="Q121" s="31"/>
    </row>
    <row r="122" spans="1:17" s="32" customFormat="1" ht="12">
      <c r="A122" s="7" t="s">
        <v>82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 t="s">
        <v>62</v>
      </c>
      <c r="G122" s="67">
        <v>47602</v>
      </c>
      <c r="H122" s="67"/>
      <c r="I122" s="67">
        <f t="shared" si="38"/>
        <v>47602</v>
      </c>
      <c r="J122" s="67"/>
      <c r="K122" s="67"/>
      <c r="L122" s="67">
        <f t="shared" si="35"/>
        <v>0</v>
      </c>
      <c r="M122" s="67"/>
      <c r="N122" s="67"/>
      <c r="O122" s="67">
        <f t="shared" si="36"/>
        <v>0</v>
      </c>
      <c r="P122" s="31"/>
      <c r="Q122" s="31"/>
    </row>
    <row r="123" spans="1:17" s="32" customFormat="1" ht="12">
      <c r="A123" s="7" t="s">
        <v>65</v>
      </c>
      <c r="B123" s="35" t="s">
        <v>22</v>
      </c>
      <c r="C123" s="35" t="s">
        <v>5</v>
      </c>
      <c r="D123" s="35" t="s">
        <v>44</v>
      </c>
      <c r="E123" s="35" t="s">
        <v>253</v>
      </c>
      <c r="F123" s="6" t="s">
        <v>22</v>
      </c>
      <c r="G123" s="67">
        <f>G124+G125</f>
        <v>885119.9</v>
      </c>
      <c r="H123" s="67">
        <f>H124+H125</f>
        <v>250600</v>
      </c>
      <c r="I123" s="67">
        <f t="shared" si="38"/>
        <v>1135719.8999999999</v>
      </c>
      <c r="J123" s="67">
        <f t="shared" ref="J123:M123" si="58">J124+J125</f>
        <v>0</v>
      </c>
      <c r="K123" s="67">
        <f>K124+K125</f>
        <v>0</v>
      </c>
      <c r="L123" s="67">
        <f t="shared" si="35"/>
        <v>0</v>
      </c>
      <c r="M123" s="67">
        <f t="shared" si="58"/>
        <v>0</v>
      </c>
      <c r="N123" s="67">
        <f>N124+N125</f>
        <v>0</v>
      </c>
      <c r="O123" s="67">
        <f t="shared" si="36"/>
        <v>0</v>
      </c>
      <c r="P123" s="31"/>
      <c r="Q123" s="31"/>
    </row>
    <row r="124" spans="1:17" s="32" customFormat="1" ht="12">
      <c r="A124" s="7" t="s">
        <v>235</v>
      </c>
      <c r="B124" s="35" t="s">
        <v>22</v>
      </c>
      <c r="C124" s="35" t="s">
        <v>5</v>
      </c>
      <c r="D124" s="35" t="s">
        <v>44</v>
      </c>
      <c r="E124" s="35" t="s">
        <v>253</v>
      </c>
      <c r="F124" s="6" t="s">
        <v>236</v>
      </c>
      <c r="G124" s="67">
        <v>10119.9</v>
      </c>
      <c r="H124" s="67">
        <v>600</v>
      </c>
      <c r="I124" s="67">
        <f t="shared" si="38"/>
        <v>10719.9</v>
      </c>
      <c r="J124" s="67"/>
      <c r="K124" s="67"/>
      <c r="L124" s="67">
        <f t="shared" si="35"/>
        <v>0</v>
      </c>
      <c r="M124" s="67"/>
      <c r="N124" s="67"/>
      <c r="O124" s="67">
        <f t="shared" si="36"/>
        <v>0</v>
      </c>
      <c r="P124" s="31"/>
      <c r="Q124" s="31"/>
    </row>
    <row r="125" spans="1:17" s="32" customFormat="1" ht="12">
      <c r="A125" s="7" t="s">
        <v>66</v>
      </c>
      <c r="B125" s="35" t="s">
        <v>22</v>
      </c>
      <c r="C125" s="35" t="s">
        <v>5</v>
      </c>
      <c r="D125" s="35" t="s">
        <v>44</v>
      </c>
      <c r="E125" s="35" t="s">
        <v>253</v>
      </c>
      <c r="F125" s="6" t="s">
        <v>64</v>
      </c>
      <c r="G125" s="67">
        <v>875000</v>
      </c>
      <c r="H125" s="67">
        <v>250000</v>
      </c>
      <c r="I125" s="67">
        <f t="shared" si="38"/>
        <v>1125000</v>
      </c>
      <c r="J125" s="67"/>
      <c r="K125" s="67"/>
      <c r="L125" s="67">
        <f t="shared" si="35"/>
        <v>0</v>
      </c>
      <c r="M125" s="67"/>
      <c r="N125" s="67"/>
      <c r="O125" s="67">
        <f t="shared" si="36"/>
        <v>0</v>
      </c>
      <c r="P125" s="31"/>
      <c r="Q125" s="31"/>
    </row>
    <row r="126" spans="1:17" s="32" customFormat="1" ht="27" customHeight="1">
      <c r="A126" s="7" t="s">
        <v>113</v>
      </c>
      <c r="B126" s="35" t="s">
        <v>22</v>
      </c>
      <c r="C126" s="35" t="s">
        <v>5</v>
      </c>
      <c r="D126" s="35" t="s">
        <v>44</v>
      </c>
      <c r="E126" s="35" t="s">
        <v>143</v>
      </c>
      <c r="F126" s="35"/>
      <c r="G126" s="67">
        <f>G129+G127</f>
        <v>450000</v>
      </c>
      <c r="H126" s="67">
        <f>H129+H127</f>
        <v>0</v>
      </c>
      <c r="I126" s="67">
        <f t="shared" si="38"/>
        <v>450000</v>
      </c>
      <c r="J126" s="67">
        <f t="shared" ref="J126:M126" si="59">J129+J127</f>
        <v>350000</v>
      </c>
      <c r="K126" s="67">
        <f>K129+K127</f>
        <v>0</v>
      </c>
      <c r="L126" s="67">
        <f t="shared" si="35"/>
        <v>350000</v>
      </c>
      <c r="M126" s="67">
        <f t="shared" si="59"/>
        <v>350000</v>
      </c>
      <c r="N126" s="67">
        <f>N129+N127</f>
        <v>0</v>
      </c>
      <c r="O126" s="67">
        <f t="shared" si="36"/>
        <v>350000</v>
      </c>
      <c r="P126" s="31"/>
      <c r="Q126" s="31"/>
    </row>
    <row r="127" spans="1:17" s="32" customFormat="1" ht="0.75" hidden="1" customHeight="1">
      <c r="A127" s="7" t="s">
        <v>63</v>
      </c>
      <c r="B127" s="35" t="s">
        <v>22</v>
      </c>
      <c r="C127" s="35" t="s">
        <v>5</v>
      </c>
      <c r="D127" s="35" t="s">
        <v>44</v>
      </c>
      <c r="E127" s="35" t="s">
        <v>143</v>
      </c>
      <c r="F127" s="35" t="s">
        <v>61</v>
      </c>
      <c r="G127" s="67">
        <f>G128</f>
        <v>0</v>
      </c>
      <c r="H127" s="67">
        <f>H128</f>
        <v>0</v>
      </c>
      <c r="I127" s="67">
        <f t="shared" si="38"/>
        <v>0</v>
      </c>
      <c r="J127" s="67">
        <f t="shared" ref="J127:M127" si="60">J128</f>
        <v>0</v>
      </c>
      <c r="K127" s="67">
        <f>K128</f>
        <v>0</v>
      </c>
      <c r="L127" s="67">
        <f t="shared" si="35"/>
        <v>0</v>
      </c>
      <c r="M127" s="67">
        <f t="shared" si="60"/>
        <v>0</v>
      </c>
      <c r="N127" s="67">
        <f>N128</f>
        <v>0</v>
      </c>
      <c r="O127" s="67">
        <f t="shared" si="36"/>
        <v>0</v>
      </c>
      <c r="P127" s="31"/>
      <c r="Q127" s="31"/>
    </row>
    <row r="128" spans="1:17" s="32" customFormat="1" ht="12" hidden="1">
      <c r="A128" s="7" t="s">
        <v>82</v>
      </c>
      <c r="B128" s="35" t="s">
        <v>22</v>
      </c>
      <c r="C128" s="35" t="s">
        <v>5</v>
      </c>
      <c r="D128" s="35" t="s">
        <v>44</v>
      </c>
      <c r="E128" s="35" t="s">
        <v>143</v>
      </c>
      <c r="F128" s="35" t="s">
        <v>62</v>
      </c>
      <c r="G128" s="67"/>
      <c r="H128" s="67"/>
      <c r="I128" s="67">
        <f t="shared" si="38"/>
        <v>0</v>
      </c>
      <c r="J128" s="69"/>
      <c r="K128" s="67"/>
      <c r="L128" s="67">
        <f t="shared" si="35"/>
        <v>0</v>
      </c>
      <c r="M128" s="67"/>
      <c r="N128" s="67"/>
      <c r="O128" s="67">
        <f t="shared" si="36"/>
        <v>0</v>
      </c>
      <c r="P128" s="31"/>
      <c r="Q128" s="31"/>
    </row>
    <row r="129" spans="1:92" s="32" customFormat="1" ht="13.5" customHeight="1">
      <c r="A129" s="7" t="s">
        <v>65</v>
      </c>
      <c r="B129" s="35" t="s">
        <v>22</v>
      </c>
      <c r="C129" s="35" t="s">
        <v>5</v>
      </c>
      <c r="D129" s="35" t="s">
        <v>44</v>
      </c>
      <c r="E129" s="35" t="s">
        <v>143</v>
      </c>
      <c r="F129" s="35" t="s">
        <v>22</v>
      </c>
      <c r="G129" s="67">
        <f>G130</f>
        <v>450000</v>
      </c>
      <c r="H129" s="67">
        <f>H130</f>
        <v>0</v>
      </c>
      <c r="I129" s="67">
        <f t="shared" si="38"/>
        <v>450000</v>
      </c>
      <c r="J129" s="67">
        <f t="shared" ref="J129:M129" si="61">J130</f>
        <v>350000</v>
      </c>
      <c r="K129" s="67">
        <f>K130</f>
        <v>0</v>
      </c>
      <c r="L129" s="67">
        <f t="shared" si="35"/>
        <v>350000</v>
      </c>
      <c r="M129" s="67">
        <f t="shared" si="61"/>
        <v>350000</v>
      </c>
      <c r="N129" s="67">
        <f>N130</f>
        <v>0</v>
      </c>
      <c r="O129" s="67">
        <f t="shared" si="36"/>
        <v>350000</v>
      </c>
      <c r="P129" s="31"/>
      <c r="Q129" s="31"/>
    </row>
    <row r="130" spans="1:92" s="32" customFormat="1" ht="24">
      <c r="A130" s="7" t="s">
        <v>406</v>
      </c>
      <c r="B130" s="35" t="s">
        <v>22</v>
      </c>
      <c r="C130" s="35" t="s">
        <v>5</v>
      </c>
      <c r="D130" s="35" t="s">
        <v>44</v>
      </c>
      <c r="E130" s="35" t="s">
        <v>143</v>
      </c>
      <c r="F130" s="35" t="s">
        <v>70</v>
      </c>
      <c r="G130" s="67">
        <v>450000</v>
      </c>
      <c r="H130" s="67"/>
      <c r="I130" s="67">
        <f t="shared" si="38"/>
        <v>450000</v>
      </c>
      <c r="J130" s="68">
        <v>350000</v>
      </c>
      <c r="K130" s="67"/>
      <c r="L130" s="67">
        <f t="shared" si="35"/>
        <v>350000</v>
      </c>
      <c r="M130" s="67">
        <v>350000</v>
      </c>
      <c r="N130" s="67"/>
      <c r="O130" s="67">
        <f t="shared" si="36"/>
        <v>350000</v>
      </c>
      <c r="P130" s="31"/>
      <c r="Q130" s="31"/>
    </row>
    <row r="131" spans="1:92" s="31" customFormat="1" ht="0.75" hidden="1" customHeight="1">
      <c r="A131" s="7" t="s">
        <v>201</v>
      </c>
      <c r="B131" s="6" t="s">
        <v>22</v>
      </c>
      <c r="C131" s="6" t="s">
        <v>5</v>
      </c>
      <c r="D131" s="6" t="s">
        <v>44</v>
      </c>
      <c r="E131" s="6" t="s">
        <v>253</v>
      </c>
      <c r="F131" s="6"/>
      <c r="G131" s="67">
        <f>G134+G132</f>
        <v>0</v>
      </c>
      <c r="H131" s="67">
        <f>H134+H132</f>
        <v>0</v>
      </c>
      <c r="I131" s="65">
        <f t="shared" si="38"/>
        <v>0</v>
      </c>
      <c r="J131" s="67">
        <f t="shared" ref="J131:M131" si="62">J134+J132</f>
        <v>0</v>
      </c>
      <c r="K131" s="67"/>
      <c r="L131" s="67"/>
      <c r="M131" s="67">
        <f t="shared" si="62"/>
        <v>0</v>
      </c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</row>
    <row r="132" spans="1:92" s="31" customFormat="1" ht="12" hidden="1">
      <c r="A132" s="7" t="s">
        <v>63</v>
      </c>
      <c r="B132" s="6" t="s">
        <v>22</v>
      </c>
      <c r="C132" s="6" t="s">
        <v>5</v>
      </c>
      <c r="D132" s="6" t="s">
        <v>44</v>
      </c>
      <c r="E132" s="6" t="s">
        <v>253</v>
      </c>
      <c r="F132" s="6" t="s">
        <v>61</v>
      </c>
      <c r="G132" s="67">
        <f>G133</f>
        <v>0</v>
      </c>
      <c r="H132" s="67">
        <f>H133</f>
        <v>0</v>
      </c>
      <c r="I132" s="65">
        <f t="shared" si="38"/>
        <v>0</v>
      </c>
      <c r="J132" s="67">
        <f t="shared" ref="J132:M132" si="63">J133</f>
        <v>0</v>
      </c>
      <c r="K132" s="67"/>
      <c r="L132" s="67"/>
      <c r="M132" s="67">
        <f t="shared" si="63"/>
        <v>0</v>
      </c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</row>
    <row r="133" spans="1:92" s="31" customFormat="1" ht="12" hidden="1">
      <c r="A133" s="7" t="s">
        <v>82</v>
      </c>
      <c r="B133" s="6" t="s">
        <v>22</v>
      </c>
      <c r="C133" s="6" t="s">
        <v>5</v>
      </c>
      <c r="D133" s="6" t="s">
        <v>44</v>
      </c>
      <c r="E133" s="6" t="s">
        <v>253</v>
      </c>
      <c r="F133" s="6" t="s">
        <v>62</v>
      </c>
      <c r="G133" s="67"/>
      <c r="H133" s="67"/>
      <c r="I133" s="65">
        <f t="shared" si="38"/>
        <v>0</v>
      </c>
      <c r="J133" s="68"/>
      <c r="K133" s="68"/>
      <c r="L133" s="68"/>
      <c r="M133" s="67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</row>
    <row r="134" spans="1:92" s="31" customFormat="1" ht="12" hidden="1">
      <c r="A134" s="15" t="s">
        <v>65</v>
      </c>
      <c r="B134" s="6" t="s">
        <v>22</v>
      </c>
      <c r="C134" s="6" t="s">
        <v>5</v>
      </c>
      <c r="D134" s="6" t="s">
        <v>44</v>
      </c>
      <c r="E134" s="6" t="s">
        <v>253</v>
      </c>
      <c r="F134" s="6" t="s">
        <v>22</v>
      </c>
      <c r="G134" s="67">
        <f t="shared" ref="G134:M134" si="64">G135</f>
        <v>0</v>
      </c>
      <c r="H134" s="67">
        <f t="shared" si="64"/>
        <v>0</v>
      </c>
      <c r="I134" s="65">
        <f t="shared" si="38"/>
        <v>0</v>
      </c>
      <c r="J134" s="67">
        <f t="shared" si="64"/>
        <v>0</v>
      </c>
      <c r="K134" s="67"/>
      <c r="L134" s="67"/>
      <c r="M134" s="67">
        <f t="shared" si="64"/>
        <v>0</v>
      </c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</row>
    <row r="135" spans="1:92" s="31" customFormat="1" ht="12" hidden="1">
      <c r="A135" s="7" t="s">
        <v>235</v>
      </c>
      <c r="B135" s="6" t="s">
        <v>22</v>
      </c>
      <c r="C135" s="6" t="s">
        <v>5</v>
      </c>
      <c r="D135" s="6" t="s">
        <v>44</v>
      </c>
      <c r="E135" s="6" t="s">
        <v>253</v>
      </c>
      <c r="F135" s="6" t="s">
        <v>236</v>
      </c>
      <c r="G135" s="67"/>
      <c r="H135" s="67"/>
      <c r="I135" s="65">
        <f t="shared" si="38"/>
        <v>0</v>
      </c>
      <c r="J135" s="68"/>
      <c r="K135" s="68"/>
      <c r="L135" s="68"/>
      <c r="M135" s="67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</row>
    <row r="136" spans="1:92" s="32" customFormat="1" ht="12">
      <c r="A136" s="11" t="s">
        <v>195</v>
      </c>
      <c r="B136" s="37" t="s">
        <v>22</v>
      </c>
      <c r="C136" s="37" t="s">
        <v>7</v>
      </c>
      <c r="D136" s="37"/>
      <c r="E136" s="37"/>
      <c r="F136" s="37"/>
      <c r="G136" s="65">
        <f>G137</f>
        <v>200000</v>
      </c>
      <c r="H136" s="65">
        <f>H137</f>
        <v>-65000</v>
      </c>
      <c r="I136" s="65">
        <f t="shared" si="38"/>
        <v>135000</v>
      </c>
      <c r="J136" s="65">
        <f t="shared" ref="J136:M136" si="65">J137</f>
        <v>100000</v>
      </c>
      <c r="K136" s="65">
        <f>K137</f>
        <v>0</v>
      </c>
      <c r="L136" s="65">
        <f t="shared" ref="L136:L143" si="66">J136+K136</f>
        <v>100000</v>
      </c>
      <c r="M136" s="65">
        <f t="shared" si="65"/>
        <v>100000</v>
      </c>
      <c r="N136" s="65">
        <f>N137</f>
        <v>0</v>
      </c>
      <c r="O136" s="65">
        <f t="shared" ref="O136:O143" si="67">M136+N136</f>
        <v>100000</v>
      </c>
      <c r="P136" s="31"/>
      <c r="Q136" s="31"/>
    </row>
    <row r="137" spans="1:92" s="32" customFormat="1" ht="24">
      <c r="A137" s="39" t="s">
        <v>351</v>
      </c>
      <c r="B137" s="38" t="s">
        <v>22</v>
      </c>
      <c r="C137" s="38" t="s">
        <v>7</v>
      </c>
      <c r="D137" s="38" t="s">
        <v>13</v>
      </c>
      <c r="E137" s="38"/>
      <c r="F137" s="38"/>
      <c r="G137" s="66">
        <f>G138+G147</f>
        <v>200000</v>
      </c>
      <c r="H137" s="66">
        <f>H138+H147</f>
        <v>-65000</v>
      </c>
      <c r="I137" s="66">
        <f t="shared" si="38"/>
        <v>135000</v>
      </c>
      <c r="J137" s="66">
        <f t="shared" ref="J137:M137" si="68">J138+J147</f>
        <v>100000</v>
      </c>
      <c r="K137" s="66">
        <f>K138+K147</f>
        <v>0</v>
      </c>
      <c r="L137" s="66">
        <f t="shared" si="66"/>
        <v>100000</v>
      </c>
      <c r="M137" s="66">
        <f t="shared" si="68"/>
        <v>100000</v>
      </c>
      <c r="N137" s="66">
        <f>N138+N147</f>
        <v>0</v>
      </c>
      <c r="O137" s="66">
        <f t="shared" si="67"/>
        <v>100000</v>
      </c>
      <c r="P137" s="31"/>
      <c r="Q137" s="31"/>
    </row>
    <row r="138" spans="1:92" s="32" customFormat="1" ht="36">
      <c r="A138" s="15" t="s">
        <v>294</v>
      </c>
      <c r="B138" s="35" t="s">
        <v>22</v>
      </c>
      <c r="C138" s="35" t="s">
        <v>7</v>
      </c>
      <c r="D138" s="35" t="s">
        <v>13</v>
      </c>
      <c r="E138" s="35" t="s">
        <v>280</v>
      </c>
      <c r="F138" s="35"/>
      <c r="G138" s="67">
        <f>G139+G144</f>
        <v>200000</v>
      </c>
      <c r="H138" s="67">
        <f>H139+H144</f>
        <v>-65000</v>
      </c>
      <c r="I138" s="67">
        <f t="shared" si="38"/>
        <v>135000</v>
      </c>
      <c r="J138" s="67">
        <f t="shared" ref="J138:M138" si="69">J139+J144</f>
        <v>100000</v>
      </c>
      <c r="K138" s="67">
        <f>K139+K144</f>
        <v>0</v>
      </c>
      <c r="L138" s="67">
        <f t="shared" si="66"/>
        <v>100000</v>
      </c>
      <c r="M138" s="67">
        <f t="shared" si="69"/>
        <v>100000</v>
      </c>
      <c r="N138" s="67">
        <f>N139+N144</f>
        <v>0</v>
      </c>
      <c r="O138" s="67">
        <f t="shared" si="67"/>
        <v>100000</v>
      </c>
      <c r="P138" s="31"/>
      <c r="Q138" s="31"/>
    </row>
    <row r="139" spans="1:92" s="32" customFormat="1" ht="24">
      <c r="A139" s="15" t="s">
        <v>519</v>
      </c>
      <c r="B139" s="35" t="s">
        <v>22</v>
      </c>
      <c r="C139" s="35" t="s">
        <v>7</v>
      </c>
      <c r="D139" s="35" t="s">
        <v>13</v>
      </c>
      <c r="E139" s="35" t="s">
        <v>312</v>
      </c>
      <c r="F139" s="45"/>
      <c r="G139" s="67">
        <f>G140+G142</f>
        <v>200000</v>
      </c>
      <c r="H139" s="67">
        <f>H140+H142</f>
        <v>-65000</v>
      </c>
      <c r="I139" s="67">
        <f t="shared" si="38"/>
        <v>135000</v>
      </c>
      <c r="J139" s="67">
        <f t="shared" ref="J139:M139" si="70">J140+J142</f>
        <v>100000</v>
      </c>
      <c r="K139" s="67">
        <f>K140+K142</f>
        <v>0</v>
      </c>
      <c r="L139" s="67">
        <f t="shared" si="66"/>
        <v>100000</v>
      </c>
      <c r="M139" s="67">
        <f t="shared" si="70"/>
        <v>100000</v>
      </c>
      <c r="N139" s="67">
        <f>N140+N142</f>
        <v>0</v>
      </c>
      <c r="O139" s="67">
        <f t="shared" si="67"/>
        <v>100000</v>
      </c>
      <c r="P139" s="31"/>
      <c r="Q139" s="31"/>
    </row>
    <row r="140" spans="1:92" s="32" customFormat="1" ht="12">
      <c r="A140" s="7" t="s">
        <v>423</v>
      </c>
      <c r="B140" s="35" t="s">
        <v>22</v>
      </c>
      <c r="C140" s="35" t="s">
        <v>7</v>
      </c>
      <c r="D140" s="35" t="s">
        <v>13</v>
      </c>
      <c r="E140" s="35" t="s">
        <v>287</v>
      </c>
      <c r="F140" s="35" t="s">
        <v>61</v>
      </c>
      <c r="G140" s="67">
        <f t="shared" ref="G140:N140" si="71">G141</f>
        <v>100000</v>
      </c>
      <c r="H140" s="67">
        <f t="shared" si="71"/>
        <v>0</v>
      </c>
      <c r="I140" s="67">
        <f t="shared" si="38"/>
        <v>100000</v>
      </c>
      <c r="J140" s="67">
        <f t="shared" si="71"/>
        <v>100000</v>
      </c>
      <c r="K140" s="67">
        <f t="shared" si="71"/>
        <v>0</v>
      </c>
      <c r="L140" s="67">
        <f t="shared" si="66"/>
        <v>100000</v>
      </c>
      <c r="M140" s="67">
        <f t="shared" si="71"/>
        <v>100000</v>
      </c>
      <c r="N140" s="67">
        <f t="shared" si="71"/>
        <v>0</v>
      </c>
      <c r="O140" s="67">
        <f t="shared" si="67"/>
        <v>100000</v>
      </c>
      <c r="P140" s="31"/>
      <c r="Q140" s="31"/>
    </row>
    <row r="141" spans="1:92" s="32" customFormat="1" ht="12">
      <c r="A141" s="7" t="s">
        <v>82</v>
      </c>
      <c r="B141" s="35" t="s">
        <v>22</v>
      </c>
      <c r="C141" s="35" t="s">
        <v>7</v>
      </c>
      <c r="D141" s="35" t="s">
        <v>13</v>
      </c>
      <c r="E141" s="35" t="s">
        <v>287</v>
      </c>
      <c r="F141" s="35" t="s">
        <v>62</v>
      </c>
      <c r="G141" s="67">
        <v>100000</v>
      </c>
      <c r="H141" s="67"/>
      <c r="I141" s="67">
        <f t="shared" si="38"/>
        <v>100000</v>
      </c>
      <c r="J141" s="68">
        <v>100000</v>
      </c>
      <c r="K141" s="67"/>
      <c r="L141" s="67">
        <f t="shared" si="66"/>
        <v>100000</v>
      </c>
      <c r="M141" s="67">
        <v>100000</v>
      </c>
      <c r="N141" s="67"/>
      <c r="O141" s="67">
        <f t="shared" si="67"/>
        <v>100000</v>
      </c>
      <c r="P141" s="31"/>
      <c r="Q141" s="31"/>
    </row>
    <row r="142" spans="1:92" s="32" customFormat="1" ht="12">
      <c r="A142" s="15" t="s">
        <v>65</v>
      </c>
      <c r="B142" s="6" t="s">
        <v>22</v>
      </c>
      <c r="C142" s="6" t="s">
        <v>7</v>
      </c>
      <c r="D142" s="6" t="s">
        <v>13</v>
      </c>
      <c r="E142" s="6" t="s">
        <v>287</v>
      </c>
      <c r="F142" s="6" t="s">
        <v>22</v>
      </c>
      <c r="G142" s="67">
        <f t="shared" ref="G142:N142" si="72">G143</f>
        <v>100000</v>
      </c>
      <c r="H142" s="67">
        <f t="shared" si="72"/>
        <v>-65000</v>
      </c>
      <c r="I142" s="67">
        <f t="shared" ref="I142:I212" si="73">G142+H142</f>
        <v>35000</v>
      </c>
      <c r="J142" s="67">
        <f t="shared" si="72"/>
        <v>0</v>
      </c>
      <c r="K142" s="67">
        <f t="shared" si="72"/>
        <v>0</v>
      </c>
      <c r="L142" s="67">
        <f t="shared" si="66"/>
        <v>0</v>
      </c>
      <c r="M142" s="67">
        <f t="shared" si="72"/>
        <v>0</v>
      </c>
      <c r="N142" s="67">
        <f t="shared" si="72"/>
        <v>0</v>
      </c>
      <c r="O142" s="67">
        <f t="shared" si="67"/>
        <v>0</v>
      </c>
      <c r="P142" s="31"/>
      <c r="Q142" s="31"/>
    </row>
    <row r="143" spans="1:92" s="32" customFormat="1" ht="12">
      <c r="A143" s="15" t="s">
        <v>99</v>
      </c>
      <c r="B143" s="6" t="s">
        <v>22</v>
      </c>
      <c r="C143" s="6" t="s">
        <v>7</v>
      </c>
      <c r="D143" s="6" t="s">
        <v>13</v>
      </c>
      <c r="E143" s="6" t="s">
        <v>287</v>
      </c>
      <c r="F143" s="6" t="s">
        <v>98</v>
      </c>
      <c r="G143" s="67">
        <v>100000</v>
      </c>
      <c r="H143" s="67">
        <f>-65000</f>
        <v>-65000</v>
      </c>
      <c r="I143" s="67">
        <f t="shared" si="73"/>
        <v>35000</v>
      </c>
      <c r="J143" s="68">
        <v>0</v>
      </c>
      <c r="K143" s="67"/>
      <c r="L143" s="67">
        <f t="shared" si="66"/>
        <v>0</v>
      </c>
      <c r="M143" s="67">
        <v>0</v>
      </c>
      <c r="N143" s="67"/>
      <c r="O143" s="67">
        <f t="shared" si="67"/>
        <v>0</v>
      </c>
      <c r="P143" s="31"/>
      <c r="Q143" s="31"/>
    </row>
    <row r="144" spans="1:92" s="32" customFormat="1" ht="12" hidden="1">
      <c r="A144" s="7" t="s">
        <v>329</v>
      </c>
      <c r="B144" s="35" t="s">
        <v>22</v>
      </c>
      <c r="C144" s="35" t="s">
        <v>7</v>
      </c>
      <c r="D144" s="35" t="s">
        <v>13</v>
      </c>
      <c r="E144" s="35" t="s">
        <v>328</v>
      </c>
      <c r="F144" s="35"/>
      <c r="G144" s="67">
        <f>G145</f>
        <v>0</v>
      </c>
      <c r="H144" s="67">
        <f>H145</f>
        <v>0</v>
      </c>
      <c r="I144" s="65">
        <f t="shared" si="73"/>
        <v>0</v>
      </c>
      <c r="J144" s="67">
        <f t="shared" ref="J144:M145" si="74">J145</f>
        <v>0</v>
      </c>
      <c r="K144" s="67"/>
      <c r="L144" s="67"/>
      <c r="M144" s="67">
        <f t="shared" si="74"/>
        <v>0</v>
      </c>
      <c r="N144" s="31"/>
      <c r="O144" s="31"/>
      <c r="P144" s="31"/>
      <c r="Q144" s="31"/>
    </row>
    <row r="145" spans="1:17" s="32" customFormat="1" ht="12" hidden="1">
      <c r="A145" s="10" t="s">
        <v>73</v>
      </c>
      <c r="B145" s="35" t="s">
        <v>22</v>
      </c>
      <c r="C145" s="35" t="s">
        <v>7</v>
      </c>
      <c r="D145" s="35" t="s">
        <v>13</v>
      </c>
      <c r="E145" s="35" t="s">
        <v>328</v>
      </c>
      <c r="F145" s="35" t="s">
        <v>72</v>
      </c>
      <c r="G145" s="67">
        <f>G146</f>
        <v>0</v>
      </c>
      <c r="H145" s="67">
        <f>H146</f>
        <v>0</v>
      </c>
      <c r="I145" s="65">
        <f t="shared" si="73"/>
        <v>0</v>
      </c>
      <c r="J145" s="67">
        <f t="shared" si="74"/>
        <v>0</v>
      </c>
      <c r="K145" s="67"/>
      <c r="L145" s="67"/>
      <c r="M145" s="67">
        <f t="shared" si="74"/>
        <v>0</v>
      </c>
      <c r="N145" s="31"/>
      <c r="O145" s="31"/>
      <c r="P145" s="31"/>
      <c r="Q145" s="31"/>
    </row>
    <row r="146" spans="1:17" s="32" customFormat="1" ht="12" hidden="1">
      <c r="A146" s="7" t="s">
        <v>242</v>
      </c>
      <c r="B146" s="35" t="s">
        <v>22</v>
      </c>
      <c r="C146" s="35" t="s">
        <v>7</v>
      </c>
      <c r="D146" s="35" t="s">
        <v>13</v>
      </c>
      <c r="E146" s="35" t="s">
        <v>328</v>
      </c>
      <c r="F146" s="35" t="s">
        <v>197</v>
      </c>
      <c r="G146" s="67"/>
      <c r="H146" s="67"/>
      <c r="I146" s="65">
        <f t="shared" si="73"/>
        <v>0</v>
      </c>
      <c r="J146" s="68"/>
      <c r="K146" s="68"/>
      <c r="L146" s="68"/>
      <c r="M146" s="67"/>
      <c r="N146" s="31"/>
      <c r="O146" s="31"/>
      <c r="P146" s="31"/>
      <c r="Q146" s="31"/>
    </row>
    <row r="147" spans="1:17" s="32" customFormat="1" ht="12" hidden="1">
      <c r="A147" s="7" t="s">
        <v>210</v>
      </c>
      <c r="B147" s="35" t="s">
        <v>22</v>
      </c>
      <c r="C147" s="35" t="s">
        <v>7</v>
      </c>
      <c r="D147" s="35" t="s">
        <v>13</v>
      </c>
      <c r="E147" s="35" t="s">
        <v>169</v>
      </c>
      <c r="F147" s="35"/>
      <c r="G147" s="67">
        <f t="shared" ref="G147:M149" si="75">G148</f>
        <v>0</v>
      </c>
      <c r="H147" s="67">
        <f t="shared" si="75"/>
        <v>0</v>
      </c>
      <c r="I147" s="65">
        <f t="shared" si="73"/>
        <v>0</v>
      </c>
      <c r="J147" s="67">
        <f t="shared" si="75"/>
        <v>0</v>
      </c>
      <c r="K147" s="67"/>
      <c r="L147" s="67"/>
      <c r="M147" s="67">
        <f t="shared" si="75"/>
        <v>0</v>
      </c>
      <c r="N147" s="31"/>
      <c r="O147" s="31"/>
      <c r="P147" s="31"/>
      <c r="Q147" s="31"/>
    </row>
    <row r="148" spans="1:17" s="32" customFormat="1" ht="12" hidden="1">
      <c r="A148" s="7" t="s">
        <v>97</v>
      </c>
      <c r="B148" s="35" t="s">
        <v>22</v>
      </c>
      <c r="C148" s="35" t="s">
        <v>7</v>
      </c>
      <c r="D148" s="35" t="s">
        <v>13</v>
      </c>
      <c r="E148" s="35" t="s">
        <v>170</v>
      </c>
      <c r="F148" s="45"/>
      <c r="G148" s="67">
        <f t="shared" si="75"/>
        <v>0</v>
      </c>
      <c r="H148" s="67">
        <f t="shared" si="75"/>
        <v>0</v>
      </c>
      <c r="I148" s="65">
        <f t="shared" si="73"/>
        <v>0</v>
      </c>
      <c r="J148" s="67">
        <f t="shared" si="75"/>
        <v>0</v>
      </c>
      <c r="K148" s="67"/>
      <c r="L148" s="67"/>
      <c r="M148" s="67">
        <f t="shared" si="75"/>
        <v>0</v>
      </c>
      <c r="N148" s="31"/>
      <c r="O148" s="31"/>
      <c r="P148" s="31"/>
      <c r="Q148" s="31"/>
    </row>
    <row r="149" spans="1:17" s="32" customFormat="1" ht="12" hidden="1">
      <c r="A149" s="7" t="s">
        <v>65</v>
      </c>
      <c r="B149" s="35" t="s">
        <v>22</v>
      </c>
      <c r="C149" s="35" t="s">
        <v>7</v>
      </c>
      <c r="D149" s="35" t="s">
        <v>13</v>
      </c>
      <c r="E149" s="35" t="s">
        <v>170</v>
      </c>
      <c r="F149" s="35" t="s">
        <v>22</v>
      </c>
      <c r="G149" s="67">
        <f t="shared" si="75"/>
        <v>0</v>
      </c>
      <c r="H149" s="67">
        <f t="shared" si="75"/>
        <v>0</v>
      </c>
      <c r="I149" s="65">
        <f t="shared" si="73"/>
        <v>0</v>
      </c>
      <c r="J149" s="67">
        <f t="shared" si="75"/>
        <v>0</v>
      </c>
      <c r="K149" s="67"/>
      <c r="L149" s="67"/>
      <c r="M149" s="67">
        <f t="shared" si="75"/>
        <v>0</v>
      </c>
      <c r="N149" s="31"/>
      <c r="O149" s="31"/>
      <c r="P149" s="31"/>
      <c r="Q149" s="31"/>
    </row>
    <row r="150" spans="1:17" s="32" customFormat="1" ht="12" hidden="1">
      <c r="A150" s="7" t="s">
        <v>220</v>
      </c>
      <c r="B150" s="35" t="s">
        <v>22</v>
      </c>
      <c r="C150" s="35" t="s">
        <v>7</v>
      </c>
      <c r="D150" s="35" t="s">
        <v>13</v>
      </c>
      <c r="E150" s="35" t="s">
        <v>170</v>
      </c>
      <c r="F150" s="35" t="s">
        <v>218</v>
      </c>
      <c r="G150" s="67"/>
      <c r="H150" s="67"/>
      <c r="I150" s="65">
        <f t="shared" si="73"/>
        <v>0</v>
      </c>
      <c r="J150" s="68"/>
      <c r="K150" s="68"/>
      <c r="L150" s="68"/>
      <c r="M150" s="67"/>
      <c r="N150" s="31"/>
      <c r="O150" s="31"/>
      <c r="P150" s="31"/>
      <c r="Q150" s="31"/>
    </row>
    <row r="151" spans="1:17" s="32" customFormat="1" ht="12">
      <c r="A151" s="1" t="s">
        <v>2</v>
      </c>
      <c r="B151" s="18">
        <v>800</v>
      </c>
      <c r="C151" s="2" t="s">
        <v>14</v>
      </c>
      <c r="D151" s="2"/>
      <c r="E151" s="2"/>
      <c r="F151" s="2"/>
      <c r="G151" s="65">
        <f>G196+G177+G162+G152</f>
        <v>32968535.499999996</v>
      </c>
      <c r="H151" s="65">
        <f>H196+H177+H162+H152</f>
        <v>-80000</v>
      </c>
      <c r="I151" s="65">
        <f t="shared" si="73"/>
        <v>32888535.499999996</v>
      </c>
      <c r="J151" s="65">
        <f>J196+J177+J162+J152</f>
        <v>26255121</v>
      </c>
      <c r="K151" s="65">
        <f>K196+K177+K162+K152</f>
        <v>0</v>
      </c>
      <c r="L151" s="65">
        <f t="shared" ref="L151:L214" si="76">J151+K151</f>
        <v>26255121</v>
      </c>
      <c r="M151" s="65">
        <f>M196+M177+M162+M152</f>
        <v>26829425</v>
      </c>
      <c r="N151" s="65">
        <f>N196+N177+N162+N152</f>
        <v>0</v>
      </c>
      <c r="O151" s="65">
        <f t="shared" ref="O151:O214" si="77">M151+N151</f>
        <v>26829425</v>
      </c>
      <c r="P151" s="31"/>
      <c r="Q151" s="31"/>
    </row>
    <row r="152" spans="1:17" s="34" customFormat="1" ht="12">
      <c r="A152" s="8" t="s">
        <v>435</v>
      </c>
      <c r="B152" s="4" t="s">
        <v>22</v>
      </c>
      <c r="C152" s="4" t="s">
        <v>14</v>
      </c>
      <c r="D152" s="4" t="s">
        <v>8</v>
      </c>
      <c r="E152" s="5"/>
      <c r="F152" s="5"/>
      <c r="G152" s="66">
        <f>G153+G157</f>
        <v>224752.49</v>
      </c>
      <c r="H152" s="66">
        <f>H153+H157</f>
        <v>0</v>
      </c>
      <c r="I152" s="66">
        <f t="shared" si="73"/>
        <v>224752.49</v>
      </c>
      <c r="J152" s="66">
        <f t="shared" ref="J152:K152" si="78">J153+J157</f>
        <v>260000</v>
      </c>
      <c r="K152" s="66">
        <f t="shared" si="78"/>
        <v>0</v>
      </c>
      <c r="L152" s="66">
        <f t="shared" si="76"/>
        <v>260000</v>
      </c>
      <c r="M152" s="66">
        <f t="shared" ref="M152:N152" si="79">M153+M157</f>
        <v>0</v>
      </c>
      <c r="N152" s="66">
        <f t="shared" si="79"/>
        <v>0</v>
      </c>
      <c r="O152" s="66">
        <f t="shared" si="77"/>
        <v>0</v>
      </c>
      <c r="P152" s="56"/>
      <c r="Q152" s="56"/>
    </row>
    <row r="153" spans="1:17" s="31" customFormat="1" ht="30.75" customHeight="1">
      <c r="A153" s="10" t="s">
        <v>370</v>
      </c>
      <c r="B153" s="16">
        <v>800</v>
      </c>
      <c r="C153" s="6" t="s">
        <v>14</v>
      </c>
      <c r="D153" s="6" t="s">
        <v>8</v>
      </c>
      <c r="E153" s="6" t="s">
        <v>266</v>
      </c>
      <c r="F153" s="6"/>
      <c r="G153" s="67">
        <f t="shared" ref="G153:N155" si="80">G154</f>
        <v>0</v>
      </c>
      <c r="H153" s="67">
        <f t="shared" si="80"/>
        <v>0</v>
      </c>
      <c r="I153" s="67">
        <f t="shared" si="73"/>
        <v>0</v>
      </c>
      <c r="J153" s="67">
        <f t="shared" si="80"/>
        <v>260000</v>
      </c>
      <c r="K153" s="67">
        <f t="shared" si="80"/>
        <v>0</v>
      </c>
      <c r="L153" s="67">
        <f t="shared" si="76"/>
        <v>260000</v>
      </c>
      <c r="M153" s="67">
        <f t="shared" si="80"/>
        <v>0</v>
      </c>
      <c r="N153" s="67">
        <f t="shared" si="80"/>
        <v>0</v>
      </c>
      <c r="O153" s="67">
        <f t="shared" si="77"/>
        <v>0</v>
      </c>
    </row>
    <row r="154" spans="1:17" s="32" customFormat="1" ht="24">
      <c r="A154" s="10" t="s">
        <v>437</v>
      </c>
      <c r="B154" s="16">
        <v>800</v>
      </c>
      <c r="C154" s="6" t="s">
        <v>14</v>
      </c>
      <c r="D154" s="6" t="s">
        <v>8</v>
      </c>
      <c r="E154" s="6" t="s">
        <v>436</v>
      </c>
      <c r="F154" s="6"/>
      <c r="G154" s="67">
        <f t="shared" si="80"/>
        <v>0</v>
      </c>
      <c r="H154" s="67">
        <f t="shared" si="80"/>
        <v>0</v>
      </c>
      <c r="I154" s="67">
        <f t="shared" si="73"/>
        <v>0</v>
      </c>
      <c r="J154" s="67">
        <f t="shared" si="80"/>
        <v>260000</v>
      </c>
      <c r="K154" s="67">
        <f t="shared" si="80"/>
        <v>0</v>
      </c>
      <c r="L154" s="67">
        <f t="shared" si="76"/>
        <v>260000</v>
      </c>
      <c r="M154" s="67">
        <f t="shared" si="80"/>
        <v>0</v>
      </c>
      <c r="N154" s="67">
        <f t="shared" si="80"/>
        <v>0</v>
      </c>
      <c r="O154" s="67">
        <f t="shared" si="77"/>
        <v>0</v>
      </c>
      <c r="P154" s="31"/>
      <c r="Q154" s="31"/>
    </row>
    <row r="155" spans="1:17" s="32" customFormat="1" ht="12">
      <c r="A155" s="7" t="s">
        <v>423</v>
      </c>
      <c r="B155" s="16">
        <v>800</v>
      </c>
      <c r="C155" s="6" t="s">
        <v>14</v>
      </c>
      <c r="D155" s="6" t="s">
        <v>8</v>
      </c>
      <c r="E155" s="6" t="s">
        <v>436</v>
      </c>
      <c r="F155" s="6" t="s">
        <v>61</v>
      </c>
      <c r="G155" s="67">
        <f t="shared" si="80"/>
        <v>0</v>
      </c>
      <c r="H155" s="67">
        <f t="shared" si="80"/>
        <v>0</v>
      </c>
      <c r="I155" s="67">
        <f t="shared" si="73"/>
        <v>0</v>
      </c>
      <c r="J155" s="67">
        <f t="shared" si="80"/>
        <v>260000</v>
      </c>
      <c r="K155" s="67">
        <f t="shared" si="80"/>
        <v>0</v>
      </c>
      <c r="L155" s="67">
        <f t="shared" si="76"/>
        <v>260000</v>
      </c>
      <c r="M155" s="67">
        <f t="shared" si="80"/>
        <v>0</v>
      </c>
      <c r="N155" s="67">
        <f t="shared" si="80"/>
        <v>0</v>
      </c>
      <c r="O155" s="67">
        <f t="shared" si="77"/>
        <v>0</v>
      </c>
      <c r="P155" s="31"/>
      <c r="Q155" s="31"/>
    </row>
    <row r="156" spans="1:17" s="32" customFormat="1" ht="12">
      <c r="A156" s="7" t="s">
        <v>82</v>
      </c>
      <c r="B156" s="16">
        <v>800</v>
      </c>
      <c r="C156" s="6" t="s">
        <v>14</v>
      </c>
      <c r="D156" s="6" t="s">
        <v>8</v>
      </c>
      <c r="E156" s="6" t="s">
        <v>436</v>
      </c>
      <c r="F156" s="6" t="s">
        <v>62</v>
      </c>
      <c r="G156" s="67">
        <v>0</v>
      </c>
      <c r="H156" s="67"/>
      <c r="I156" s="67">
        <f t="shared" si="73"/>
        <v>0</v>
      </c>
      <c r="J156" s="67">
        <v>260000</v>
      </c>
      <c r="K156" s="67"/>
      <c r="L156" s="67">
        <f t="shared" si="76"/>
        <v>260000</v>
      </c>
      <c r="M156" s="67">
        <v>0</v>
      </c>
      <c r="N156" s="67"/>
      <c r="O156" s="67">
        <f t="shared" si="77"/>
        <v>0</v>
      </c>
      <c r="P156" s="31"/>
      <c r="Q156" s="31"/>
    </row>
    <row r="157" spans="1:17" s="32" customFormat="1" ht="12">
      <c r="A157" s="7" t="s">
        <v>542</v>
      </c>
      <c r="B157" s="16">
        <v>800</v>
      </c>
      <c r="C157" s="6" t="s">
        <v>14</v>
      </c>
      <c r="D157" s="6" t="s">
        <v>8</v>
      </c>
      <c r="E157" s="6" t="s">
        <v>539</v>
      </c>
      <c r="F157" s="6"/>
      <c r="G157" s="67">
        <f t="shared" ref="G157:H160" si="81">G158</f>
        <v>224752.49</v>
      </c>
      <c r="H157" s="67">
        <f t="shared" si="81"/>
        <v>0</v>
      </c>
      <c r="I157" s="67">
        <f t="shared" si="73"/>
        <v>224752.49</v>
      </c>
      <c r="J157" s="67">
        <f t="shared" ref="J157:K160" si="82">J158</f>
        <v>0</v>
      </c>
      <c r="K157" s="67">
        <f t="shared" si="82"/>
        <v>0</v>
      </c>
      <c r="L157" s="67">
        <f t="shared" si="76"/>
        <v>0</v>
      </c>
      <c r="M157" s="67">
        <f t="shared" ref="M157:N160" si="83">M158</f>
        <v>0</v>
      </c>
      <c r="N157" s="67">
        <f t="shared" si="83"/>
        <v>0</v>
      </c>
      <c r="O157" s="67">
        <f t="shared" si="77"/>
        <v>0</v>
      </c>
      <c r="P157" s="31"/>
      <c r="Q157" s="31"/>
    </row>
    <row r="158" spans="1:17" s="32" customFormat="1" ht="12">
      <c r="A158" s="7" t="s">
        <v>543</v>
      </c>
      <c r="B158" s="16">
        <v>800</v>
      </c>
      <c r="C158" s="6" t="s">
        <v>14</v>
      </c>
      <c r="D158" s="6" t="s">
        <v>8</v>
      </c>
      <c r="E158" s="6" t="s">
        <v>540</v>
      </c>
      <c r="F158" s="6"/>
      <c r="G158" s="67">
        <f t="shared" si="81"/>
        <v>224752.49</v>
      </c>
      <c r="H158" s="67">
        <f t="shared" si="81"/>
        <v>0</v>
      </c>
      <c r="I158" s="67">
        <f t="shared" si="73"/>
        <v>224752.49</v>
      </c>
      <c r="J158" s="67">
        <f t="shared" si="82"/>
        <v>0</v>
      </c>
      <c r="K158" s="67">
        <f t="shared" si="82"/>
        <v>0</v>
      </c>
      <c r="L158" s="67">
        <f t="shared" si="76"/>
        <v>0</v>
      </c>
      <c r="M158" s="67">
        <f t="shared" si="83"/>
        <v>0</v>
      </c>
      <c r="N158" s="67">
        <f t="shared" si="83"/>
        <v>0</v>
      </c>
      <c r="O158" s="67">
        <f t="shared" si="77"/>
        <v>0</v>
      </c>
      <c r="P158" s="31"/>
      <c r="Q158" s="31"/>
    </row>
    <row r="159" spans="1:17" s="32" customFormat="1" ht="12">
      <c r="A159" s="7" t="s">
        <v>544</v>
      </c>
      <c r="B159" s="16">
        <v>800</v>
      </c>
      <c r="C159" s="6" t="s">
        <v>14</v>
      </c>
      <c r="D159" s="6" t="s">
        <v>8</v>
      </c>
      <c r="E159" s="6" t="s">
        <v>541</v>
      </c>
      <c r="F159" s="6"/>
      <c r="G159" s="67">
        <f t="shared" si="81"/>
        <v>224752.49</v>
      </c>
      <c r="H159" s="67">
        <f t="shared" si="81"/>
        <v>0</v>
      </c>
      <c r="I159" s="67">
        <f t="shared" si="73"/>
        <v>224752.49</v>
      </c>
      <c r="J159" s="67">
        <f t="shared" si="82"/>
        <v>0</v>
      </c>
      <c r="K159" s="67">
        <f t="shared" si="82"/>
        <v>0</v>
      </c>
      <c r="L159" s="67">
        <f t="shared" si="76"/>
        <v>0</v>
      </c>
      <c r="M159" s="67">
        <f t="shared" si="83"/>
        <v>0</v>
      </c>
      <c r="N159" s="67">
        <f t="shared" si="83"/>
        <v>0</v>
      </c>
      <c r="O159" s="67">
        <f t="shared" si="77"/>
        <v>0</v>
      </c>
      <c r="P159" s="31"/>
      <c r="Q159" s="31"/>
    </row>
    <row r="160" spans="1:17" s="32" customFormat="1" ht="12">
      <c r="A160" s="7" t="s">
        <v>65</v>
      </c>
      <c r="B160" s="16">
        <v>800</v>
      </c>
      <c r="C160" s="6" t="s">
        <v>14</v>
      </c>
      <c r="D160" s="6" t="s">
        <v>8</v>
      </c>
      <c r="E160" s="6" t="s">
        <v>541</v>
      </c>
      <c r="F160" s="6" t="s">
        <v>22</v>
      </c>
      <c r="G160" s="67">
        <f t="shared" si="81"/>
        <v>224752.49</v>
      </c>
      <c r="H160" s="67">
        <f t="shared" si="81"/>
        <v>0</v>
      </c>
      <c r="I160" s="67">
        <f t="shared" si="73"/>
        <v>224752.49</v>
      </c>
      <c r="J160" s="67">
        <f t="shared" si="82"/>
        <v>0</v>
      </c>
      <c r="K160" s="67">
        <f t="shared" si="82"/>
        <v>0</v>
      </c>
      <c r="L160" s="67">
        <f t="shared" si="76"/>
        <v>0</v>
      </c>
      <c r="M160" s="67">
        <f t="shared" si="83"/>
        <v>0</v>
      </c>
      <c r="N160" s="67">
        <f t="shared" si="83"/>
        <v>0</v>
      </c>
      <c r="O160" s="67">
        <f t="shared" si="77"/>
        <v>0</v>
      </c>
      <c r="P160" s="31"/>
      <c r="Q160" s="31"/>
    </row>
    <row r="161" spans="1:17" s="32" customFormat="1" ht="24">
      <c r="A161" s="7" t="s">
        <v>406</v>
      </c>
      <c r="B161" s="16">
        <v>800</v>
      </c>
      <c r="C161" s="6" t="s">
        <v>14</v>
      </c>
      <c r="D161" s="6" t="s">
        <v>8</v>
      </c>
      <c r="E161" s="6" t="s">
        <v>541</v>
      </c>
      <c r="F161" s="6" t="s">
        <v>70</v>
      </c>
      <c r="G161" s="67">
        <v>224752.49</v>
      </c>
      <c r="H161" s="67"/>
      <c r="I161" s="67">
        <f t="shared" si="73"/>
        <v>224752.49</v>
      </c>
      <c r="J161" s="67">
        <v>0</v>
      </c>
      <c r="K161" s="67">
        <v>0</v>
      </c>
      <c r="L161" s="67">
        <f t="shared" si="76"/>
        <v>0</v>
      </c>
      <c r="M161" s="67">
        <v>0</v>
      </c>
      <c r="N161" s="67">
        <v>0</v>
      </c>
      <c r="O161" s="67">
        <f t="shared" si="77"/>
        <v>0</v>
      </c>
      <c r="P161" s="31"/>
      <c r="Q161" s="31"/>
    </row>
    <row r="162" spans="1:17" s="34" customFormat="1" ht="12">
      <c r="A162" s="8" t="s">
        <v>16</v>
      </c>
      <c r="B162" s="4" t="s">
        <v>22</v>
      </c>
      <c r="C162" s="4" t="s">
        <v>14</v>
      </c>
      <c r="D162" s="4" t="s">
        <v>17</v>
      </c>
      <c r="E162" s="5"/>
      <c r="F162" s="5"/>
      <c r="G162" s="66">
        <f t="shared" ref="G162:N163" si="84">G163</f>
        <v>9517948.0099999998</v>
      </c>
      <c r="H162" s="66">
        <f t="shared" si="84"/>
        <v>-80000</v>
      </c>
      <c r="I162" s="66">
        <f t="shared" si="73"/>
        <v>9437948.0099999998</v>
      </c>
      <c r="J162" s="66">
        <f t="shared" si="84"/>
        <v>2660000</v>
      </c>
      <c r="K162" s="66">
        <f t="shared" si="84"/>
        <v>0</v>
      </c>
      <c r="L162" s="66">
        <f t="shared" si="76"/>
        <v>2660000</v>
      </c>
      <c r="M162" s="66">
        <f t="shared" si="84"/>
        <v>2660000</v>
      </c>
      <c r="N162" s="66">
        <f t="shared" si="84"/>
        <v>0</v>
      </c>
      <c r="O162" s="66">
        <f t="shared" si="77"/>
        <v>2660000</v>
      </c>
      <c r="P162" s="56"/>
      <c r="Q162" s="56"/>
    </row>
    <row r="163" spans="1:17" s="31" customFormat="1" ht="24">
      <c r="A163" s="7" t="s">
        <v>424</v>
      </c>
      <c r="B163" s="6" t="s">
        <v>22</v>
      </c>
      <c r="C163" s="6" t="s">
        <v>14</v>
      </c>
      <c r="D163" s="6" t="s">
        <v>17</v>
      </c>
      <c r="E163" s="6" t="s">
        <v>196</v>
      </c>
      <c r="F163" s="6"/>
      <c r="G163" s="67">
        <f t="shared" si="84"/>
        <v>9517948.0099999998</v>
      </c>
      <c r="H163" s="67">
        <f t="shared" si="84"/>
        <v>-80000</v>
      </c>
      <c r="I163" s="67">
        <f t="shared" si="73"/>
        <v>9437948.0099999998</v>
      </c>
      <c r="J163" s="67">
        <f t="shared" si="84"/>
        <v>2660000</v>
      </c>
      <c r="K163" s="67">
        <f t="shared" si="84"/>
        <v>0</v>
      </c>
      <c r="L163" s="67">
        <f t="shared" si="76"/>
        <v>2660000</v>
      </c>
      <c r="M163" s="67">
        <f t="shared" si="84"/>
        <v>2660000</v>
      </c>
      <c r="N163" s="67">
        <f t="shared" si="84"/>
        <v>0</v>
      </c>
      <c r="O163" s="67">
        <f t="shared" si="77"/>
        <v>2660000</v>
      </c>
    </row>
    <row r="164" spans="1:17" s="31" customFormat="1" ht="12">
      <c r="A164" s="7" t="s">
        <v>343</v>
      </c>
      <c r="B164" s="6" t="s">
        <v>22</v>
      </c>
      <c r="C164" s="6" t="s">
        <v>14</v>
      </c>
      <c r="D164" s="6" t="s">
        <v>17</v>
      </c>
      <c r="E164" s="6" t="s">
        <v>199</v>
      </c>
      <c r="F164" s="6"/>
      <c r="G164" s="67">
        <f>G168+G171+G174+G165</f>
        <v>9517948.0099999998</v>
      </c>
      <c r="H164" s="67">
        <f>H168+H171+H174+H165</f>
        <v>-80000</v>
      </c>
      <c r="I164" s="67">
        <f t="shared" si="73"/>
        <v>9437948.0099999998</v>
      </c>
      <c r="J164" s="67">
        <f t="shared" ref="J164:M164" si="85">J168+J171+J174+J165</f>
        <v>2660000</v>
      </c>
      <c r="K164" s="67">
        <f>K168+K171+K174+K165</f>
        <v>0</v>
      </c>
      <c r="L164" s="67">
        <f t="shared" si="76"/>
        <v>2660000</v>
      </c>
      <c r="M164" s="67">
        <f t="shared" si="85"/>
        <v>2660000</v>
      </c>
      <c r="N164" s="67">
        <f>N168+N171+N174+N165</f>
        <v>0</v>
      </c>
      <c r="O164" s="67">
        <f t="shared" si="77"/>
        <v>2660000</v>
      </c>
    </row>
    <row r="165" spans="1:17" s="31" customFormat="1" ht="24">
      <c r="A165" s="7" t="s">
        <v>250</v>
      </c>
      <c r="B165" s="6" t="s">
        <v>22</v>
      </c>
      <c r="C165" s="6" t="s">
        <v>14</v>
      </c>
      <c r="D165" s="6" t="s">
        <v>17</v>
      </c>
      <c r="E165" s="6" t="s">
        <v>452</v>
      </c>
      <c r="F165" s="6"/>
      <c r="G165" s="67">
        <f>G166</f>
        <v>1488240</v>
      </c>
      <c r="H165" s="67">
        <f>H166</f>
        <v>0</v>
      </c>
      <c r="I165" s="67">
        <f t="shared" si="73"/>
        <v>1488240</v>
      </c>
      <c r="J165" s="67">
        <f t="shared" ref="J165:M166" si="86">J166</f>
        <v>0</v>
      </c>
      <c r="K165" s="67">
        <f>K166</f>
        <v>0</v>
      </c>
      <c r="L165" s="67">
        <f t="shared" si="76"/>
        <v>0</v>
      </c>
      <c r="M165" s="67">
        <f t="shared" si="86"/>
        <v>0</v>
      </c>
      <c r="N165" s="67">
        <f>N166</f>
        <v>0</v>
      </c>
      <c r="O165" s="67">
        <f t="shared" si="77"/>
        <v>0</v>
      </c>
    </row>
    <row r="166" spans="1:17" s="31" customFormat="1" ht="12">
      <c r="A166" s="7" t="s">
        <v>423</v>
      </c>
      <c r="B166" s="6" t="s">
        <v>22</v>
      </c>
      <c r="C166" s="6" t="s">
        <v>14</v>
      </c>
      <c r="D166" s="6" t="s">
        <v>17</v>
      </c>
      <c r="E166" s="6" t="s">
        <v>452</v>
      </c>
      <c r="F166" s="6" t="s">
        <v>61</v>
      </c>
      <c r="G166" s="67">
        <f>G167</f>
        <v>1488240</v>
      </c>
      <c r="H166" s="67">
        <f>H167</f>
        <v>0</v>
      </c>
      <c r="I166" s="67">
        <f t="shared" si="73"/>
        <v>1488240</v>
      </c>
      <c r="J166" s="67">
        <f t="shared" si="86"/>
        <v>0</v>
      </c>
      <c r="K166" s="67">
        <f>K167</f>
        <v>0</v>
      </c>
      <c r="L166" s="67">
        <f t="shared" si="76"/>
        <v>0</v>
      </c>
      <c r="M166" s="67">
        <f t="shared" si="86"/>
        <v>0</v>
      </c>
      <c r="N166" s="67">
        <f>N167</f>
        <v>0</v>
      </c>
      <c r="O166" s="67">
        <f t="shared" si="77"/>
        <v>0</v>
      </c>
    </row>
    <row r="167" spans="1:17" s="31" customFormat="1" ht="12">
      <c r="A167" s="7" t="s">
        <v>82</v>
      </c>
      <c r="B167" s="6" t="s">
        <v>22</v>
      </c>
      <c r="C167" s="6" t="s">
        <v>14</v>
      </c>
      <c r="D167" s="6" t="s">
        <v>17</v>
      </c>
      <c r="E167" s="6" t="s">
        <v>452</v>
      </c>
      <c r="F167" s="6" t="s">
        <v>62</v>
      </c>
      <c r="G167" s="67">
        <v>1488240</v>
      </c>
      <c r="H167" s="67"/>
      <c r="I167" s="67">
        <f t="shared" si="73"/>
        <v>1488240</v>
      </c>
      <c r="J167" s="67">
        <v>0</v>
      </c>
      <c r="K167" s="67">
        <v>0</v>
      </c>
      <c r="L167" s="67">
        <f t="shared" si="76"/>
        <v>0</v>
      </c>
      <c r="M167" s="67">
        <v>0</v>
      </c>
      <c r="N167" s="67">
        <v>0</v>
      </c>
      <c r="O167" s="67">
        <f t="shared" si="77"/>
        <v>0</v>
      </c>
    </row>
    <row r="168" spans="1:17" s="31" customFormat="1" ht="36">
      <c r="A168" s="7" t="s">
        <v>184</v>
      </c>
      <c r="B168" s="6" t="s">
        <v>22</v>
      </c>
      <c r="C168" s="6" t="s">
        <v>14</v>
      </c>
      <c r="D168" s="6" t="s">
        <v>17</v>
      </c>
      <c r="E168" s="6" t="s">
        <v>344</v>
      </c>
      <c r="F168" s="6"/>
      <c r="G168" s="67">
        <f>G169</f>
        <v>1317572.99</v>
      </c>
      <c r="H168" s="67">
        <f>H169</f>
        <v>-80000</v>
      </c>
      <c r="I168" s="67">
        <f t="shared" si="73"/>
        <v>1237572.99</v>
      </c>
      <c r="J168" s="67">
        <f t="shared" ref="J168:M175" si="87">J169</f>
        <v>2660000</v>
      </c>
      <c r="K168" s="67">
        <f>K169</f>
        <v>0</v>
      </c>
      <c r="L168" s="67">
        <f t="shared" si="76"/>
        <v>2660000</v>
      </c>
      <c r="M168" s="67">
        <f t="shared" si="87"/>
        <v>2660000</v>
      </c>
      <c r="N168" s="67">
        <f>N169</f>
        <v>0</v>
      </c>
      <c r="O168" s="67">
        <f t="shared" si="77"/>
        <v>2660000</v>
      </c>
    </row>
    <row r="169" spans="1:17" s="31" customFormat="1" ht="12">
      <c r="A169" s="7" t="s">
        <v>423</v>
      </c>
      <c r="B169" s="6" t="s">
        <v>22</v>
      </c>
      <c r="C169" s="6" t="s">
        <v>14</v>
      </c>
      <c r="D169" s="6" t="s">
        <v>17</v>
      </c>
      <c r="E169" s="6" t="s">
        <v>344</v>
      </c>
      <c r="F169" s="6" t="s">
        <v>61</v>
      </c>
      <c r="G169" s="67">
        <f>G170</f>
        <v>1317572.99</v>
      </c>
      <c r="H169" s="67">
        <f>H170</f>
        <v>-80000</v>
      </c>
      <c r="I169" s="67">
        <f t="shared" si="73"/>
        <v>1237572.99</v>
      </c>
      <c r="J169" s="67">
        <f t="shared" si="87"/>
        <v>2660000</v>
      </c>
      <c r="K169" s="67">
        <f>K170</f>
        <v>0</v>
      </c>
      <c r="L169" s="67">
        <f t="shared" si="76"/>
        <v>2660000</v>
      </c>
      <c r="M169" s="67">
        <f t="shared" si="87"/>
        <v>2660000</v>
      </c>
      <c r="N169" s="67">
        <f>N170</f>
        <v>0</v>
      </c>
      <c r="O169" s="67">
        <f t="shared" si="77"/>
        <v>2660000</v>
      </c>
    </row>
    <row r="170" spans="1:17" s="31" customFormat="1" ht="12">
      <c r="A170" s="7" t="s">
        <v>82</v>
      </c>
      <c r="B170" s="6" t="s">
        <v>22</v>
      </c>
      <c r="C170" s="6" t="s">
        <v>14</v>
      </c>
      <c r="D170" s="6" t="s">
        <v>17</v>
      </c>
      <c r="E170" s="6" t="s">
        <v>344</v>
      </c>
      <c r="F170" s="6" t="s">
        <v>62</v>
      </c>
      <c r="G170" s="67">
        <v>1317572.99</v>
      </c>
      <c r="H170" s="67">
        <v>-80000</v>
      </c>
      <c r="I170" s="67">
        <f t="shared" si="73"/>
        <v>1237572.99</v>
      </c>
      <c r="J170" s="68">
        <v>2660000</v>
      </c>
      <c r="K170" s="67"/>
      <c r="L170" s="67">
        <f t="shared" si="76"/>
        <v>2660000</v>
      </c>
      <c r="M170" s="67">
        <v>2660000</v>
      </c>
      <c r="N170" s="67"/>
      <c r="O170" s="67">
        <f t="shared" si="77"/>
        <v>2660000</v>
      </c>
    </row>
    <row r="171" spans="1:17" s="31" customFormat="1" ht="12" hidden="1">
      <c r="A171" s="7" t="s">
        <v>237</v>
      </c>
      <c r="B171" s="6" t="s">
        <v>22</v>
      </c>
      <c r="C171" s="6" t="s">
        <v>14</v>
      </c>
      <c r="D171" s="6" t="s">
        <v>17</v>
      </c>
      <c r="E171" s="6" t="s">
        <v>345</v>
      </c>
      <c r="F171" s="6"/>
      <c r="G171" s="67">
        <f>G172</f>
        <v>0</v>
      </c>
      <c r="H171" s="67">
        <f>H172</f>
        <v>0</v>
      </c>
      <c r="I171" s="67">
        <f t="shared" si="73"/>
        <v>0</v>
      </c>
      <c r="J171" s="67">
        <f t="shared" si="87"/>
        <v>0</v>
      </c>
      <c r="K171" s="67">
        <f>K172</f>
        <v>0</v>
      </c>
      <c r="L171" s="67">
        <f t="shared" si="76"/>
        <v>0</v>
      </c>
      <c r="M171" s="67">
        <f t="shared" si="87"/>
        <v>0</v>
      </c>
      <c r="N171" s="67">
        <f>N172</f>
        <v>0</v>
      </c>
      <c r="O171" s="67">
        <f t="shared" si="77"/>
        <v>0</v>
      </c>
    </row>
    <row r="172" spans="1:17" s="31" customFormat="1" ht="12" hidden="1">
      <c r="A172" s="7" t="s">
        <v>423</v>
      </c>
      <c r="B172" s="6" t="s">
        <v>22</v>
      </c>
      <c r="C172" s="6" t="s">
        <v>14</v>
      </c>
      <c r="D172" s="6" t="s">
        <v>17</v>
      </c>
      <c r="E172" s="6" t="s">
        <v>345</v>
      </c>
      <c r="F172" s="6" t="s">
        <v>61</v>
      </c>
      <c r="G172" s="67">
        <f>G173</f>
        <v>0</v>
      </c>
      <c r="H172" s="67">
        <f>H173</f>
        <v>0</v>
      </c>
      <c r="I172" s="67">
        <f t="shared" si="73"/>
        <v>0</v>
      </c>
      <c r="J172" s="67">
        <f t="shared" si="87"/>
        <v>0</v>
      </c>
      <c r="K172" s="67">
        <f>K173</f>
        <v>0</v>
      </c>
      <c r="L172" s="67">
        <f t="shared" si="76"/>
        <v>0</v>
      </c>
      <c r="M172" s="67">
        <f t="shared" si="87"/>
        <v>0</v>
      </c>
      <c r="N172" s="67">
        <f>N173</f>
        <v>0</v>
      </c>
      <c r="O172" s="67">
        <f t="shared" si="77"/>
        <v>0</v>
      </c>
    </row>
    <row r="173" spans="1:17" s="31" customFormat="1" ht="12" hidden="1">
      <c r="A173" s="7" t="s">
        <v>82</v>
      </c>
      <c r="B173" s="6" t="s">
        <v>22</v>
      </c>
      <c r="C173" s="6" t="s">
        <v>14</v>
      </c>
      <c r="D173" s="6" t="s">
        <v>17</v>
      </c>
      <c r="E173" s="6" t="s">
        <v>345</v>
      </c>
      <c r="F173" s="6" t="s">
        <v>62</v>
      </c>
      <c r="G173" s="67"/>
      <c r="H173" s="67"/>
      <c r="I173" s="67">
        <f t="shared" si="73"/>
        <v>0</v>
      </c>
      <c r="J173" s="68"/>
      <c r="K173" s="67"/>
      <c r="L173" s="67">
        <f t="shared" si="76"/>
        <v>0</v>
      </c>
      <c r="M173" s="67"/>
      <c r="N173" s="67"/>
      <c r="O173" s="67">
        <f t="shared" si="77"/>
        <v>0</v>
      </c>
    </row>
    <row r="174" spans="1:17" s="31" customFormat="1" ht="24">
      <c r="A174" s="7" t="s">
        <v>556</v>
      </c>
      <c r="B174" s="6" t="s">
        <v>22</v>
      </c>
      <c r="C174" s="6" t="s">
        <v>14</v>
      </c>
      <c r="D174" s="6" t="s">
        <v>17</v>
      </c>
      <c r="E174" s="6" t="s">
        <v>555</v>
      </c>
      <c r="F174" s="6"/>
      <c r="G174" s="67">
        <f>G175</f>
        <v>6712135.0199999996</v>
      </c>
      <c r="H174" s="67">
        <f>H175</f>
        <v>0</v>
      </c>
      <c r="I174" s="67">
        <f t="shared" si="73"/>
        <v>6712135.0199999996</v>
      </c>
      <c r="J174" s="67">
        <f t="shared" si="87"/>
        <v>0</v>
      </c>
      <c r="K174" s="67">
        <f>K175</f>
        <v>0</v>
      </c>
      <c r="L174" s="67">
        <f t="shared" si="76"/>
        <v>0</v>
      </c>
      <c r="M174" s="67">
        <f t="shared" si="87"/>
        <v>0</v>
      </c>
      <c r="N174" s="67">
        <f>N175</f>
        <v>0</v>
      </c>
      <c r="O174" s="67">
        <f t="shared" si="77"/>
        <v>0</v>
      </c>
    </row>
    <row r="175" spans="1:17" s="31" customFormat="1" ht="12">
      <c r="A175" s="7" t="s">
        <v>423</v>
      </c>
      <c r="B175" s="6" t="s">
        <v>22</v>
      </c>
      <c r="C175" s="6" t="s">
        <v>14</v>
      </c>
      <c r="D175" s="6" t="s">
        <v>17</v>
      </c>
      <c r="E175" s="6" t="s">
        <v>555</v>
      </c>
      <c r="F175" s="6" t="s">
        <v>61</v>
      </c>
      <c r="G175" s="67">
        <f>G176</f>
        <v>6712135.0199999996</v>
      </c>
      <c r="H175" s="67">
        <f>H176</f>
        <v>0</v>
      </c>
      <c r="I175" s="67">
        <f t="shared" si="73"/>
        <v>6712135.0199999996</v>
      </c>
      <c r="J175" s="67">
        <f t="shared" si="87"/>
        <v>0</v>
      </c>
      <c r="K175" s="67">
        <f>K176</f>
        <v>0</v>
      </c>
      <c r="L175" s="67">
        <f t="shared" si="76"/>
        <v>0</v>
      </c>
      <c r="M175" s="67">
        <f t="shared" si="87"/>
        <v>0</v>
      </c>
      <c r="N175" s="67">
        <f>N176</f>
        <v>0</v>
      </c>
      <c r="O175" s="67">
        <f t="shared" si="77"/>
        <v>0</v>
      </c>
    </row>
    <row r="176" spans="1:17" s="31" customFormat="1" ht="12">
      <c r="A176" s="7" t="s">
        <v>82</v>
      </c>
      <c r="B176" s="6" t="s">
        <v>22</v>
      </c>
      <c r="C176" s="6" t="s">
        <v>14</v>
      </c>
      <c r="D176" s="6" t="s">
        <v>17</v>
      </c>
      <c r="E176" s="6" t="s">
        <v>555</v>
      </c>
      <c r="F176" s="6" t="s">
        <v>62</v>
      </c>
      <c r="G176" s="67">
        <v>6712135.0199999996</v>
      </c>
      <c r="H176" s="67"/>
      <c r="I176" s="67">
        <f t="shared" si="73"/>
        <v>6712135.0199999996</v>
      </c>
      <c r="J176" s="68"/>
      <c r="K176" s="67"/>
      <c r="L176" s="67">
        <f t="shared" si="76"/>
        <v>0</v>
      </c>
      <c r="M176" s="67"/>
      <c r="N176" s="67"/>
      <c r="O176" s="67">
        <f t="shared" si="77"/>
        <v>0</v>
      </c>
    </row>
    <row r="177" spans="1:17" s="34" customFormat="1" ht="12">
      <c r="A177" s="19" t="s">
        <v>48</v>
      </c>
      <c r="B177" s="20">
        <v>800</v>
      </c>
      <c r="C177" s="21" t="s">
        <v>14</v>
      </c>
      <c r="D177" s="4" t="s">
        <v>12</v>
      </c>
      <c r="E177" s="4"/>
      <c r="F177" s="21"/>
      <c r="G177" s="66">
        <f>G178</f>
        <v>22076638</v>
      </c>
      <c r="H177" s="66">
        <f>H178</f>
        <v>0</v>
      </c>
      <c r="I177" s="66">
        <f t="shared" si="73"/>
        <v>22076638</v>
      </c>
      <c r="J177" s="66">
        <f t="shared" ref="J177:M178" si="88">J178</f>
        <v>22878295</v>
      </c>
      <c r="K177" s="66">
        <f>K178</f>
        <v>0</v>
      </c>
      <c r="L177" s="66">
        <f t="shared" si="76"/>
        <v>22878295</v>
      </c>
      <c r="M177" s="66">
        <f t="shared" si="88"/>
        <v>23714195</v>
      </c>
      <c r="N177" s="66">
        <f>N178</f>
        <v>0</v>
      </c>
      <c r="O177" s="66">
        <f t="shared" si="77"/>
        <v>23714195</v>
      </c>
      <c r="P177" s="56"/>
      <c r="Q177" s="56"/>
    </row>
    <row r="178" spans="1:17" s="32" customFormat="1" ht="24">
      <c r="A178" s="7" t="s">
        <v>424</v>
      </c>
      <c r="B178" s="6" t="s">
        <v>22</v>
      </c>
      <c r="C178" s="9" t="s">
        <v>14</v>
      </c>
      <c r="D178" s="6" t="s">
        <v>12</v>
      </c>
      <c r="E178" s="6" t="s">
        <v>196</v>
      </c>
      <c r="F178" s="12"/>
      <c r="G178" s="67">
        <f>G179</f>
        <v>22076638</v>
      </c>
      <c r="H178" s="67">
        <f>H179</f>
        <v>0</v>
      </c>
      <c r="I178" s="67">
        <f t="shared" si="73"/>
        <v>22076638</v>
      </c>
      <c r="J178" s="67">
        <f t="shared" si="88"/>
        <v>22878295</v>
      </c>
      <c r="K178" s="67">
        <f>K179</f>
        <v>0</v>
      </c>
      <c r="L178" s="67">
        <f t="shared" si="76"/>
        <v>22878295</v>
      </c>
      <c r="M178" s="67">
        <f t="shared" si="88"/>
        <v>23714195</v>
      </c>
      <c r="N178" s="67">
        <f>N179</f>
        <v>0</v>
      </c>
      <c r="O178" s="67">
        <f t="shared" si="77"/>
        <v>23714195</v>
      </c>
      <c r="P178" s="31"/>
      <c r="Q178" s="31"/>
    </row>
    <row r="179" spans="1:17" s="32" customFormat="1" ht="12">
      <c r="A179" s="7" t="s">
        <v>343</v>
      </c>
      <c r="B179" s="6" t="s">
        <v>22</v>
      </c>
      <c r="C179" s="9" t="s">
        <v>14</v>
      </c>
      <c r="D179" s="6" t="s">
        <v>12</v>
      </c>
      <c r="E179" s="6" t="s">
        <v>199</v>
      </c>
      <c r="F179" s="12"/>
      <c r="G179" s="67">
        <f>G180+G188+G193+G185</f>
        <v>22076638</v>
      </c>
      <c r="H179" s="67">
        <f>H180+H188+H193+H185</f>
        <v>0</v>
      </c>
      <c r="I179" s="67">
        <f t="shared" si="73"/>
        <v>22076638</v>
      </c>
      <c r="J179" s="67">
        <f t="shared" ref="J179:M179" si="89">J180+J188+J193+J185</f>
        <v>22878295</v>
      </c>
      <c r="K179" s="67">
        <f>K180+K188+K193+K185</f>
        <v>0</v>
      </c>
      <c r="L179" s="67">
        <f t="shared" si="76"/>
        <v>22878295</v>
      </c>
      <c r="M179" s="67">
        <f t="shared" si="89"/>
        <v>23714195</v>
      </c>
      <c r="N179" s="67">
        <f>N180+N188+N193+N185</f>
        <v>0</v>
      </c>
      <c r="O179" s="67">
        <f t="shared" si="77"/>
        <v>23714195</v>
      </c>
      <c r="P179" s="31"/>
      <c r="Q179" s="31"/>
    </row>
    <row r="180" spans="1:17" s="32" customFormat="1" ht="24">
      <c r="A180" s="7" t="s">
        <v>247</v>
      </c>
      <c r="B180" s="6" t="s">
        <v>22</v>
      </c>
      <c r="C180" s="9" t="s">
        <v>14</v>
      </c>
      <c r="D180" s="6" t="s">
        <v>12</v>
      </c>
      <c r="E180" s="6" t="s">
        <v>246</v>
      </c>
      <c r="F180" s="9"/>
      <c r="G180" s="67">
        <f>G181+G183</f>
        <v>1175283</v>
      </c>
      <c r="H180" s="67">
        <f>H181+H183</f>
        <v>0</v>
      </c>
      <c r="I180" s="67">
        <f t="shared" si="73"/>
        <v>1175283</v>
      </c>
      <c r="J180" s="67">
        <f t="shared" ref="J180:M180" si="90">J181+J183</f>
        <v>953361</v>
      </c>
      <c r="K180" s="67">
        <f>K181+K183</f>
        <v>0</v>
      </c>
      <c r="L180" s="67">
        <f t="shared" si="76"/>
        <v>953361</v>
      </c>
      <c r="M180" s="67">
        <f t="shared" si="90"/>
        <v>992351</v>
      </c>
      <c r="N180" s="67">
        <f>N181+N183</f>
        <v>0</v>
      </c>
      <c r="O180" s="67">
        <f t="shared" si="77"/>
        <v>992351</v>
      </c>
      <c r="P180" s="31"/>
      <c r="Q180" s="31"/>
    </row>
    <row r="181" spans="1:17" s="32" customFormat="1" ht="36">
      <c r="A181" s="7" t="s">
        <v>421</v>
      </c>
      <c r="B181" s="6" t="s">
        <v>22</v>
      </c>
      <c r="C181" s="9" t="s">
        <v>14</v>
      </c>
      <c r="D181" s="6" t="s">
        <v>12</v>
      </c>
      <c r="E181" s="6" t="s">
        <v>246</v>
      </c>
      <c r="F181" s="6" t="s">
        <v>54</v>
      </c>
      <c r="G181" s="67">
        <f>G182</f>
        <v>591783</v>
      </c>
      <c r="H181" s="67">
        <f>H182</f>
        <v>0</v>
      </c>
      <c r="I181" s="67">
        <f t="shared" si="73"/>
        <v>591783</v>
      </c>
      <c r="J181" s="67">
        <f t="shared" ref="J181:M181" si="91">J182</f>
        <v>569861</v>
      </c>
      <c r="K181" s="67">
        <f>K182</f>
        <v>0</v>
      </c>
      <c r="L181" s="67">
        <f t="shared" si="76"/>
        <v>569861</v>
      </c>
      <c r="M181" s="67">
        <f t="shared" si="91"/>
        <v>608851</v>
      </c>
      <c r="N181" s="67">
        <f>N182</f>
        <v>0</v>
      </c>
      <c r="O181" s="67">
        <f t="shared" si="77"/>
        <v>608851</v>
      </c>
      <c r="P181" s="31"/>
      <c r="Q181" s="31"/>
    </row>
    <row r="182" spans="1:17" s="32" customFormat="1" ht="12">
      <c r="A182" s="7" t="s">
        <v>422</v>
      </c>
      <c r="B182" s="6" t="s">
        <v>22</v>
      </c>
      <c r="C182" s="9" t="s">
        <v>14</v>
      </c>
      <c r="D182" s="6" t="s">
        <v>12</v>
      </c>
      <c r="E182" s="6" t="s">
        <v>246</v>
      </c>
      <c r="F182" s="6" t="s">
        <v>69</v>
      </c>
      <c r="G182" s="67">
        <v>591783</v>
      </c>
      <c r="H182" s="67"/>
      <c r="I182" s="67">
        <f t="shared" si="73"/>
        <v>591783</v>
      </c>
      <c r="J182" s="68">
        <v>569861</v>
      </c>
      <c r="K182" s="67"/>
      <c r="L182" s="67">
        <f t="shared" si="76"/>
        <v>569861</v>
      </c>
      <c r="M182" s="67">
        <v>608851</v>
      </c>
      <c r="N182" s="67"/>
      <c r="O182" s="67">
        <f t="shared" si="77"/>
        <v>608851</v>
      </c>
      <c r="P182" s="31"/>
      <c r="Q182" s="31"/>
    </row>
    <row r="183" spans="1:17" s="32" customFormat="1" ht="12">
      <c r="A183" s="7" t="s">
        <v>423</v>
      </c>
      <c r="B183" s="6" t="s">
        <v>22</v>
      </c>
      <c r="C183" s="9" t="s">
        <v>14</v>
      </c>
      <c r="D183" s="6" t="s">
        <v>12</v>
      </c>
      <c r="E183" s="6" t="s">
        <v>246</v>
      </c>
      <c r="F183" s="6" t="s">
        <v>61</v>
      </c>
      <c r="G183" s="67">
        <f>G184</f>
        <v>583500</v>
      </c>
      <c r="H183" s="67">
        <f>H184</f>
        <v>0</v>
      </c>
      <c r="I183" s="67">
        <f t="shared" si="73"/>
        <v>583500</v>
      </c>
      <c r="J183" s="67">
        <f>J184</f>
        <v>383500</v>
      </c>
      <c r="K183" s="67">
        <f>K184</f>
        <v>0</v>
      </c>
      <c r="L183" s="67">
        <f t="shared" si="76"/>
        <v>383500</v>
      </c>
      <c r="M183" s="67">
        <f t="shared" ref="M183" si="92">M184</f>
        <v>383500</v>
      </c>
      <c r="N183" s="67">
        <f>N184</f>
        <v>0</v>
      </c>
      <c r="O183" s="67">
        <f t="shared" si="77"/>
        <v>383500</v>
      </c>
      <c r="P183" s="31"/>
      <c r="Q183" s="31"/>
    </row>
    <row r="184" spans="1:17" s="32" customFormat="1" ht="12">
      <c r="A184" s="7" t="s">
        <v>82</v>
      </c>
      <c r="B184" s="6" t="s">
        <v>22</v>
      </c>
      <c r="C184" s="9" t="s">
        <v>14</v>
      </c>
      <c r="D184" s="6" t="s">
        <v>12</v>
      </c>
      <c r="E184" s="6" t="s">
        <v>246</v>
      </c>
      <c r="F184" s="6" t="s">
        <v>62</v>
      </c>
      <c r="G184" s="67">
        <v>583500</v>
      </c>
      <c r="H184" s="67"/>
      <c r="I184" s="67">
        <f t="shared" si="73"/>
        <v>583500</v>
      </c>
      <c r="J184" s="68">
        <v>383500</v>
      </c>
      <c r="K184" s="67"/>
      <c r="L184" s="67">
        <f t="shared" si="76"/>
        <v>383500</v>
      </c>
      <c r="M184" s="67">
        <v>383500</v>
      </c>
      <c r="N184" s="67"/>
      <c r="O184" s="67">
        <f t="shared" si="77"/>
        <v>383500</v>
      </c>
      <c r="P184" s="31"/>
      <c r="Q184" s="31"/>
    </row>
    <row r="185" spans="1:17" s="32" customFormat="1" ht="60">
      <c r="A185" s="7" t="s">
        <v>245</v>
      </c>
      <c r="B185" s="6" t="s">
        <v>22</v>
      </c>
      <c r="C185" s="9" t="s">
        <v>14</v>
      </c>
      <c r="D185" s="6" t="s">
        <v>12</v>
      </c>
      <c r="E185" s="6" t="s">
        <v>348</v>
      </c>
      <c r="F185" s="6"/>
      <c r="G185" s="67">
        <f>G186</f>
        <v>17397670.789999999</v>
      </c>
      <c r="H185" s="67">
        <f>H186</f>
        <v>0</v>
      </c>
      <c r="I185" s="67">
        <f t="shared" si="73"/>
        <v>17397670.789999999</v>
      </c>
      <c r="J185" s="67">
        <f t="shared" ref="J185:M185" si="93">J186</f>
        <v>18343091.890000001</v>
      </c>
      <c r="K185" s="67">
        <f>K186</f>
        <v>0</v>
      </c>
      <c r="L185" s="67">
        <f t="shared" si="76"/>
        <v>18343091.890000001</v>
      </c>
      <c r="M185" s="67">
        <f t="shared" si="93"/>
        <v>19059738.739999998</v>
      </c>
      <c r="N185" s="67">
        <f>N186</f>
        <v>0</v>
      </c>
      <c r="O185" s="67">
        <f t="shared" si="77"/>
        <v>19059738.739999998</v>
      </c>
      <c r="P185" s="31"/>
      <c r="Q185" s="31"/>
    </row>
    <row r="186" spans="1:17" s="32" customFormat="1" ht="12">
      <c r="A186" s="7" t="s">
        <v>423</v>
      </c>
      <c r="B186" s="6" t="s">
        <v>22</v>
      </c>
      <c r="C186" s="9" t="s">
        <v>14</v>
      </c>
      <c r="D186" s="6" t="s">
        <v>12</v>
      </c>
      <c r="E186" s="6" t="s">
        <v>348</v>
      </c>
      <c r="F186" s="6" t="s">
        <v>61</v>
      </c>
      <c r="G186" s="67">
        <f t="shared" ref="G186:N186" si="94">G187</f>
        <v>17397670.789999999</v>
      </c>
      <c r="H186" s="67">
        <f t="shared" si="94"/>
        <v>0</v>
      </c>
      <c r="I186" s="67">
        <f t="shared" si="73"/>
        <v>17397670.789999999</v>
      </c>
      <c r="J186" s="67">
        <f t="shared" si="94"/>
        <v>18343091.890000001</v>
      </c>
      <c r="K186" s="67">
        <f t="shared" si="94"/>
        <v>0</v>
      </c>
      <c r="L186" s="67">
        <f t="shared" si="76"/>
        <v>18343091.890000001</v>
      </c>
      <c r="M186" s="67">
        <f t="shared" si="94"/>
        <v>19059738.739999998</v>
      </c>
      <c r="N186" s="67">
        <f t="shared" si="94"/>
        <v>0</v>
      </c>
      <c r="O186" s="67">
        <f t="shared" si="77"/>
        <v>19059738.739999998</v>
      </c>
      <c r="P186" s="31"/>
      <c r="Q186" s="31"/>
    </row>
    <row r="187" spans="1:17" s="32" customFormat="1" ht="12">
      <c r="A187" s="7" t="s">
        <v>82</v>
      </c>
      <c r="B187" s="6" t="s">
        <v>22</v>
      </c>
      <c r="C187" s="9" t="s">
        <v>14</v>
      </c>
      <c r="D187" s="6" t="s">
        <v>12</v>
      </c>
      <c r="E187" s="6" t="s">
        <v>348</v>
      </c>
      <c r="F187" s="6" t="s">
        <v>62</v>
      </c>
      <c r="G187" s="67">
        <v>17397670.789999999</v>
      </c>
      <c r="H187" s="67"/>
      <c r="I187" s="67">
        <f t="shared" si="73"/>
        <v>17397670.789999999</v>
      </c>
      <c r="J187" s="68">
        <v>18343091.890000001</v>
      </c>
      <c r="K187" s="67"/>
      <c r="L187" s="67">
        <f t="shared" si="76"/>
        <v>18343091.890000001</v>
      </c>
      <c r="M187" s="67">
        <v>19059738.739999998</v>
      </c>
      <c r="N187" s="67"/>
      <c r="O187" s="67">
        <f t="shared" si="77"/>
        <v>19059738.739999998</v>
      </c>
      <c r="P187" s="31"/>
      <c r="Q187" s="31"/>
    </row>
    <row r="188" spans="1:17" s="32" customFormat="1" ht="48">
      <c r="A188" s="7" t="s">
        <v>256</v>
      </c>
      <c r="B188" s="6" t="s">
        <v>22</v>
      </c>
      <c r="C188" s="9" t="s">
        <v>14</v>
      </c>
      <c r="D188" s="6" t="s">
        <v>12</v>
      </c>
      <c r="E188" s="6" t="s">
        <v>346</v>
      </c>
      <c r="F188" s="6"/>
      <c r="G188" s="67">
        <f>G189+G191</f>
        <v>3503684.21</v>
      </c>
      <c r="H188" s="67">
        <f>H189+H191</f>
        <v>0</v>
      </c>
      <c r="I188" s="67">
        <f t="shared" si="73"/>
        <v>3503684.21</v>
      </c>
      <c r="J188" s="67">
        <f>J189+J191</f>
        <v>3581842.11</v>
      </c>
      <c r="K188" s="67">
        <f>K189+K191</f>
        <v>0</v>
      </c>
      <c r="L188" s="67">
        <f t="shared" si="76"/>
        <v>3581842.11</v>
      </c>
      <c r="M188" s="67">
        <f>M189+M191</f>
        <v>3662105.26</v>
      </c>
      <c r="N188" s="67">
        <f>N189+N191</f>
        <v>0</v>
      </c>
      <c r="O188" s="67">
        <f t="shared" si="77"/>
        <v>3662105.26</v>
      </c>
      <c r="P188" s="31"/>
      <c r="Q188" s="31"/>
    </row>
    <row r="189" spans="1:17" s="32" customFormat="1" ht="12">
      <c r="A189" s="7" t="s">
        <v>423</v>
      </c>
      <c r="B189" s="6" t="s">
        <v>22</v>
      </c>
      <c r="C189" s="9" t="s">
        <v>14</v>
      </c>
      <c r="D189" s="6" t="s">
        <v>12</v>
      </c>
      <c r="E189" s="6" t="s">
        <v>346</v>
      </c>
      <c r="F189" s="6" t="s">
        <v>257</v>
      </c>
      <c r="G189" s="67">
        <f>G190</f>
        <v>1413684.21</v>
      </c>
      <c r="H189" s="67">
        <f>H190</f>
        <v>0</v>
      </c>
      <c r="I189" s="67">
        <f t="shared" si="73"/>
        <v>1413684.21</v>
      </c>
      <c r="J189" s="67">
        <f t="shared" ref="J189:M189" si="95">J190</f>
        <v>3581842.11</v>
      </c>
      <c r="K189" s="67">
        <f>K190</f>
        <v>0</v>
      </c>
      <c r="L189" s="67">
        <f t="shared" si="76"/>
        <v>3581842.11</v>
      </c>
      <c r="M189" s="67">
        <f t="shared" si="95"/>
        <v>3662105.26</v>
      </c>
      <c r="N189" s="67">
        <f>N190</f>
        <v>0</v>
      </c>
      <c r="O189" s="67">
        <f t="shared" si="77"/>
        <v>3662105.26</v>
      </c>
      <c r="P189" s="31"/>
      <c r="Q189" s="31"/>
    </row>
    <row r="190" spans="1:17" s="32" customFormat="1" ht="12">
      <c r="A190" s="7" t="s">
        <v>82</v>
      </c>
      <c r="B190" s="6" t="s">
        <v>22</v>
      </c>
      <c r="C190" s="9" t="s">
        <v>14</v>
      </c>
      <c r="D190" s="6" t="s">
        <v>12</v>
      </c>
      <c r="E190" s="6" t="s">
        <v>346</v>
      </c>
      <c r="F190" s="6" t="s">
        <v>62</v>
      </c>
      <c r="G190" s="67">
        <v>1413684.21</v>
      </c>
      <c r="H190" s="67"/>
      <c r="I190" s="67">
        <f t="shared" si="73"/>
        <v>1413684.21</v>
      </c>
      <c r="J190" s="68">
        <v>3581842.11</v>
      </c>
      <c r="K190" s="67"/>
      <c r="L190" s="67">
        <f t="shared" si="76"/>
        <v>3581842.11</v>
      </c>
      <c r="M190" s="67">
        <v>3662105.26</v>
      </c>
      <c r="N190" s="67"/>
      <c r="O190" s="67">
        <f t="shared" si="77"/>
        <v>3662105.26</v>
      </c>
      <c r="P190" s="31"/>
      <c r="Q190" s="31"/>
    </row>
    <row r="191" spans="1:17" s="32" customFormat="1" ht="12">
      <c r="A191" s="7" t="s">
        <v>252</v>
      </c>
      <c r="B191" s="6" t="s">
        <v>22</v>
      </c>
      <c r="C191" s="9" t="s">
        <v>14</v>
      </c>
      <c r="D191" s="6" t="s">
        <v>12</v>
      </c>
      <c r="E191" s="6" t="s">
        <v>346</v>
      </c>
      <c r="F191" s="6" t="s">
        <v>117</v>
      </c>
      <c r="G191" s="67">
        <f>G192</f>
        <v>2090000</v>
      </c>
      <c r="H191" s="67">
        <f>H192</f>
        <v>0</v>
      </c>
      <c r="I191" s="67">
        <f t="shared" si="73"/>
        <v>2090000</v>
      </c>
      <c r="J191" s="67">
        <f>J192</f>
        <v>0</v>
      </c>
      <c r="K191" s="67">
        <f>K192</f>
        <v>0</v>
      </c>
      <c r="L191" s="67">
        <f t="shared" si="76"/>
        <v>0</v>
      </c>
      <c r="M191" s="67">
        <f>M192</f>
        <v>0</v>
      </c>
      <c r="N191" s="67">
        <f>N192</f>
        <v>0</v>
      </c>
      <c r="O191" s="67">
        <f t="shared" si="77"/>
        <v>0</v>
      </c>
      <c r="P191" s="31"/>
      <c r="Q191" s="31"/>
    </row>
    <row r="192" spans="1:17" s="32" customFormat="1" ht="12">
      <c r="A192" s="7" t="s">
        <v>119</v>
      </c>
      <c r="B192" s="6" t="s">
        <v>22</v>
      </c>
      <c r="C192" s="9" t="s">
        <v>14</v>
      </c>
      <c r="D192" s="6" t="s">
        <v>12</v>
      </c>
      <c r="E192" s="6" t="s">
        <v>346</v>
      </c>
      <c r="F192" s="6" t="s">
        <v>118</v>
      </c>
      <c r="G192" s="67">
        <v>2090000</v>
      </c>
      <c r="H192" s="67"/>
      <c r="I192" s="67">
        <f t="shared" si="73"/>
        <v>2090000</v>
      </c>
      <c r="J192" s="68"/>
      <c r="K192" s="67"/>
      <c r="L192" s="67">
        <f t="shared" si="76"/>
        <v>0</v>
      </c>
      <c r="M192" s="67"/>
      <c r="N192" s="67"/>
      <c r="O192" s="67">
        <f t="shared" si="77"/>
        <v>0</v>
      </c>
      <c r="P192" s="31"/>
      <c r="Q192" s="31"/>
    </row>
    <row r="193" spans="1:17" s="32" customFormat="1" ht="24" hidden="1">
      <c r="A193" s="7" t="s">
        <v>306</v>
      </c>
      <c r="B193" s="6" t="s">
        <v>22</v>
      </c>
      <c r="C193" s="9" t="s">
        <v>14</v>
      </c>
      <c r="D193" s="6" t="s">
        <v>12</v>
      </c>
      <c r="E193" s="6" t="s">
        <v>347</v>
      </c>
      <c r="F193" s="6"/>
      <c r="G193" s="67">
        <f>G194</f>
        <v>0</v>
      </c>
      <c r="H193" s="67">
        <f>H194</f>
        <v>0</v>
      </c>
      <c r="I193" s="67">
        <f t="shared" si="73"/>
        <v>0</v>
      </c>
      <c r="J193" s="67">
        <f t="shared" ref="J193:M194" si="96">J194</f>
        <v>0</v>
      </c>
      <c r="K193" s="67">
        <f>K194</f>
        <v>0</v>
      </c>
      <c r="L193" s="65">
        <f t="shared" si="76"/>
        <v>0</v>
      </c>
      <c r="M193" s="67">
        <f t="shared" si="96"/>
        <v>0</v>
      </c>
      <c r="N193" s="67">
        <f>N194</f>
        <v>0</v>
      </c>
      <c r="O193" s="65">
        <f t="shared" si="77"/>
        <v>0</v>
      </c>
      <c r="P193" s="31"/>
      <c r="Q193" s="31"/>
    </row>
    <row r="194" spans="1:17" s="32" customFormat="1" ht="12" hidden="1">
      <c r="A194" s="10" t="s">
        <v>63</v>
      </c>
      <c r="B194" s="6" t="s">
        <v>22</v>
      </c>
      <c r="C194" s="9" t="s">
        <v>14</v>
      </c>
      <c r="D194" s="6" t="s">
        <v>12</v>
      </c>
      <c r="E194" s="6" t="s">
        <v>347</v>
      </c>
      <c r="F194" s="6" t="s">
        <v>257</v>
      </c>
      <c r="G194" s="67">
        <f>G195</f>
        <v>0</v>
      </c>
      <c r="H194" s="67">
        <f>H195</f>
        <v>0</v>
      </c>
      <c r="I194" s="67">
        <f t="shared" si="73"/>
        <v>0</v>
      </c>
      <c r="J194" s="67">
        <f>J195</f>
        <v>0</v>
      </c>
      <c r="K194" s="67">
        <f>K195</f>
        <v>0</v>
      </c>
      <c r="L194" s="65">
        <f t="shared" si="76"/>
        <v>0</v>
      </c>
      <c r="M194" s="67">
        <f t="shared" si="96"/>
        <v>0</v>
      </c>
      <c r="N194" s="67">
        <f>N195</f>
        <v>0</v>
      </c>
      <c r="O194" s="65">
        <f t="shared" si="77"/>
        <v>0</v>
      </c>
      <c r="P194" s="31"/>
      <c r="Q194" s="31"/>
    </row>
    <row r="195" spans="1:17" s="32" customFormat="1" ht="12" hidden="1">
      <c r="A195" s="10" t="s">
        <v>80</v>
      </c>
      <c r="B195" s="6" t="s">
        <v>22</v>
      </c>
      <c r="C195" s="9" t="s">
        <v>14</v>
      </c>
      <c r="D195" s="6" t="s">
        <v>12</v>
      </c>
      <c r="E195" s="6" t="s">
        <v>347</v>
      </c>
      <c r="F195" s="6" t="s">
        <v>62</v>
      </c>
      <c r="G195" s="67"/>
      <c r="H195" s="67"/>
      <c r="I195" s="67">
        <f t="shared" si="73"/>
        <v>0</v>
      </c>
      <c r="J195" s="68"/>
      <c r="K195" s="67"/>
      <c r="L195" s="65">
        <f t="shared" si="76"/>
        <v>0</v>
      </c>
      <c r="M195" s="67"/>
      <c r="N195" s="67"/>
      <c r="O195" s="65">
        <f t="shared" si="77"/>
        <v>0</v>
      </c>
      <c r="P195" s="31"/>
      <c r="Q195" s="31"/>
    </row>
    <row r="196" spans="1:17" s="31" customFormat="1" ht="12">
      <c r="A196" s="19" t="s">
        <v>36</v>
      </c>
      <c r="B196" s="20">
        <v>800</v>
      </c>
      <c r="C196" s="4" t="s">
        <v>14</v>
      </c>
      <c r="D196" s="4" t="s">
        <v>10</v>
      </c>
      <c r="E196" s="4"/>
      <c r="F196" s="21"/>
      <c r="G196" s="66">
        <f>G197+G204</f>
        <v>1149197</v>
      </c>
      <c r="H196" s="66">
        <f>H197+H204</f>
        <v>0</v>
      </c>
      <c r="I196" s="66">
        <f t="shared" si="73"/>
        <v>1149197</v>
      </c>
      <c r="J196" s="66">
        <f t="shared" ref="J196:M196" si="97">J197+J204</f>
        <v>456826</v>
      </c>
      <c r="K196" s="66">
        <f>K197+K204</f>
        <v>0</v>
      </c>
      <c r="L196" s="66">
        <f t="shared" si="76"/>
        <v>456826</v>
      </c>
      <c r="M196" s="66">
        <f t="shared" si="97"/>
        <v>455230</v>
      </c>
      <c r="N196" s="66">
        <f>N197+N204</f>
        <v>0</v>
      </c>
      <c r="O196" s="66">
        <f t="shared" si="77"/>
        <v>455230</v>
      </c>
    </row>
    <row r="197" spans="1:17" s="31" customFormat="1" ht="12">
      <c r="A197" s="7" t="s">
        <v>384</v>
      </c>
      <c r="B197" s="16">
        <v>800</v>
      </c>
      <c r="C197" s="6" t="s">
        <v>14</v>
      </c>
      <c r="D197" s="6" t="s">
        <v>10</v>
      </c>
      <c r="E197" s="43" t="s">
        <v>144</v>
      </c>
      <c r="F197" s="9"/>
      <c r="G197" s="67">
        <f>G198+G201</f>
        <v>560000</v>
      </c>
      <c r="H197" s="67">
        <f>H198+H201</f>
        <v>0</v>
      </c>
      <c r="I197" s="67">
        <f t="shared" si="73"/>
        <v>560000</v>
      </c>
      <c r="J197" s="67">
        <f t="shared" ref="J197:M197" si="98">J198+J201</f>
        <v>60000</v>
      </c>
      <c r="K197" s="67">
        <f>K198+K201</f>
        <v>0</v>
      </c>
      <c r="L197" s="67">
        <f t="shared" si="76"/>
        <v>60000</v>
      </c>
      <c r="M197" s="67">
        <f t="shared" si="98"/>
        <v>60000</v>
      </c>
      <c r="N197" s="67">
        <f>N198+N201</f>
        <v>0</v>
      </c>
      <c r="O197" s="67">
        <f t="shared" si="77"/>
        <v>60000</v>
      </c>
    </row>
    <row r="198" spans="1:17" s="31" customFormat="1" ht="12">
      <c r="A198" s="7" t="s">
        <v>263</v>
      </c>
      <c r="B198" s="16">
        <v>800</v>
      </c>
      <c r="C198" s="6" t="s">
        <v>14</v>
      </c>
      <c r="D198" s="6" t="s">
        <v>10</v>
      </c>
      <c r="E198" s="43" t="s">
        <v>385</v>
      </c>
      <c r="F198" s="9"/>
      <c r="G198" s="67">
        <f>G199</f>
        <v>30000</v>
      </c>
      <c r="H198" s="67">
        <f>H199</f>
        <v>0</v>
      </c>
      <c r="I198" s="67">
        <f t="shared" si="73"/>
        <v>30000</v>
      </c>
      <c r="J198" s="67">
        <f t="shared" ref="J198:M199" si="99">J199</f>
        <v>30000</v>
      </c>
      <c r="K198" s="67">
        <f>K199</f>
        <v>0</v>
      </c>
      <c r="L198" s="67">
        <f t="shared" si="76"/>
        <v>30000</v>
      </c>
      <c r="M198" s="67">
        <f t="shared" si="99"/>
        <v>30000</v>
      </c>
      <c r="N198" s="67">
        <f>N199</f>
        <v>0</v>
      </c>
      <c r="O198" s="67">
        <f t="shared" si="77"/>
        <v>30000</v>
      </c>
    </row>
    <row r="199" spans="1:17" s="31" customFormat="1" ht="24">
      <c r="A199" s="7" t="s">
        <v>88</v>
      </c>
      <c r="B199" s="16">
        <v>800</v>
      </c>
      <c r="C199" s="6" t="s">
        <v>14</v>
      </c>
      <c r="D199" s="6" t="s">
        <v>10</v>
      </c>
      <c r="E199" s="43" t="s">
        <v>385</v>
      </c>
      <c r="F199" s="9" t="s">
        <v>87</v>
      </c>
      <c r="G199" s="67">
        <f>G200</f>
        <v>30000</v>
      </c>
      <c r="H199" s="67">
        <f>H200</f>
        <v>0</v>
      </c>
      <c r="I199" s="67">
        <f t="shared" si="73"/>
        <v>30000</v>
      </c>
      <c r="J199" s="67">
        <f t="shared" si="99"/>
        <v>30000</v>
      </c>
      <c r="K199" s="67">
        <f>K200</f>
        <v>0</v>
      </c>
      <c r="L199" s="67">
        <f t="shared" si="76"/>
        <v>30000</v>
      </c>
      <c r="M199" s="67">
        <f t="shared" si="99"/>
        <v>30000</v>
      </c>
      <c r="N199" s="67">
        <f>N200</f>
        <v>0</v>
      </c>
      <c r="O199" s="67">
        <f t="shared" si="77"/>
        <v>30000</v>
      </c>
    </row>
    <row r="200" spans="1:17" s="31" customFormat="1" ht="12">
      <c r="A200" s="7" t="s">
        <v>188</v>
      </c>
      <c r="B200" s="16">
        <v>800</v>
      </c>
      <c r="C200" s="6" t="s">
        <v>14</v>
      </c>
      <c r="D200" s="6" t="s">
        <v>10</v>
      </c>
      <c r="E200" s="43" t="s">
        <v>385</v>
      </c>
      <c r="F200" s="9" t="s">
        <v>189</v>
      </c>
      <c r="G200" s="67">
        <v>30000</v>
      </c>
      <c r="H200" s="67"/>
      <c r="I200" s="67">
        <f t="shared" si="73"/>
        <v>30000</v>
      </c>
      <c r="J200" s="67">
        <v>30000</v>
      </c>
      <c r="K200" s="67"/>
      <c r="L200" s="67">
        <f t="shared" si="76"/>
        <v>30000</v>
      </c>
      <c r="M200" s="67">
        <v>30000</v>
      </c>
      <c r="N200" s="67"/>
      <c r="O200" s="67">
        <f t="shared" si="77"/>
        <v>30000</v>
      </c>
    </row>
    <row r="201" spans="1:17" s="31" customFormat="1" ht="12">
      <c r="A201" s="7" t="s">
        <v>238</v>
      </c>
      <c r="B201" s="16">
        <v>800</v>
      </c>
      <c r="C201" s="6" t="s">
        <v>14</v>
      </c>
      <c r="D201" s="6" t="s">
        <v>10</v>
      </c>
      <c r="E201" s="43" t="s">
        <v>386</v>
      </c>
      <c r="F201" s="9"/>
      <c r="G201" s="67">
        <f>G202</f>
        <v>530000</v>
      </c>
      <c r="H201" s="67">
        <f>H202</f>
        <v>0</v>
      </c>
      <c r="I201" s="67">
        <f t="shared" si="73"/>
        <v>530000</v>
      </c>
      <c r="J201" s="67">
        <f t="shared" ref="J201:M202" si="100">J202</f>
        <v>30000</v>
      </c>
      <c r="K201" s="67">
        <f>K202</f>
        <v>0</v>
      </c>
      <c r="L201" s="67">
        <f t="shared" si="76"/>
        <v>30000</v>
      </c>
      <c r="M201" s="67">
        <f t="shared" si="100"/>
        <v>30000</v>
      </c>
      <c r="N201" s="67">
        <f>N202</f>
        <v>0</v>
      </c>
      <c r="O201" s="67">
        <f t="shared" si="77"/>
        <v>30000</v>
      </c>
    </row>
    <row r="202" spans="1:17" s="31" customFormat="1" ht="24">
      <c r="A202" s="7" t="s">
        <v>88</v>
      </c>
      <c r="B202" s="16">
        <v>800</v>
      </c>
      <c r="C202" s="6" t="s">
        <v>14</v>
      </c>
      <c r="D202" s="6" t="s">
        <v>10</v>
      </c>
      <c r="E202" s="43" t="s">
        <v>386</v>
      </c>
      <c r="F202" s="9" t="s">
        <v>87</v>
      </c>
      <c r="G202" s="67">
        <f>G203</f>
        <v>530000</v>
      </c>
      <c r="H202" s="67">
        <f>H203</f>
        <v>0</v>
      </c>
      <c r="I202" s="67">
        <f t="shared" si="73"/>
        <v>530000</v>
      </c>
      <c r="J202" s="67">
        <f t="shared" si="100"/>
        <v>30000</v>
      </c>
      <c r="K202" s="67">
        <f>K203</f>
        <v>0</v>
      </c>
      <c r="L202" s="67">
        <f t="shared" si="76"/>
        <v>30000</v>
      </c>
      <c r="M202" s="67">
        <f t="shared" si="100"/>
        <v>30000</v>
      </c>
      <c r="N202" s="67">
        <f>N203</f>
        <v>0</v>
      </c>
      <c r="O202" s="67">
        <f t="shared" si="77"/>
        <v>30000</v>
      </c>
    </row>
    <row r="203" spans="1:17" s="31" customFormat="1" ht="12">
      <c r="A203" s="7" t="s">
        <v>188</v>
      </c>
      <c r="B203" s="16">
        <v>800</v>
      </c>
      <c r="C203" s="6" t="s">
        <v>14</v>
      </c>
      <c r="D203" s="6" t="s">
        <v>10</v>
      </c>
      <c r="E203" s="43" t="s">
        <v>386</v>
      </c>
      <c r="F203" s="9" t="s">
        <v>189</v>
      </c>
      <c r="G203" s="67">
        <v>530000</v>
      </c>
      <c r="H203" s="67"/>
      <c r="I203" s="67">
        <f t="shared" si="73"/>
        <v>530000</v>
      </c>
      <c r="J203" s="68">
        <v>30000</v>
      </c>
      <c r="K203" s="67"/>
      <c r="L203" s="67">
        <f t="shared" si="76"/>
        <v>30000</v>
      </c>
      <c r="M203" s="67">
        <v>30000</v>
      </c>
      <c r="N203" s="67"/>
      <c r="O203" s="67">
        <f t="shared" si="77"/>
        <v>30000</v>
      </c>
    </row>
    <row r="204" spans="1:17" s="31" customFormat="1" ht="24">
      <c r="A204" s="7" t="s">
        <v>486</v>
      </c>
      <c r="B204" s="16">
        <v>800</v>
      </c>
      <c r="C204" s="6" t="s">
        <v>14</v>
      </c>
      <c r="D204" s="6" t="s">
        <v>10</v>
      </c>
      <c r="E204" s="6" t="s">
        <v>131</v>
      </c>
      <c r="F204" s="9"/>
      <c r="G204" s="67">
        <f>G205</f>
        <v>589197</v>
      </c>
      <c r="H204" s="67">
        <f>H205</f>
        <v>0</v>
      </c>
      <c r="I204" s="67">
        <f t="shared" si="73"/>
        <v>589197</v>
      </c>
      <c r="J204" s="67">
        <f t="shared" ref="J204:M204" si="101">J205</f>
        <v>396826</v>
      </c>
      <c r="K204" s="67">
        <f>K205</f>
        <v>0</v>
      </c>
      <c r="L204" s="67">
        <f t="shared" si="76"/>
        <v>396826</v>
      </c>
      <c r="M204" s="67">
        <f t="shared" si="101"/>
        <v>395230</v>
      </c>
      <c r="N204" s="67">
        <f>N205</f>
        <v>0</v>
      </c>
      <c r="O204" s="67">
        <f t="shared" si="77"/>
        <v>395230</v>
      </c>
    </row>
    <row r="205" spans="1:17" s="31" customFormat="1" ht="12">
      <c r="A205" s="7" t="s">
        <v>485</v>
      </c>
      <c r="B205" s="16">
        <v>800</v>
      </c>
      <c r="C205" s="6" t="s">
        <v>14</v>
      </c>
      <c r="D205" s="6" t="s">
        <v>10</v>
      </c>
      <c r="E205" s="6" t="s">
        <v>484</v>
      </c>
      <c r="F205" s="9"/>
      <c r="G205" s="67">
        <f>G206+G209</f>
        <v>589197</v>
      </c>
      <c r="H205" s="67">
        <f>H206+H209</f>
        <v>0</v>
      </c>
      <c r="I205" s="67">
        <f t="shared" si="73"/>
        <v>589197</v>
      </c>
      <c r="J205" s="67">
        <f t="shared" ref="J205:M205" si="102">J206+J209</f>
        <v>396826</v>
      </c>
      <c r="K205" s="67">
        <f>K206+K209</f>
        <v>0</v>
      </c>
      <c r="L205" s="67">
        <f t="shared" si="76"/>
        <v>396826</v>
      </c>
      <c r="M205" s="67">
        <f t="shared" si="102"/>
        <v>395230</v>
      </c>
      <c r="N205" s="67">
        <f>N206+N209</f>
        <v>0</v>
      </c>
      <c r="O205" s="67">
        <f t="shared" si="77"/>
        <v>395230</v>
      </c>
    </row>
    <row r="206" spans="1:17" s="31" customFormat="1" ht="12">
      <c r="A206" s="7" t="s">
        <v>239</v>
      </c>
      <c r="B206" s="16">
        <v>800</v>
      </c>
      <c r="C206" s="6" t="s">
        <v>14</v>
      </c>
      <c r="D206" s="6" t="s">
        <v>10</v>
      </c>
      <c r="E206" s="6" t="s">
        <v>487</v>
      </c>
      <c r="F206" s="9"/>
      <c r="G206" s="67">
        <f t="shared" ref="G206:N207" si="103">G207</f>
        <v>259197</v>
      </c>
      <c r="H206" s="67">
        <f t="shared" si="103"/>
        <v>0</v>
      </c>
      <c r="I206" s="67">
        <f t="shared" si="73"/>
        <v>259197</v>
      </c>
      <c r="J206" s="67">
        <f t="shared" si="103"/>
        <v>146826</v>
      </c>
      <c r="K206" s="67">
        <f t="shared" si="103"/>
        <v>0</v>
      </c>
      <c r="L206" s="67">
        <f t="shared" si="76"/>
        <v>146826</v>
      </c>
      <c r="M206" s="67">
        <f t="shared" si="103"/>
        <v>145230</v>
      </c>
      <c r="N206" s="67">
        <f t="shared" si="103"/>
        <v>0</v>
      </c>
      <c r="O206" s="67">
        <f t="shared" si="77"/>
        <v>145230</v>
      </c>
    </row>
    <row r="207" spans="1:17" s="31" customFormat="1" ht="12">
      <c r="A207" s="7" t="s">
        <v>65</v>
      </c>
      <c r="B207" s="16">
        <v>800</v>
      </c>
      <c r="C207" s="6" t="s">
        <v>14</v>
      </c>
      <c r="D207" s="6" t="s">
        <v>10</v>
      </c>
      <c r="E207" s="6" t="s">
        <v>487</v>
      </c>
      <c r="F207" s="9" t="s">
        <v>22</v>
      </c>
      <c r="G207" s="67">
        <f t="shared" si="103"/>
        <v>259197</v>
      </c>
      <c r="H207" s="67">
        <f t="shared" si="103"/>
        <v>0</v>
      </c>
      <c r="I207" s="67">
        <f t="shared" si="73"/>
        <v>259197</v>
      </c>
      <c r="J207" s="67">
        <f t="shared" si="103"/>
        <v>146826</v>
      </c>
      <c r="K207" s="67">
        <f t="shared" si="103"/>
        <v>0</v>
      </c>
      <c r="L207" s="67">
        <f t="shared" si="76"/>
        <v>146826</v>
      </c>
      <c r="M207" s="67">
        <f t="shared" si="103"/>
        <v>145230</v>
      </c>
      <c r="N207" s="67">
        <f t="shared" si="103"/>
        <v>0</v>
      </c>
      <c r="O207" s="67">
        <f t="shared" si="77"/>
        <v>145230</v>
      </c>
    </row>
    <row r="208" spans="1:17" s="31" customFormat="1" ht="24">
      <c r="A208" s="7" t="s">
        <v>406</v>
      </c>
      <c r="B208" s="16">
        <v>800</v>
      </c>
      <c r="C208" s="6" t="s">
        <v>14</v>
      </c>
      <c r="D208" s="6" t="s">
        <v>10</v>
      </c>
      <c r="E208" s="6" t="s">
        <v>487</v>
      </c>
      <c r="F208" s="9" t="s">
        <v>70</v>
      </c>
      <c r="G208" s="67">
        <v>259197</v>
      </c>
      <c r="H208" s="67"/>
      <c r="I208" s="67">
        <f t="shared" si="73"/>
        <v>259197</v>
      </c>
      <c r="J208" s="68">
        <v>146826</v>
      </c>
      <c r="K208" s="67"/>
      <c r="L208" s="67">
        <f t="shared" si="76"/>
        <v>146826</v>
      </c>
      <c r="M208" s="67">
        <v>145230</v>
      </c>
      <c r="N208" s="67"/>
      <c r="O208" s="67">
        <f t="shared" si="77"/>
        <v>145230</v>
      </c>
    </row>
    <row r="209" spans="1:17" s="31" customFormat="1" ht="12">
      <c r="A209" s="7" t="s">
        <v>239</v>
      </c>
      <c r="B209" s="16">
        <v>800</v>
      </c>
      <c r="C209" s="6" t="s">
        <v>14</v>
      </c>
      <c r="D209" s="6" t="s">
        <v>10</v>
      </c>
      <c r="E209" s="43" t="s">
        <v>488</v>
      </c>
      <c r="F209" s="9"/>
      <c r="G209" s="67">
        <f>G210</f>
        <v>330000</v>
      </c>
      <c r="H209" s="67">
        <f>H210</f>
        <v>0</v>
      </c>
      <c r="I209" s="67">
        <f t="shared" si="73"/>
        <v>330000</v>
      </c>
      <c r="J209" s="67">
        <f t="shared" ref="J209:M210" si="104">J210</f>
        <v>250000</v>
      </c>
      <c r="K209" s="67">
        <f>K210</f>
        <v>0</v>
      </c>
      <c r="L209" s="67">
        <f t="shared" si="76"/>
        <v>250000</v>
      </c>
      <c r="M209" s="67">
        <f t="shared" si="104"/>
        <v>250000</v>
      </c>
      <c r="N209" s="67">
        <f>N210</f>
        <v>0</v>
      </c>
      <c r="O209" s="67">
        <f t="shared" si="77"/>
        <v>250000</v>
      </c>
    </row>
    <row r="210" spans="1:17" s="31" customFormat="1" ht="12">
      <c r="A210" s="7" t="s">
        <v>65</v>
      </c>
      <c r="B210" s="16">
        <v>800</v>
      </c>
      <c r="C210" s="6" t="s">
        <v>14</v>
      </c>
      <c r="D210" s="6" t="s">
        <v>10</v>
      </c>
      <c r="E210" s="43" t="s">
        <v>488</v>
      </c>
      <c r="F210" s="9" t="s">
        <v>22</v>
      </c>
      <c r="G210" s="67">
        <f>G211</f>
        <v>330000</v>
      </c>
      <c r="H210" s="67">
        <f>H211</f>
        <v>0</v>
      </c>
      <c r="I210" s="67">
        <f t="shared" si="73"/>
        <v>330000</v>
      </c>
      <c r="J210" s="67">
        <f t="shared" si="104"/>
        <v>250000</v>
      </c>
      <c r="K210" s="67">
        <f>K211</f>
        <v>0</v>
      </c>
      <c r="L210" s="67">
        <f t="shared" si="76"/>
        <v>250000</v>
      </c>
      <c r="M210" s="67">
        <f t="shared" si="104"/>
        <v>250000</v>
      </c>
      <c r="N210" s="67">
        <f>N211</f>
        <v>0</v>
      </c>
      <c r="O210" s="67">
        <f t="shared" si="77"/>
        <v>250000</v>
      </c>
    </row>
    <row r="211" spans="1:17" s="31" customFormat="1" ht="24">
      <c r="A211" s="7" t="s">
        <v>406</v>
      </c>
      <c r="B211" s="16">
        <v>800</v>
      </c>
      <c r="C211" s="6" t="s">
        <v>14</v>
      </c>
      <c r="D211" s="6" t="s">
        <v>10</v>
      </c>
      <c r="E211" s="43" t="s">
        <v>488</v>
      </c>
      <c r="F211" s="9" t="s">
        <v>70</v>
      </c>
      <c r="G211" s="67">
        <v>330000</v>
      </c>
      <c r="H211" s="67"/>
      <c r="I211" s="67">
        <f t="shared" si="73"/>
        <v>330000</v>
      </c>
      <c r="J211" s="68">
        <v>250000</v>
      </c>
      <c r="K211" s="67"/>
      <c r="L211" s="67">
        <f t="shared" si="76"/>
        <v>250000</v>
      </c>
      <c r="M211" s="67">
        <v>250000</v>
      </c>
      <c r="N211" s="67"/>
      <c r="O211" s="67">
        <f t="shared" si="77"/>
        <v>250000</v>
      </c>
    </row>
    <row r="212" spans="1:17" s="32" customFormat="1" ht="12">
      <c r="A212" s="11" t="s">
        <v>42</v>
      </c>
      <c r="B212" s="18">
        <v>800</v>
      </c>
      <c r="C212" s="2" t="s">
        <v>8</v>
      </c>
      <c r="D212" s="2"/>
      <c r="E212" s="2"/>
      <c r="F212" s="12"/>
      <c r="G212" s="65">
        <f>G238+G213+G271</f>
        <v>142750831.59999999</v>
      </c>
      <c r="H212" s="65">
        <f>H238+H213+H271</f>
        <v>65000000</v>
      </c>
      <c r="I212" s="65">
        <f t="shared" si="73"/>
        <v>207750831.59999999</v>
      </c>
      <c r="J212" s="65">
        <f>J238+J213+J271</f>
        <v>3589666.67</v>
      </c>
      <c r="K212" s="65">
        <f>K238+K213+K271</f>
        <v>0</v>
      </c>
      <c r="L212" s="65">
        <f t="shared" si="76"/>
        <v>3589666.67</v>
      </c>
      <c r="M212" s="65">
        <f>M238+M213+M271</f>
        <v>266791572.50999999</v>
      </c>
      <c r="N212" s="65">
        <f>N238+N213+N271</f>
        <v>0</v>
      </c>
      <c r="O212" s="65">
        <f t="shared" si="77"/>
        <v>266791572.50999999</v>
      </c>
      <c r="P212" s="31"/>
      <c r="Q212" s="31"/>
    </row>
    <row r="213" spans="1:17" s="34" customFormat="1" ht="12">
      <c r="A213" s="8" t="s">
        <v>122</v>
      </c>
      <c r="B213" s="20">
        <v>800</v>
      </c>
      <c r="C213" s="4" t="s">
        <v>8</v>
      </c>
      <c r="D213" s="4" t="s">
        <v>5</v>
      </c>
      <c r="E213" s="4"/>
      <c r="F213" s="21"/>
      <c r="G213" s="66">
        <f>G214</f>
        <v>133020000</v>
      </c>
      <c r="H213" s="66">
        <f>H214</f>
        <v>64800000</v>
      </c>
      <c r="I213" s="67">
        <f t="shared" ref="I213:I282" si="105">G213+H213</f>
        <v>197820000</v>
      </c>
      <c r="J213" s="66">
        <f t="shared" ref="J213:M214" si="106">J214</f>
        <v>1200000</v>
      </c>
      <c r="K213" s="66">
        <f>K214</f>
        <v>0</v>
      </c>
      <c r="L213" s="67">
        <f t="shared" si="76"/>
        <v>1200000</v>
      </c>
      <c r="M213" s="66">
        <f t="shared" si="106"/>
        <v>265218572.50999999</v>
      </c>
      <c r="N213" s="66">
        <f>N214</f>
        <v>0</v>
      </c>
      <c r="O213" s="67">
        <f t="shared" si="77"/>
        <v>265218572.50999999</v>
      </c>
      <c r="P213" s="56"/>
      <c r="Q213" s="56"/>
    </row>
    <row r="214" spans="1:17" s="31" customFormat="1" ht="24">
      <c r="A214" s="7" t="s">
        <v>424</v>
      </c>
      <c r="B214" s="16">
        <v>800</v>
      </c>
      <c r="C214" s="6" t="s">
        <v>8</v>
      </c>
      <c r="D214" s="6" t="s">
        <v>5</v>
      </c>
      <c r="E214" s="6" t="s">
        <v>196</v>
      </c>
      <c r="F214" s="9"/>
      <c r="G214" s="67">
        <f>G215</f>
        <v>133020000</v>
      </c>
      <c r="H214" s="67">
        <f>H215</f>
        <v>64800000</v>
      </c>
      <c r="I214" s="67">
        <f t="shared" si="105"/>
        <v>197820000</v>
      </c>
      <c r="J214" s="67">
        <f t="shared" si="106"/>
        <v>1200000</v>
      </c>
      <c r="K214" s="67">
        <f>K215</f>
        <v>0</v>
      </c>
      <c r="L214" s="67">
        <f t="shared" si="76"/>
        <v>1200000</v>
      </c>
      <c r="M214" s="67">
        <f t="shared" si="106"/>
        <v>265218572.50999999</v>
      </c>
      <c r="N214" s="67">
        <f>N215</f>
        <v>0</v>
      </c>
      <c r="O214" s="67">
        <f t="shared" si="77"/>
        <v>265218572.50999999</v>
      </c>
    </row>
    <row r="215" spans="1:17" s="31" customFormat="1" ht="11.25" customHeight="1">
      <c r="A215" s="7" t="s">
        <v>403</v>
      </c>
      <c r="B215" s="16">
        <v>800</v>
      </c>
      <c r="C215" s="6" t="s">
        <v>8</v>
      </c>
      <c r="D215" s="6" t="s">
        <v>5</v>
      </c>
      <c r="E215" s="6" t="s">
        <v>404</v>
      </c>
      <c r="F215" s="9"/>
      <c r="G215" s="67">
        <f>G216+G222+G219</f>
        <v>133020000</v>
      </c>
      <c r="H215" s="67">
        <f>H216+H222+H219</f>
        <v>64800000</v>
      </c>
      <c r="I215" s="67">
        <f t="shared" si="105"/>
        <v>197820000</v>
      </c>
      <c r="J215" s="67">
        <f t="shared" ref="J215:M215" si="107">J216+J222+J219</f>
        <v>1200000</v>
      </c>
      <c r="K215" s="67">
        <f>K216+K222+K219</f>
        <v>0</v>
      </c>
      <c r="L215" s="67">
        <f t="shared" ref="L215:L280" si="108">J215+K215</f>
        <v>1200000</v>
      </c>
      <c r="M215" s="67">
        <f t="shared" si="107"/>
        <v>265218572.50999999</v>
      </c>
      <c r="N215" s="67">
        <f>N216+N222+N219</f>
        <v>0</v>
      </c>
      <c r="O215" s="67">
        <f t="shared" ref="O215:O280" si="109">M215+N215</f>
        <v>265218572.50999999</v>
      </c>
    </row>
    <row r="216" spans="1:17" s="31" customFormat="1" ht="24" hidden="1">
      <c r="A216" s="7" t="s">
        <v>259</v>
      </c>
      <c r="B216" s="16">
        <v>800</v>
      </c>
      <c r="C216" s="6" t="s">
        <v>8</v>
      </c>
      <c r="D216" s="6" t="s">
        <v>5</v>
      </c>
      <c r="E216" s="6" t="s">
        <v>405</v>
      </c>
      <c r="F216" s="9"/>
      <c r="G216" s="67">
        <f t="shared" ref="G216:N217" si="110">G217</f>
        <v>0</v>
      </c>
      <c r="H216" s="67">
        <f t="shared" si="110"/>
        <v>0</v>
      </c>
      <c r="I216" s="67">
        <f t="shared" si="105"/>
        <v>0</v>
      </c>
      <c r="J216" s="67">
        <f t="shared" si="110"/>
        <v>0</v>
      </c>
      <c r="K216" s="67">
        <f t="shared" si="110"/>
        <v>0</v>
      </c>
      <c r="L216" s="67">
        <f t="shared" si="108"/>
        <v>0</v>
      </c>
      <c r="M216" s="67">
        <f t="shared" si="110"/>
        <v>0</v>
      </c>
      <c r="N216" s="67">
        <f t="shared" si="110"/>
        <v>0</v>
      </c>
      <c r="O216" s="67">
        <f t="shared" si="109"/>
        <v>0</v>
      </c>
    </row>
    <row r="217" spans="1:17" s="31" customFormat="1" ht="12" hidden="1">
      <c r="A217" s="7" t="s">
        <v>252</v>
      </c>
      <c r="B217" s="16">
        <v>800</v>
      </c>
      <c r="C217" s="6" t="s">
        <v>8</v>
      </c>
      <c r="D217" s="6" t="s">
        <v>5</v>
      </c>
      <c r="E217" s="6" t="s">
        <v>405</v>
      </c>
      <c r="F217" s="9" t="s">
        <v>117</v>
      </c>
      <c r="G217" s="67">
        <f t="shared" si="110"/>
        <v>0</v>
      </c>
      <c r="H217" s="67">
        <f t="shared" si="110"/>
        <v>0</v>
      </c>
      <c r="I217" s="67">
        <f t="shared" si="105"/>
        <v>0</v>
      </c>
      <c r="J217" s="67">
        <f t="shared" si="110"/>
        <v>0</v>
      </c>
      <c r="K217" s="67">
        <f t="shared" si="110"/>
        <v>0</v>
      </c>
      <c r="L217" s="67">
        <f t="shared" si="108"/>
        <v>0</v>
      </c>
      <c r="M217" s="67">
        <f t="shared" si="110"/>
        <v>0</v>
      </c>
      <c r="N217" s="67">
        <f t="shared" si="110"/>
        <v>0</v>
      </c>
      <c r="O217" s="67">
        <f t="shared" si="109"/>
        <v>0</v>
      </c>
    </row>
    <row r="218" spans="1:17" s="31" customFormat="1" ht="12" hidden="1">
      <c r="A218" s="7" t="s">
        <v>119</v>
      </c>
      <c r="B218" s="16">
        <v>800</v>
      </c>
      <c r="C218" s="6" t="s">
        <v>8</v>
      </c>
      <c r="D218" s="6" t="s">
        <v>5</v>
      </c>
      <c r="E218" s="6" t="s">
        <v>405</v>
      </c>
      <c r="F218" s="9" t="s">
        <v>118</v>
      </c>
      <c r="G218" s="67"/>
      <c r="H218" s="67"/>
      <c r="I218" s="67">
        <f t="shared" si="105"/>
        <v>0</v>
      </c>
      <c r="J218" s="68"/>
      <c r="K218" s="67"/>
      <c r="L218" s="67">
        <f t="shared" si="108"/>
        <v>0</v>
      </c>
      <c r="M218" s="67"/>
      <c r="N218" s="67"/>
      <c r="O218" s="67">
        <f t="shared" si="109"/>
        <v>0</v>
      </c>
    </row>
    <row r="219" spans="1:17" s="31" customFormat="1" ht="24">
      <c r="A219" s="7" t="s">
        <v>426</v>
      </c>
      <c r="B219" s="16">
        <v>800</v>
      </c>
      <c r="C219" s="6" t="s">
        <v>8</v>
      </c>
      <c r="D219" s="6" t="s">
        <v>5</v>
      </c>
      <c r="E219" s="6" t="s">
        <v>427</v>
      </c>
      <c r="F219" s="9"/>
      <c r="G219" s="67">
        <f>G220</f>
        <v>3020000</v>
      </c>
      <c r="H219" s="67">
        <f>H220</f>
        <v>-200000</v>
      </c>
      <c r="I219" s="67">
        <f t="shared" si="105"/>
        <v>2820000</v>
      </c>
      <c r="J219" s="67">
        <f t="shared" ref="J219:M220" si="111">J220</f>
        <v>1200000</v>
      </c>
      <c r="K219" s="67">
        <f>K220</f>
        <v>0</v>
      </c>
      <c r="L219" s="67">
        <f t="shared" si="108"/>
        <v>1200000</v>
      </c>
      <c r="M219" s="67">
        <f t="shared" si="111"/>
        <v>800000</v>
      </c>
      <c r="N219" s="67">
        <f>N220</f>
        <v>0</v>
      </c>
      <c r="O219" s="67">
        <f t="shared" si="109"/>
        <v>800000</v>
      </c>
    </row>
    <row r="220" spans="1:17" s="31" customFormat="1" ht="12">
      <c r="A220" s="7" t="s">
        <v>252</v>
      </c>
      <c r="B220" s="16">
        <v>800</v>
      </c>
      <c r="C220" s="6" t="s">
        <v>8</v>
      </c>
      <c r="D220" s="6" t="s">
        <v>5</v>
      </c>
      <c r="E220" s="6" t="s">
        <v>427</v>
      </c>
      <c r="F220" s="9" t="s">
        <v>117</v>
      </c>
      <c r="G220" s="67">
        <f>G221</f>
        <v>3020000</v>
      </c>
      <c r="H220" s="67">
        <f>H221</f>
        <v>-200000</v>
      </c>
      <c r="I220" s="67">
        <f t="shared" si="105"/>
        <v>2820000</v>
      </c>
      <c r="J220" s="67">
        <f t="shared" si="111"/>
        <v>1200000</v>
      </c>
      <c r="K220" s="67">
        <f>K221</f>
        <v>0</v>
      </c>
      <c r="L220" s="67">
        <f t="shared" si="108"/>
        <v>1200000</v>
      </c>
      <c r="M220" s="67">
        <f t="shared" si="111"/>
        <v>800000</v>
      </c>
      <c r="N220" s="67">
        <f>N221</f>
        <v>0</v>
      </c>
      <c r="O220" s="67">
        <f t="shared" si="109"/>
        <v>800000</v>
      </c>
    </row>
    <row r="221" spans="1:17" s="31" customFormat="1" ht="12">
      <c r="A221" s="7" t="s">
        <v>119</v>
      </c>
      <c r="B221" s="16">
        <v>800</v>
      </c>
      <c r="C221" s="6" t="s">
        <v>8</v>
      </c>
      <c r="D221" s="6" t="s">
        <v>5</v>
      </c>
      <c r="E221" s="6" t="s">
        <v>427</v>
      </c>
      <c r="F221" s="9" t="s">
        <v>118</v>
      </c>
      <c r="G221" s="67">
        <v>3020000</v>
      </c>
      <c r="H221" s="67">
        <f>-200000</f>
        <v>-200000</v>
      </c>
      <c r="I221" s="67">
        <f t="shared" si="105"/>
        <v>2820000</v>
      </c>
      <c r="J221" s="68">
        <v>1200000</v>
      </c>
      <c r="K221" s="67"/>
      <c r="L221" s="67">
        <f t="shared" si="108"/>
        <v>1200000</v>
      </c>
      <c r="M221" s="67">
        <v>800000</v>
      </c>
      <c r="N221" s="67"/>
      <c r="O221" s="67">
        <f t="shared" si="109"/>
        <v>800000</v>
      </c>
    </row>
    <row r="222" spans="1:17" s="31" customFormat="1" ht="24">
      <c r="A222" s="7" t="s">
        <v>409</v>
      </c>
      <c r="B222" s="16">
        <v>800</v>
      </c>
      <c r="C222" s="6" t="s">
        <v>8</v>
      </c>
      <c r="D222" s="6" t="s">
        <v>5</v>
      </c>
      <c r="E222" s="6" t="s">
        <v>408</v>
      </c>
      <c r="F222" s="9"/>
      <c r="G222" s="67">
        <f>G223+G228+G233</f>
        <v>130000000</v>
      </c>
      <c r="H222" s="67">
        <f>H223+H228+H233</f>
        <v>65000000</v>
      </c>
      <c r="I222" s="67">
        <f t="shared" si="105"/>
        <v>195000000</v>
      </c>
      <c r="J222" s="67">
        <f t="shared" ref="J222:M222" si="112">J223+J228+J233</f>
        <v>0</v>
      </c>
      <c r="K222" s="67">
        <f>K223+K228+K233</f>
        <v>0</v>
      </c>
      <c r="L222" s="67">
        <f t="shared" si="108"/>
        <v>0</v>
      </c>
      <c r="M222" s="67">
        <f t="shared" si="112"/>
        <v>264418572.50999999</v>
      </c>
      <c r="N222" s="67">
        <f>N223+N228+N233</f>
        <v>0</v>
      </c>
      <c r="O222" s="67">
        <f t="shared" si="109"/>
        <v>264418572.50999999</v>
      </c>
    </row>
    <row r="223" spans="1:17" s="31" customFormat="1" ht="48">
      <c r="A223" s="7" t="s">
        <v>478</v>
      </c>
      <c r="B223" s="16">
        <v>800</v>
      </c>
      <c r="C223" s="6" t="s">
        <v>8</v>
      </c>
      <c r="D223" s="6" t="s">
        <v>5</v>
      </c>
      <c r="E223" s="6" t="s">
        <v>410</v>
      </c>
      <c r="F223" s="9"/>
      <c r="G223" s="67">
        <f>G224+G226</f>
        <v>127400000</v>
      </c>
      <c r="H223" s="67">
        <f>H224+H226</f>
        <v>63700000</v>
      </c>
      <c r="I223" s="67">
        <f t="shared" si="105"/>
        <v>191100000</v>
      </c>
      <c r="J223" s="67">
        <f t="shared" ref="J223:M223" si="113">J224+J226</f>
        <v>0</v>
      </c>
      <c r="K223" s="67">
        <f>K224+K226</f>
        <v>0</v>
      </c>
      <c r="L223" s="67">
        <f t="shared" si="108"/>
        <v>0</v>
      </c>
      <c r="M223" s="67">
        <f t="shared" si="113"/>
        <v>259130201.06</v>
      </c>
      <c r="N223" s="67">
        <f>N224+N226</f>
        <v>0</v>
      </c>
      <c r="O223" s="67">
        <f t="shared" si="109"/>
        <v>259130201.06</v>
      </c>
    </row>
    <row r="224" spans="1:17" s="31" customFormat="1" ht="12">
      <c r="A224" s="7" t="s">
        <v>252</v>
      </c>
      <c r="B224" s="16">
        <v>800</v>
      </c>
      <c r="C224" s="6" t="s">
        <v>8</v>
      </c>
      <c r="D224" s="6" t="s">
        <v>5</v>
      </c>
      <c r="E224" s="6" t="s">
        <v>410</v>
      </c>
      <c r="F224" s="9" t="s">
        <v>117</v>
      </c>
      <c r="G224" s="67">
        <f>G225</f>
        <v>2793000</v>
      </c>
      <c r="H224" s="67">
        <f>H225</f>
        <v>0</v>
      </c>
      <c r="I224" s="67">
        <f t="shared" si="105"/>
        <v>2793000</v>
      </c>
      <c r="J224" s="67">
        <f t="shared" ref="J224:M224" si="114">J225</f>
        <v>0</v>
      </c>
      <c r="K224" s="67">
        <f>K225</f>
        <v>0</v>
      </c>
      <c r="L224" s="67">
        <f t="shared" si="108"/>
        <v>0</v>
      </c>
      <c r="M224" s="67">
        <f t="shared" si="114"/>
        <v>0</v>
      </c>
      <c r="N224" s="67">
        <f>N225</f>
        <v>0</v>
      </c>
      <c r="O224" s="67">
        <f t="shared" si="109"/>
        <v>0</v>
      </c>
    </row>
    <row r="225" spans="1:17" s="31" customFormat="1" ht="12">
      <c r="A225" s="7" t="s">
        <v>119</v>
      </c>
      <c r="B225" s="16">
        <v>800</v>
      </c>
      <c r="C225" s="6" t="s">
        <v>8</v>
      </c>
      <c r="D225" s="6" t="s">
        <v>5</v>
      </c>
      <c r="E225" s="6" t="s">
        <v>410</v>
      </c>
      <c r="F225" s="9" t="s">
        <v>118</v>
      </c>
      <c r="G225" s="67">
        <v>2793000</v>
      </c>
      <c r="H225" s="67"/>
      <c r="I225" s="67">
        <f t="shared" si="105"/>
        <v>2793000</v>
      </c>
      <c r="J225" s="67">
        <v>0</v>
      </c>
      <c r="K225" s="67"/>
      <c r="L225" s="67">
        <f t="shared" si="108"/>
        <v>0</v>
      </c>
      <c r="M225" s="67">
        <v>0</v>
      </c>
      <c r="N225" s="67"/>
      <c r="O225" s="67">
        <f t="shared" si="109"/>
        <v>0</v>
      </c>
    </row>
    <row r="226" spans="1:17" s="31" customFormat="1" ht="12">
      <c r="A226" s="7" t="s">
        <v>65</v>
      </c>
      <c r="B226" s="16">
        <v>800</v>
      </c>
      <c r="C226" s="6" t="s">
        <v>8</v>
      </c>
      <c r="D226" s="6" t="s">
        <v>5</v>
      </c>
      <c r="E226" s="6" t="s">
        <v>410</v>
      </c>
      <c r="F226" s="9" t="s">
        <v>22</v>
      </c>
      <c r="G226" s="67">
        <f>G227</f>
        <v>124607000</v>
      </c>
      <c r="H226" s="67">
        <f>H227</f>
        <v>63700000</v>
      </c>
      <c r="I226" s="67">
        <f t="shared" si="105"/>
        <v>188307000</v>
      </c>
      <c r="J226" s="67">
        <f t="shared" ref="J226:M226" si="115">J227</f>
        <v>0</v>
      </c>
      <c r="K226" s="67">
        <f>K227</f>
        <v>0</v>
      </c>
      <c r="L226" s="67">
        <f t="shared" si="108"/>
        <v>0</v>
      </c>
      <c r="M226" s="67">
        <f t="shared" si="115"/>
        <v>259130201.06</v>
      </c>
      <c r="N226" s="67">
        <f>N227</f>
        <v>0</v>
      </c>
      <c r="O226" s="67">
        <f t="shared" si="109"/>
        <v>259130201.06</v>
      </c>
    </row>
    <row r="227" spans="1:17" s="31" customFormat="1" ht="12">
      <c r="A227" s="7" t="s">
        <v>66</v>
      </c>
      <c r="B227" s="16">
        <v>800</v>
      </c>
      <c r="C227" s="6" t="s">
        <v>8</v>
      </c>
      <c r="D227" s="6" t="s">
        <v>5</v>
      </c>
      <c r="E227" s="6" t="s">
        <v>410</v>
      </c>
      <c r="F227" s="9" t="s">
        <v>64</v>
      </c>
      <c r="G227" s="67">
        <v>124607000</v>
      </c>
      <c r="H227" s="67">
        <v>63700000</v>
      </c>
      <c r="I227" s="67">
        <f t="shared" si="105"/>
        <v>188307000</v>
      </c>
      <c r="J227" s="67">
        <v>0</v>
      </c>
      <c r="K227" s="67"/>
      <c r="L227" s="67">
        <f t="shared" si="108"/>
        <v>0</v>
      </c>
      <c r="M227" s="67">
        <v>259130201.06</v>
      </c>
      <c r="N227" s="67"/>
      <c r="O227" s="67">
        <f t="shared" si="109"/>
        <v>259130201.06</v>
      </c>
    </row>
    <row r="228" spans="1:17" s="31" customFormat="1" ht="48">
      <c r="A228" s="7" t="s">
        <v>316</v>
      </c>
      <c r="B228" s="16">
        <v>800</v>
      </c>
      <c r="C228" s="6" t="s">
        <v>8</v>
      </c>
      <c r="D228" s="6" t="s">
        <v>5</v>
      </c>
      <c r="E228" s="6" t="s">
        <v>411</v>
      </c>
      <c r="F228" s="9"/>
      <c r="G228" s="67">
        <f>G229+G231</f>
        <v>2470000</v>
      </c>
      <c r="H228" s="67">
        <f>H229+H231</f>
        <v>1235000</v>
      </c>
      <c r="I228" s="67">
        <f t="shared" si="105"/>
        <v>3705000</v>
      </c>
      <c r="J228" s="67">
        <f t="shared" ref="J228:M228" si="116">J229+J231</f>
        <v>0</v>
      </c>
      <c r="K228" s="67">
        <f>K229+K231</f>
        <v>0</v>
      </c>
      <c r="L228" s="67">
        <f t="shared" si="108"/>
        <v>0</v>
      </c>
      <c r="M228" s="67">
        <f t="shared" si="116"/>
        <v>5023952.88</v>
      </c>
      <c r="N228" s="67">
        <f>N229+N231</f>
        <v>0</v>
      </c>
      <c r="O228" s="67">
        <f t="shared" si="109"/>
        <v>5023952.88</v>
      </c>
    </row>
    <row r="229" spans="1:17" s="31" customFormat="1" ht="12">
      <c r="A229" s="7" t="s">
        <v>252</v>
      </c>
      <c r="B229" s="16">
        <v>800</v>
      </c>
      <c r="C229" s="6" t="s">
        <v>8</v>
      </c>
      <c r="D229" s="6" t="s">
        <v>5</v>
      </c>
      <c r="E229" s="6" t="s">
        <v>411</v>
      </c>
      <c r="F229" s="9" t="s">
        <v>117</v>
      </c>
      <c r="G229" s="67">
        <f>G230</f>
        <v>54150</v>
      </c>
      <c r="H229" s="67">
        <f>H230</f>
        <v>0</v>
      </c>
      <c r="I229" s="67">
        <f t="shared" si="105"/>
        <v>54150</v>
      </c>
      <c r="J229" s="67">
        <f t="shared" ref="J229:M229" si="117">J230</f>
        <v>0</v>
      </c>
      <c r="K229" s="67">
        <f>K230</f>
        <v>0</v>
      </c>
      <c r="L229" s="67">
        <f t="shared" si="108"/>
        <v>0</v>
      </c>
      <c r="M229" s="67">
        <f t="shared" si="117"/>
        <v>0</v>
      </c>
      <c r="N229" s="67">
        <f>N230</f>
        <v>0</v>
      </c>
      <c r="O229" s="67">
        <f t="shared" si="109"/>
        <v>0</v>
      </c>
    </row>
    <row r="230" spans="1:17" s="31" customFormat="1" ht="12">
      <c r="A230" s="7" t="s">
        <v>119</v>
      </c>
      <c r="B230" s="16">
        <v>800</v>
      </c>
      <c r="C230" s="6" t="s">
        <v>8</v>
      </c>
      <c r="D230" s="6" t="s">
        <v>5</v>
      </c>
      <c r="E230" s="6" t="s">
        <v>411</v>
      </c>
      <c r="F230" s="9" t="s">
        <v>118</v>
      </c>
      <c r="G230" s="67">
        <v>54150</v>
      </c>
      <c r="H230" s="67"/>
      <c r="I230" s="67">
        <f t="shared" si="105"/>
        <v>54150</v>
      </c>
      <c r="J230" s="67">
        <v>0</v>
      </c>
      <c r="K230" s="67"/>
      <c r="L230" s="67">
        <f t="shared" si="108"/>
        <v>0</v>
      </c>
      <c r="M230" s="67">
        <v>0</v>
      </c>
      <c r="N230" s="67"/>
      <c r="O230" s="67">
        <f t="shared" si="109"/>
        <v>0</v>
      </c>
    </row>
    <row r="231" spans="1:17" s="31" customFormat="1" ht="12">
      <c r="A231" s="7" t="s">
        <v>65</v>
      </c>
      <c r="B231" s="16">
        <v>800</v>
      </c>
      <c r="C231" s="6" t="s">
        <v>8</v>
      </c>
      <c r="D231" s="6" t="s">
        <v>5</v>
      </c>
      <c r="E231" s="6" t="s">
        <v>411</v>
      </c>
      <c r="F231" s="9" t="s">
        <v>22</v>
      </c>
      <c r="G231" s="67">
        <f>G232</f>
        <v>2415850</v>
      </c>
      <c r="H231" s="67">
        <f>H232</f>
        <v>1235000</v>
      </c>
      <c r="I231" s="67">
        <f t="shared" si="105"/>
        <v>3650850</v>
      </c>
      <c r="J231" s="67">
        <f t="shared" ref="J231:M231" si="118">J232</f>
        <v>0</v>
      </c>
      <c r="K231" s="67">
        <f>K232</f>
        <v>0</v>
      </c>
      <c r="L231" s="67">
        <f t="shared" si="108"/>
        <v>0</v>
      </c>
      <c r="M231" s="67">
        <f t="shared" si="118"/>
        <v>5023952.88</v>
      </c>
      <c r="N231" s="67">
        <f>N232</f>
        <v>0</v>
      </c>
      <c r="O231" s="67">
        <f t="shared" si="109"/>
        <v>5023952.88</v>
      </c>
    </row>
    <row r="232" spans="1:17" s="31" customFormat="1" ht="12">
      <c r="A232" s="7" t="s">
        <v>66</v>
      </c>
      <c r="B232" s="16">
        <v>800</v>
      </c>
      <c r="C232" s="6" t="s">
        <v>8</v>
      </c>
      <c r="D232" s="6" t="s">
        <v>5</v>
      </c>
      <c r="E232" s="6" t="s">
        <v>411</v>
      </c>
      <c r="F232" s="9" t="s">
        <v>64</v>
      </c>
      <c r="G232" s="67">
        <v>2415850</v>
      </c>
      <c r="H232" s="67">
        <v>1235000</v>
      </c>
      <c r="I232" s="67">
        <f t="shared" si="105"/>
        <v>3650850</v>
      </c>
      <c r="J232" s="67">
        <v>0</v>
      </c>
      <c r="K232" s="67"/>
      <c r="L232" s="67">
        <f t="shared" si="108"/>
        <v>0</v>
      </c>
      <c r="M232" s="67">
        <v>5023952.88</v>
      </c>
      <c r="N232" s="67"/>
      <c r="O232" s="67">
        <f t="shared" si="109"/>
        <v>5023952.88</v>
      </c>
    </row>
    <row r="233" spans="1:17" s="31" customFormat="1" ht="36">
      <c r="A233" s="7" t="s">
        <v>315</v>
      </c>
      <c r="B233" s="16">
        <v>800</v>
      </c>
      <c r="C233" s="6" t="s">
        <v>8</v>
      </c>
      <c r="D233" s="6" t="s">
        <v>5</v>
      </c>
      <c r="E233" s="6" t="s">
        <v>412</v>
      </c>
      <c r="F233" s="9"/>
      <c r="G233" s="67">
        <f>G234+G236</f>
        <v>130000</v>
      </c>
      <c r="H233" s="67">
        <f>H234+H236</f>
        <v>65000</v>
      </c>
      <c r="I233" s="67">
        <f t="shared" si="105"/>
        <v>195000</v>
      </c>
      <c r="J233" s="67">
        <f t="shared" ref="J233:M233" si="119">J234+J236</f>
        <v>0</v>
      </c>
      <c r="K233" s="67">
        <f>K234+K236</f>
        <v>0</v>
      </c>
      <c r="L233" s="67">
        <f t="shared" si="108"/>
        <v>0</v>
      </c>
      <c r="M233" s="67">
        <f t="shared" si="119"/>
        <v>264418.57</v>
      </c>
      <c r="N233" s="67">
        <f>N234+N236</f>
        <v>0</v>
      </c>
      <c r="O233" s="67">
        <f t="shared" si="109"/>
        <v>264418.57</v>
      </c>
    </row>
    <row r="234" spans="1:17" s="31" customFormat="1" ht="12">
      <c r="A234" s="7" t="s">
        <v>252</v>
      </c>
      <c r="B234" s="16">
        <v>800</v>
      </c>
      <c r="C234" s="6" t="s">
        <v>8</v>
      </c>
      <c r="D234" s="6" t="s">
        <v>5</v>
      </c>
      <c r="E234" s="6" t="s">
        <v>412</v>
      </c>
      <c r="F234" s="9" t="s">
        <v>117</v>
      </c>
      <c r="G234" s="67">
        <f>G235</f>
        <v>2850</v>
      </c>
      <c r="H234" s="67">
        <f>H235</f>
        <v>0</v>
      </c>
      <c r="I234" s="67">
        <f t="shared" si="105"/>
        <v>2850</v>
      </c>
      <c r="J234" s="67">
        <f t="shared" ref="J234:M234" si="120">J235</f>
        <v>0</v>
      </c>
      <c r="K234" s="67">
        <f>K235</f>
        <v>0</v>
      </c>
      <c r="L234" s="67">
        <f t="shared" si="108"/>
        <v>0</v>
      </c>
      <c r="M234" s="67">
        <f t="shared" si="120"/>
        <v>0</v>
      </c>
      <c r="N234" s="67">
        <f>N235</f>
        <v>0</v>
      </c>
      <c r="O234" s="67">
        <f t="shared" si="109"/>
        <v>0</v>
      </c>
    </row>
    <row r="235" spans="1:17" s="31" customFormat="1" ht="12">
      <c r="A235" s="7" t="s">
        <v>119</v>
      </c>
      <c r="B235" s="16">
        <v>800</v>
      </c>
      <c r="C235" s="6" t="s">
        <v>8</v>
      </c>
      <c r="D235" s="6" t="s">
        <v>5</v>
      </c>
      <c r="E235" s="6" t="s">
        <v>412</v>
      </c>
      <c r="F235" s="9" t="s">
        <v>118</v>
      </c>
      <c r="G235" s="67">
        <v>2850</v>
      </c>
      <c r="H235" s="67"/>
      <c r="I235" s="67">
        <f t="shared" si="105"/>
        <v>2850</v>
      </c>
      <c r="J235" s="67">
        <v>0</v>
      </c>
      <c r="K235" s="67"/>
      <c r="L235" s="67">
        <f t="shared" si="108"/>
        <v>0</v>
      </c>
      <c r="M235" s="67">
        <v>0</v>
      </c>
      <c r="N235" s="67"/>
      <c r="O235" s="67">
        <f t="shared" si="109"/>
        <v>0</v>
      </c>
    </row>
    <row r="236" spans="1:17" s="31" customFormat="1" ht="12">
      <c r="A236" s="7" t="s">
        <v>65</v>
      </c>
      <c r="B236" s="16">
        <v>800</v>
      </c>
      <c r="C236" s="6" t="s">
        <v>8</v>
      </c>
      <c r="D236" s="6" t="s">
        <v>5</v>
      </c>
      <c r="E236" s="6" t="s">
        <v>412</v>
      </c>
      <c r="F236" s="9" t="s">
        <v>22</v>
      </c>
      <c r="G236" s="67">
        <f>G237</f>
        <v>127150</v>
      </c>
      <c r="H236" s="67">
        <f>H237</f>
        <v>65000</v>
      </c>
      <c r="I236" s="67">
        <f t="shared" si="105"/>
        <v>192150</v>
      </c>
      <c r="J236" s="67">
        <f t="shared" ref="J236:M236" si="121">J237</f>
        <v>0</v>
      </c>
      <c r="K236" s="67">
        <f>K237</f>
        <v>0</v>
      </c>
      <c r="L236" s="67">
        <f t="shared" si="108"/>
        <v>0</v>
      </c>
      <c r="M236" s="67">
        <f t="shared" si="121"/>
        <v>264418.57</v>
      </c>
      <c r="N236" s="67">
        <f>N237</f>
        <v>0</v>
      </c>
      <c r="O236" s="67">
        <f t="shared" si="109"/>
        <v>264418.57</v>
      </c>
    </row>
    <row r="237" spans="1:17" s="31" customFormat="1" ht="12">
      <c r="A237" s="7" t="s">
        <v>66</v>
      </c>
      <c r="B237" s="16">
        <v>800</v>
      </c>
      <c r="C237" s="6" t="s">
        <v>8</v>
      </c>
      <c r="D237" s="6" t="s">
        <v>5</v>
      </c>
      <c r="E237" s="6" t="s">
        <v>412</v>
      </c>
      <c r="F237" s="9" t="s">
        <v>64</v>
      </c>
      <c r="G237" s="67">
        <v>127150</v>
      </c>
      <c r="H237" s="67">
        <v>65000</v>
      </c>
      <c r="I237" s="67">
        <f t="shared" si="105"/>
        <v>192150</v>
      </c>
      <c r="J237" s="67">
        <v>0</v>
      </c>
      <c r="K237" s="67"/>
      <c r="L237" s="67">
        <f t="shared" si="108"/>
        <v>0</v>
      </c>
      <c r="M237" s="67">
        <v>264418.57</v>
      </c>
      <c r="N237" s="67"/>
      <c r="O237" s="67">
        <f t="shared" si="109"/>
        <v>264418.57</v>
      </c>
    </row>
    <row r="238" spans="1:17" s="34" customFormat="1" ht="12">
      <c r="A238" s="8" t="s">
        <v>121</v>
      </c>
      <c r="B238" s="20">
        <v>800</v>
      </c>
      <c r="C238" s="4" t="s">
        <v>8</v>
      </c>
      <c r="D238" s="4" t="s">
        <v>6</v>
      </c>
      <c r="E238" s="4"/>
      <c r="F238" s="21"/>
      <c r="G238" s="66">
        <f>G244+G239</f>
        <v>9688271.5999999996</v>
      </c>
      <c r="H238" s="66">
        <f>H244+H239</f>
        <v>200000</v>
      </c>
      <c r="I238" s="66">
        <f t="shared" si="105"/>
        <v>9888271.5999999996</v>
      </c>
      <c r="J238" s="66">
        <f t="shared" ref="J238:M238" si="122">J244+J239</f>
        <v>2389666.67</v>
      </c>
      <c r="K238" s="66">
        <f>K244+K239</f>
        <v>0</v>
      </c>
      <c r="L238" s="66">
        <f t="shared" si="108"/>
        <v>2389666.67</v>
      </c>
      <c r="M238" s="66">
        <f t="shared" si="122"/>
        <v>1573000</v>
      </c>
      <c r="N238" s="66">
        <f>N244+N239</f>
        <v>0</v>
      </c>
      <c r="O238" s="66">
        <f t="shared" si="109"/>
        <v>1573000</v>
      </c>
      <c r="P238" s="56"/>
      <c r="Q238" s="56"/>
    </row>
    <row r="239" spans="1:17" s="34" customFormat="1" ht="24">
      <c r="A239" s="7" t="s">
        <v>424</v>
      </c>
      <c r="B239" s="16">
        <v>800</v>
      </c>
      <c r="C239" s="6" t="s">
        <v>8</v>
      </c>
      <c r="D239" s="6" t="s">
        <v>6</v>
      </c>
      <c r="E239" s="6" t="s">
        <v>196</v>
      </c>
      <c r="F239" s="9"/>
      <c r="G239" s="67">
        <f t="shared" ref="G239:N242" si="123">G240</f>
        <v>1349275.8</v>
      </c>
      <c r="H239" s="67">
        <f t="shared" si="123"/>
        <v>0</v>
      </c>
      <c r="I239" s="67">
        <f t="shared" si="105"/>
        <v>1349275.8</v>
      </c>
      <c r="J239" s="67">
        <f t="shared" si="123"/>
        <v>0</v>
      </c>
      <c r="K239" s="67">
        <f t="shared" si="123"/>
        <v>0</v>
      </c>
      <c r="L239" s="67">
        <f t="shared" si="108"/>
        <v>0</v>
      </c>
      <c r="M239" s="67">
        <f t="shared" si="123"/>
        <v>0</v>
      </c>
      <c r="N239" s="67">
        <f t="shared" si="123"/>
        <v>0</v>
      </c>
      <c r="O239" s="67">
        <f t="shared" si="109"/>
        <v>0</v>
      </c>
      <c r="P239" s="56"/>
      <c r="Q239" s="56"/>
    </row>
    <row r="240" spans="1:17" s="34" customFormat="1" ht="12">
      <c r="A240" s="7" t="s">
        <v>403</v>
      </c>
      <c r="B240" s="16">
        <v>800</v>
      </c>
      <c r="C240" s="6" t="s">
        <v>8</v>
      </c>
      <c r="D240" s="6" t="s">
        <v>6</v>
      </c>
      <c r="E240" s="6" t="s">
        <v>404</v>
      </c>
      <c r="F240" s="9"/>
      <c r="G240" s="67">
        <f t="shared" si="123"/>
        <v>1349275.8</v>
      </c>
      <c r="H240" s="67">
        <f t="shared" si="123"/>
        <v>0</v>
      </c>
      <c r="I240" s="67">
        <f t="shared" si="105"/>
        <v>1349275.8</v>
      </c>
      <c r="J240" s="67">
        <f t="shared" si="123"/>
        <v>0</v>
      </c>
      <c r="K240" s="67">
        <f t="shared" si="123"/>
        <v>0</v>
      </c>
      <c r="L240" s="67">
        <f t="shared" si="108"/>
        <v>0</v>
      </c>
      <c r="M240" s="67">
        <f t="shared" si="123"/>
        <v>0</v>
      </c>
      <c r="N240" s="67">
        <f t="shared" si="123"/>
        <v>0</v>
      </c>
      <c r="O240" s="67">
        <f t="shared" si="109"/>
        <v>0</v>
      </c>
      <c r="P240" s="56"/>
      <c r="Q240" s="56"/>
    </row>
    <row r="241" spans="1:17" s="34" customFormat="1" ht="12">
      <c r="A241" s="7" t="s">
        <v>186</v>
      </c>
      <c r="B241" s="16">
        <v>800</v>
      </c>
      <c r="C241" s="6" t="s">
        <v>8</v>
      </c>
      <c r="D241" s="6" t="s">
        <v>6</v>
      </c>
      <c r="E241" s="6" t="s">
        <v>441</v>
      </c>
      <c r="F241" s="9"/>
      <c r="G241" s="67">
        <f t="shared" si="123"/>
        <v>1349275.8</v>
      </c>
      <c r="H241" s="67">
        <f t="shared" si="123"/>
        <v>0</v>
      </c>
      <c r="I241" s="67">
        <f t="shared" si="105"/>
        <v>1349275.8</v>
      </c>
      <c r="J241" s="67">
        <f t="shared" si="123"/>
        <v>0</v>
      </c>
      <c r="K241" s="67">
        <f t="shared" si="123"/>
        <v>0</v>
      </c>
      <c r="L241" s="67">
        <f t="shared" si="108"/>
        <v>0</v>
      </c>
      <c r="M241" s="67">
        <f t="shared" si="123"/>
        <v>0</v>
      </c>
      <c r="N241" s="67">
        <f t="shared" si="123"/>
        <v>0</v>
      </c>
      <c r="O241" s="67">
        <f t="shared" si="109"/>
        <v>0</v>
      </c>
      <c r="P241" s="56"/>
      <c r="Q241" s="56"/>
    </row>
    <row r="242" spans="1:17" s="34" customFormat="1" ht="12">
      <c r="A242" s="7" t="s">
        <v>423</v>
      </c>
      <c r="B242" s="16">
        <v>800</v>
      </c>
      <c r="C242" s="6" t="s">
        <v>8</v>
      </c>
      <c r="D242" s="6" t="s">
        <v>6</v>
      </c>
      <c r="E242" s="6" t="s">
        <v>441</v>
      </c>
      <c r="F242" s="9" t="s">
        <v>61</v>
      </c>
      <c r="G242" s="67">
        <f t="shared" si="123"/>
        <v>1349275.8</v>
      </c>
      <c r="H242" s="67">
        <f t="shared" si="123"/>
        <v>0</v>
      </c>
      <c r="I242" s="67">
        <f t="shared" si="105"/>
        <v>1349275.8</v>
      </c>
      <c r="J242" s="67">
        <f t="shared" si="123"/>
        <v>0</v>
      </c>
      <c r="K242" s="67">
        <f t="shared" si="123"/>
        <v>0</v>
      </c>
      <c r="L242" s="67">
        <f t="shared" si="108"/>
        <v>0</v>
      </c>
      <c r="M242" s="67">
        <f t="shared" si="123"/>
        <v>0</v>
      </c>
      <c r="N242" s="67">
        <f t="shared" si="123"/>
        <v>0</v>
      </c>
      <c r="O242" s="67">
        <f t="shared" si="109"/>
        <v>0</v>
      </c>
      <c r="P242" s="56"/>
      <c r="Q242" s="56"/>
    </row>
    <row r="243" spans="1:17" s="34" customFormat="1" ht="12">
      <c r="A243" s="7" t="s">
        <v>82</v>
      </c>
      <c r="B243" s="16">
        <v>800</v>
      </c>
      <c r="C243" s="6" t="s">
        <v>8</v>
      </c>
      <c r="D243" s="6" t="s">
        <v>6</v>
      </c>
      <c r="E243" s="6" t="s">
        <v>441</v>
      </c>
      <c r="F243" s="9" t="s">
        <v>62</v>
      </c>
      <c r="G243" s="67">
        <v>1349275.8</v>
      </c>
      <c r="H243" s="67"/>
      <c r="I243" s="67">
        <f t="shared" si="105"/>
        <v>1349275.8</v>
      </c>
      <c r="J243" s="67">
        <v>0</v>
      </c>
      <c r="K243" s="67">
        <v>0</v>
      </c>
      <c r="L243" s="67">
        <f t="shared" si="108"/>
        <v>0</v>
      </c>
      <c r="M243" s="67">
        <v>0</v>
      </c>
      <c r="N243" s="67">
        <v>0</v>
      </c>
      <c r="O243" s="67">
        <f t="shared" si="109"/>
        <v>0</v>
      </c>
      <c r="P243" s="56"/>
      <c r="Q243" s="56"/>
    </row>
    <row r="244" spans="1:17" s="31" customFormat="1" ht="24">
      <c r="A244" s="7" t="s">
        <v>433</v>
      </c>
      <c r="B244" s="16">
        <v>800</v>
      </c>
      <c r="C244" s="6" t="s">
        <v>8</v>
      </c>
      <c r="D244" s="6" t="s">
        <v>6</v>
      </c>
      <c r="E244" s="6" t="s">
        <v>285</v>
      </c>
      <c r="F244" s="9"/>
      <c r="G244" s="67">
        <f>G245+G250+G266+G258+G253+G261</f>
        <v>8338995.7999999998</v>
      </c>
      <c r="H244" s="67">
        <f>H245+H250+H266+H258+H253+H261</f>
        <v>200000</v>
      </c>
      <c r="I244" s="67">
        <f t="shared" si="105"/>
        <v>8538995.8000000007</v>
      </c>
      <c r="J244" s="67">
        <f t="shared" ref="J244:M244" si="124">J245+J250+J266+J258+J253+J261</f>
        <v>2389666.67</v>
      </c>
      <c r="K244" s="67">
        <f>K245+K250+K266+K258+K253+K261</f>
        <v>0</v>
      </c>
      <c r="L244" s="67">
        <f t="shared" si="108"/>
        <v>2389666.67</v>
      </c>
      <c r="M244" s="67">
        <f t="shared" si="124"/>
        <v>1573000</v>
      </c>
      <c r="N244" s="67">
        <f>N245+N250+N266+N258+N253+N261</f>
        <v>0</v>
      </c>
      <c r="O244" s="67">
        <f t="shared" si="109"/>
        <v>1573000</v>
      </c>
    </row>
    <row r="245" spans="1:17" s="31" customFormat="1" ht="12">
      <c r="A245" s="7" t="s">
        <v>186</v>
      </c>
      <c r="B245" s="16">
        <v>800</v>
      </c>
      <c r="C245" s="6" t="s">
        <v>8</v>
      </c>
      <c r="D245" s="6" t="s">
        <v>6</v>
      </c>
      <c r="E245" s="6" t="s">
        <v>286</v>
      </c>
      <c r="F245" s="9"/>
      <c r="G245" s="67">
        <f>G246+G248</f>
        <v>1498995.8</v>
      </c>
      <c r="H245" s="67">
        <f>H246+H248</f>
        <v>200000</v>
      </c>
      <c r="I245" s="67">
        <f t="shared" si="105"/>
        <v>1698995.8</v>
      </c>
      <c r="J245" s="67">
        <f t="shared" ref="J245:M245" si="125">J246+J248</f>
        <v>1573000</v>
      </c>
      <c r="K245" s="67">
        <f>K246+K248</f>
        <v>0</v>
      </c>
      <c r="L245" s="67">
        <f t="shared" si="108"/>
        <v>1573000</v>
      </c>
      <c r="M245" s="67">
        <f t="shared" si="125"/>
        <v>1573000</v>
      </c>
      <c r="N245" s="67">
        <f>N246+N248</f>
        <v>0</v>
      </c>
      <c r="O245" s="67">
        <f t="shared" si="109"/>
        <v>1573000</v>
      </c>
    </row>
    <row r="246" spans="1:17" s="31" customFormat="1" ht="12">
      <c r="A246" s="7" t="s">
        <v>423</v>
      </c>
      <c r="B246" s="16">
        <v>800</v>
      </c>
      <c r="C246" s="6" t="s">
        <v>8</v>
      </c>
      <c r="D246" s="6" t="s">
        <v>6</v>
      </c>
      <c r="E246" s="6" t="s">
        <v>286</v>
      </c>
      <c r="F246" s="9" t="s">
        <v>61</v>
      </c>
      <c r="G246" s="67">
        <f t="shared" ref="G246:N246" si="126">G247</f>
        <v>1498995.8</v>
      </c>
      <c r="H246" s="67">
        <f t="shared" si="126"/>
        <v>200000</v>
      </c>
      <c r="I246" s="67">
        <f t="shared" si="105"/>
        <v>1698995.8</v>
      </c>
      <c r="J246" s="67">
        <f t="shared" si="126"/>
        <v>1573000</v>
      </c>
      <c r="K246" s="67">
        <f t="shared" si="126"/>
        <v>0</v>
      </c>
      <c r="L246" s="67">
        <f t="shared" si="108"/>
        <v>1573000</v>
      </c>
      <c r="M246" s="67">
        <f t="shared" si="126"/>
        <v>1573000</v>
      </c>
      <c r="N246" s="67">
        <f t="shared" si="126"/>
        <v>0</v>
      </c>
      <c r="O246" s="67">
        <f t="shared" si="109"/>
        <v>1573000</v>
      </c>
    </row>
    <row r="247" spans="1:17" s="31" customFormat="1" ht="12">
      <c r="A247" s="7" t="s">
        <v>82</v>
      </c>
      <c r="B247" s="16">
        <v>800</v>
      </c>
      <c r="C247" s="6" t="s">
        <v>8</v>
      </c>
      <c r="D247" s="6" t="s">
        <v>6</v>
      </c>
      <c r="E247" s="6" t="s">
        <v>286</v>
      </c>
      <c r="F247" s="9" t="s">
        <v>62</v>
      </c>
      <c r="G247" s="67">
        <v>1498995.8</v>
      </c>
      <c r="H247" s="67">
        <v>200000</v>
      </c>
      <c r="I247" s="67">
        <f t="shared" si="105"/>
        <v>1698995.8</v>
      </c>
      <c r="J247" s="67">
        <v>1573000</v>
      </c>
      <c r="K247" s="67"/>
      <c r="L247" s="67">
        <f t="shared" si="108"/>
        <v>1573000</v>
      </c>
      <c r="M247" s="67">
        <v>1573000</v>
      </c>
      <c r="N247" s="67"/>
      <c r="O247" s="67">
        <f t="shared" si="109"/>
        <v>1573000</v>
      </c>
    </row>
    <row r="248" spans="1:17" s="31" customFormat="1" ht="12" hidden="1">
      <c r="A248" s="7" t="s">
        <v>252</v>
      </c>
      <c r="B248" s="16">
        <v>800</v>
      </c>
      <c r="C248" s="6" t="s">
        <v>8</v>
      </c>
      <c r="D248" s="6" t="s">
        <v>6</v>
      </c>
      <c r="E248" s="6" t="s">
        <v>286</v>
      </c>
      <c r="F248" s="9" t="s">
        <v>117</v>
      </c>
      <c r="G248" s="67">
        <f>G249</f>
        <v>0</v>
      </c>
      <c r="H248" s="67">
        <f>H249</f>
        <v>0</v>
      </c>
      <c r="I248" s="67">
        <f t="shared" si="105"/>
        <v>0</v>
      </c>
      <c r="J248" s="67">
        <f t="shared" ref="J248:M248" si="127">J249</f>
        <v>0</v>
      </c>
      <c r="K248" s="67">
        <f>K249</f>
        <v>0</v>
      </c>
      <c r="L248" s="67">
        <f t="shared" si="108"/>
        <v>0</v>
      </c>
      <c r="M248" s="67">
        <f t="shared" si="127"/>
        <v>0</v>
      </c>
      <c r="N248" s="67">
        <f>N249</f>
        <v>0</v>
      </c>
      <c r="O248" s="67">
        <f t="shared" si="109"/>
        <v>0</v>
      </c>
    </row>
    <row r="249" spans="1:17" s="31" customFormat="1" ht="12" hidden="1">
      <c r="A249" s="7" t="s">
        <v>119</v>
      </c>
      <c r="B249" s="16">
        <v>800</v>
      </c>
      <c r="C249" s="6" t="s">
        <v>8</v>
      </c>
      <c r="D249" s="6" t="s">
        <v>6</v>
      </c>
      <c r="E249" s="6" t="s">
        <v>286</v>
      </c>
      <c r="F249" s="9" t="s">
        <v>118</v>
      </c>
      <c r="G249" s="67"/>
      <c r="H249" s="67"/>
      <c r="I249" s="67">
        <f t="shared" si="105"/>
        <v>0</v>
      </c>
      <c r="J249" s="68"/>
      <c r="K249" s="67"/>
      <c r="L249" s="67">
        <f t="shared" si="108"/>
        <v>0</v>
      </c>
      <c r="M249" s="67"/>
      <c r="N249" s="67"/>
      <c r="O249" s="67">
        <f t="shared" si="109"/>
        <v>0</v>
      </c>
    </row>
    <row r="250" spans="1:17" s="31" customFormat="1" ht="12" hidden="1">
      <c r="A250" s="10" t="s">
        <v>300</v>
      </c>
      <c r="B250" s="16">
        <v>800</v>
      </c>
      <c r="C250" s="6" t="s">
        <v>8</v>
      </c>
      <c r="D250" s="6" t="s">
        <v>6</v>
      </c>
      <c r="E250" s="6" t="s">
        <v>299</v>
      </c>
      <c r="F250" s="9"/>
      <c r="G250" s="67">
        <f>G251</f>
        <v>0</v>
      </c>
      <c r="H250" s="67">
        <f>H251</f>
        <v>0</v>
      </c>
      <c r="I250" s="67">
        <f t="shared" si="105"/>
        <v>0</v>
      </c>
      <c r="J250" s="67">
        <f t="shared" ref="J250:M251" si="128">J251</f>
        <v>0</v>
      </c>
      <c r="K250" s="67">
        <f>K251</f>
        <v>0</v>
      </c>
      <c r="L250" s="67">
        <f t="shared" si="108"/>
        <v>0</v>
      </c>
      <c r="M250" s="67">
        <f t="shared" si="128"/>
        <v>0</v>
      </c>
      <c r="N250" s="67">
        <f>N251</f>
        <v>0</v>
      </c>
      <c r="O250" s="67">
        <f t="shared" si="109"/>
        <v>0</v>
      </c>
    </row>
    <row r="251" spans="1:17" s="31" customFormat="1" ht="12" hidden="1">
      <c r="A251" s="7" t="s">
        <v>65</v>
      </c>
      <c r="B251" s="16">
        <v>800</v>
      </c>
      <c r="C251" s="6" t="s">
        <v>8</v>
      </c>
      <c r="D251" s="6" t="s">
        <v>6</v>
      </c>
      <c r="E251" s="6" t="s">
        <v>299</v>
      </c>
      <c r="F251" s="9" t="s">
        <v>22</v>
      </c>
      <c r="G251" s="67">
        <f>G252</f>
        <v>0</v>
      </c>
      <c r="H251" s="67">
        <f>H252</f>
        <v>0</v>
      </c>
      <c r="I251" s="67">
        <f t="shared" si="105"/>
        <v>0</v>
      </c>
      <c r="J251" s="67">
        <f t="shared" si="128"/>
        <v>0</v>
      </c>
      <c r="K251" s="67">
        <f>K252</f>
        <v>0</v>
      </c>
      <c r="L251" s="67">
        <f t="shared" si="108"/>
        <v>0</v>
      </c>
      <c r="M251" s="67">
        <f t="shared" si="128"/>
        <v>0</v>
      </c>
      <c r="N251" s="67">
        <f>N252</f>
        <v>0</v>
      </c>
      <c r="O251" s="67">
        <f t="shared" si="109"/>
        <v>0</v>
      </c>
    </row>
    <row r="252" spans="1:17" s="31" customFormat="1" ht="24" hidden="1">
      <c r="A252" s="7" t="s">
        <v>110</v>
      </c>
      <c r="B252" s="16">
        <v>800</v>
      </c>
      <c r="C252" s="6" t="s">
        <v>8</v>
      </c>
      <c r="D252" s="6" t="s">
        <v>6</v>
      </c>
      <c r="E252" s="6" t="s">
        <v>299</v>
      </c>
      <c r="F252" s="9" t="s">
        <v>70</v>
      </c>
      <c r="G252" s="67"/>
      <c r="H252" s="67"/>
      <c r="I252" s="67">
        <f t="shared" si="105"/>
        <v>0</v>
      </c>
      <c r="J252" s="68"/>
      <c r="K252" s="67"/>
      <c r="L252" s="67">
        <f t="shared" si="108"/>
        <v>0</v>
      </c>
      <c r="M252" s="67"/>
      <c r="N252" s="67"/>
      <c r="O252" s="67">
        <f t="shared" si="109"/>
        <v>0</v>
      </c>
    </row>
    <row r="253" spans="1:17" s="31" customFormat="1" ht="12" hidden="1">
      <c r="A253" s="7" t="s">
        <v>440</v>
      </c>
      <c r="B253" s="16">
        <v>800</v>
      </c>
      <c r="C253" s="6" t="s">
        <v>8</v>
      </c>
      <c r="D253" s="6" t="s">
        <v>6</v>
      </c>
      <c r="E253" s="6" t="s">
        <v>439</v>
      </c>
      <c r="F253" s="9"/>
      <c r="G253" s="67">
        <f>G256+G254</f>
        <v>0</v>
      </c>
      <c r="H253" s="67">
        <f>H256+H254</f>
        <v>0</v>
      </c>
      <c r="I253" s="67">
        <f t="shared" si="105"/>
        <v>0</v>
      </c>
      <c r="J253" s="67">
        <f t="shared" ref="J253:M253" si="129">J256+J254</f>
        <v>0</v>
      </c>
      <c r="K253" s="67">
        <f>K256+K254</f>
        <v>0</v>
      </c>
      <c r="L253" s="67">
        <f t="shared" si="108"/>
        <v>0</v>
      </c>
      <c r="M253" s="67">
        <f t="shared" si="129"/>
        <v>0</v>
      </c>
      <c r="N253" s="67">
        <f>N256+N254</f>
        <v>0</v>
      </c>
      <c r="O253" s="67">
        <f t="shared" si="109"/>
        <v>0</v>
      </c>
    </row>
    <row r="254" spans="1:17" s="31" customFormat="1" ht="12" hidden="1">
      <c r="A254" s="7" t="s">
        <v>423</v>
      </c>
      <c r="B254" s="16">
        <v>800</v>
      </c>
      <c r="C254" s="6" t="s">
        <v>8</v>
      </c>
      <c r="D254" s="6" t="s">
        <v>6</v>
      </c>
      <c r="E254" s="6" t="s">
        <v>439</v>
      </c>
      <c r="F254" s="9" t="s">
        <v>61</v>
      </c>
      <c r="G254" s="67">
        <f>G255</f>
        <v>0</v>
      </c>
      <c r="H254" s="67">
        <f>H255</f>
        <v>0</v>
      </c>
      <c r="I254" s="67">
        <f t="shared" si="105"/>
        <v>0</v>
      </c>
      <c r="J254" s="67">
        <f t="shared" ref="J254:M254" si="130">J255</f>
        <v>0</v>
      </c>
      <c r="K254" s="67">
        <f>K255</f>
        <v>0</v>
      </c>
      <c r="L254" s="67">
        <f t="shared" si="108"/>
        <v>0</v>
      </c>
      <c r="M254" s="67">
        <f t="shared" si="130"/>
        <v>0</v>
      </c>
      <c r="N254" s="67">
        <f>N255</f>
        <v>0</v>
      </c>
      <c r="O254" s="67">
        <f t="shared" si="109"/>
        <v>0</v>
      </c>
    </row>
    <row r="255" spans="1:17" s="31" customFormat="1" ht="12" hidden="1">
      <c r="A255" s="7" t="s">
        <v>82</v>
      </c>
      <c r="B255" s="16">
        <v>800</v>
      </c>
      <c r="C255" s="6" t="s">
        <v>8</v>
      </c>
      <c r="D255" s="6" t="s">
        <v>6</v>
      </c>
      <c r="E255" s="6" t="s">
        <v>439</v>
      </c>
      <c r="F255" s="9" t="s">
        <v>62</v>
      </c>
      <c r="G255" s="67"/>
      <c r="H255" s="67"/>
      <c r="I255" s="67">
        <f t="shared" si="105"/>
        <v>0</v>
      </c>
      <c r="J255" s="67"/>
      <c r="K255" s="67"/>
      <c r="L255" s="67">
        <f t="shared" si="108"/>
        <v>0</v>
      </c>
      <c r="M255" s="67"/>
      <c r="N255" s="67"/>
      <c r="O255" s="67">
        <f t="shared" si="109"/>
        <v>0</v>
      </c>
    </row>
    <row r="256" spans="1:17" s="31" customFormat="1" ht="12" hidden="1">
      <c r="A256" s="7" t="s">
        <v>252</v>
      </c>
      <c r="B256" s="16">
        <v>800</v>
      </c>
      <c r="C256" s="6" t="s">
        <v>8</v>
      </c>
      <c r="D256" s="6" t="s">
        <v>6</v>
      </c>
      <c r="E256" s="6" t="s">
        <v>439</v>
      </c>
      <c r="F256" s="9" t="s">
        <v>117</v>
      </c>
      <c r="G256" s="67">
        <f>G257</f>
        <v>0</v>
      </c>
      <c r="H256" s="67">
        <f>H257</f>
        <v>0</v>
      </c>
      <c r="I256" s="67">
        <f t="shared" si="105"/>
        <v>0</v>
      </c>
      <c r="J256" s="67">
        <f t="shared" ref="J256:M256" si="131">J257</f>
        <v>0</v>
      </c>
      <c r="K256" s="67">
        <f>K257</f>
        <v>0</v>
      </c>
      <c r="L256" s="67">
        <f t="shared" si="108"/>
        <v>0</v>
      </c>
      <c r="M256" s="67">
        <f t="shared" si="131"/>
        <v>0</v>
      </c>
      <c r="N256" s="67">
        <f>N257</f>
        <v>0</v>
      </c>
      <c r="O256" s="67">
        <f t="shared" si="109"/>
        <v>0</v>
      </c>
    </row>
    <row r="257" spans="1:15" s="31" customFormat="1" ht="12" hidden="1">
      <c r="A257" s="7" t="s">
        <v>119</v>
      </c>
      <c r="B257" s="16">
        <v>800</v>
      </c>
      <c r="C257" s="6" t="s">
        <v>8</v>
      </c>
      <c r="D257" s="6" t="s">
        <v>6</v>
      </c>
      <c r="E257" s="6" t="s">
        <v>439</v>
      </c>
      <c r="F257" s="9" t="s">
        <v>118</v>
      </c>
      <c r="G257" s="67"/>
      <c r="H257" s="67"/>
      <c r="I257" s="67">
        <f t="shared" si="105"/>
        <v>0</v>
      </c>
      <c r="J257" s="67"/>
      <c r="K257" s="67"/>
      <c r="L257" s="67">
        <f t="shared" si="108"/>
        <v>0</v>
      </c>
      <c r="M257" s="67"/>
      <c r="N257" s="67"/>
      <c r="O257" s="67">
        <f t="shared" si="109"/>
        <v>0</v>
      </c>
    </row>
    <row r="258" spans="1:15" s="31" customFormat="1" ht="24">
      <c r="A258" s="58" t="s">
        <v>304</v>
      </c>
      <c r="B258" s="16">
        <v>800</v>
      </c>
      <c r="C258" s="6" t="s">
        <v>8</v>
      </c>
      <c r="D258" s="6" t="s">
        <v>6</v>
      </c>
      <c r="E258" s="6" t="s">
        <v>313</v>
      </c>
      <c r="F258" s="9"/>
      <c r="G258" s="67">
        <f>G259</f>
        <v>490000</v>
      </c>
      <c r="H258" s="67">
        <f>H259</f>
        <v>0</v>
      </c>
      <c r="I258" s="67">
        <f t="shared" si="105"/>
        <v>490000</v>
      </c>
      <c r="J258" s="67">
        <f t="shared" ref="J258:M259" si="132">J259</f>
        <v>0</v>
      </c>
      <c r="K258" s="67">
        <f>K259</f>
        <v>0</v>
      </c>
      <c r="L258" s="67">
        <f t="shared" si="108"/>
        <v>0</v>
      </c>
      <c r="M258" s="67">
        <f t="shared" si="132"/>
        <v>0</v>
      </c>
      <c r="N258" s="67">
        <f>N259</f>
        <v>0</v>
      </c>
      <c r="O258" s="67">
        <f t="shared" si="109"/>
        <v>0</v>
      </c>
    </row>
    <row r="259" spans="1:15" s="31" customFormat="1" ht="12">
      <c r="A259" s="7" t="s">
        <v>252</v>
      </c>
      <c r="B259" s="16">
        <v>800</v>
      </c>
      <c r="C259" s="6" t="s">
        <v>8</v>
      </c>
      <c r="D259" s="6" t="s">
        <v>6</v>
      </c>
      <c r="E259" s="6" t="s">
        <v>313</v>
      </c>
      <c r="F259" s="9" t="s">
        <v>117</v>
      </c>
      <c r="G259" s="67">
        <f>G260</f>
        <v>490000</v>
      </c>
      <c r="H259" s="67">
        <f>H260</f>
        <v>0</v>
      </c>
      <c r="I259" s="67">
        <f t="shared" si="105"/>
        <v>490000</v>
      </c>
      <c r="J259" s="67">
        <f t="shared" si="132"/>
        <v>0</v>
      </c>
      <c r="K259" s="67">
        <f>K260</f>
        <v>0</v>
      </c>
      <c r="L259" s="67">
        <f t="shared" si="108"/>
        <v>0</v>
      </c>
      <c r="M259" s="67">
        <f t="shared" si="132"/>
        <v>0</v>
      </c>
      <c r="N259" s="67">
        <f>N260</f>
        <v>0</v>
      </c>
      <c r="O259" s="67">
        <f t="shared" si="109"/>
        <v>0</v>
      </c>
    </row>
    <row r="260" spans="1:15" s="31" customFormat="1" ht="12">
      <c r="A260" s="7" t="s">
        <v>119</v>
      </c>
      <c r="B260" s="16">
        <v>800</v>
      </c>
      <c r="C260" s="6" t="s">
        <v>8</v>
      </c>
      <c r="D260" s="6" t="s">
        <v>6</v>
      </c>
      <c r="E260" s="6" t="s">
        <v>313</v>
      </c>
      <c r="F260" s="9" t="s">
        <v>118</v>
      </c>
      <c r="G260" s="67">
        <v>490000</v>
      </c>
      <c r="H260" s="67"/>
      <c r="I260" s="67">
        <f t="shared" si="105"/>
        <v>490000</v>
      </c>
      <c r="J260" s="68"/>
      <c r="K260" s="67"/>
      <c r="L260" s="67">
        <f t="shared" si="108"/>
        <v>0</v>
      </c>
      <c r="M260" s="67"/>
      <c r="N260" s="67"/>
      <c r="O260" s="67">
        <f t="shared" si="109"/>
        <v>0</v>
      </c>
    </row>
    <row r="261" spans="1:15" s="31" customFormat="1" ht="36">
      <c r="A261" s="7" t="s">
        <v>472</v>
      </c>
      <c r="B261" s="16">
        <v>800</v>
      </c>
      <c r="C261" s="6" t="s">
        <v>8</v>
      </c>
      <c r="D261" s="6" t="s">
        <v>6</v>
      </c>
      <c r="E261" s="6" t="s">
        <v>471</v>
      </c>
      <c r="F261" s="9"/>
      <c r="G261" s="67">
        <f>G262+G264</f>
        <v>6350000</v>
      </c>
      <c r="H261" s="67">
        <f>H262+H264</f>
        <v>0</v>
      </c>
      <c r="I261" s="67">
        <f t="shared" si="105"/>
        <v>6350000</v>
      </c>
      <c r="J261" s="67">
        <f t="shared" ref="J261:M261" si="133">J262+J264</f>
        <v>816666.67</v>
      </c>
      <c r="K261" s="67">
        <f>K262+K264</f>
        <v>0</v>
      </c>
      <c r="L261" s="67">
        <f t="shared" si="108"/>
        <v>816666.67</v>
      </c>
      <c r="M261" s="67">
        <f t="shared" si="133"/>
        <v>0</v>
      </c>
      <c r="N261" s="67">
        <f>N262+N264</f>
        <v>0</v>
      </c>
      <c r="O261" s="67">
        <f t="shared" si="109"/>
        <v>0</v>
      </c>
    </row>
    <row r="262" spans="1:15" s="31" customFormat="1" ht="0.75" hidden="1" customHeight="1">
      <c r="A262" s="10" t="s">
        <v>63</v>
      </c>
      <c r="B262" s="16">
        <v>800</v>
      </c>
      <c r="C262" s="6" t="s">
        <v>8</v>
      </c>
      <c r="D262" s="6" t="s">
        <v>6</v>
      </c>
      <c r="E262" s="6" t="s">
        <v>303</v>
      </c>
      <c r="F262" s="9" t="s">
        <v>61</v>
      </c>
      <c r="G262" s="67">
        <f>G263</f>
        <v>0</v>
      </c>
      <c r="H262" s="67">
        <f>H263</f>
        <v>0</v>
      </c>
      <c r="I262" s="67">
        <f t="shared" si="105"/>
        <v>0</v>
      </c>
      <c r="J262" s="67">
        <f t="shared" ref="J262:M262" si="134">J263</f>
        <v>0</v>
      </c>
      <c r="K262" s="67">
        <f>K263</f>
        <v>0</v>
      </c>
      <c r="L262" s="67">
        <f t="shared" si="108"/>
        <v>0</v>
      </c>
      <c r="M262" s="67">
        <f t="shared" si="134"/>
        <v>0</v>
      </c>
      <c r="N262" s="67">
        <f>N263</f>
        <v>0</v>
      </c>
      <c r="O262" s="67">
        <f t="shared" si="109"/>
        <v>0</v>
      </c>
    </row>
    <row r="263" spans="1:15" s="31" customFormat="1" ht="12.75" hidden="1" customHeight="1">
      <c r="A263" s="10" t="s">
        <v>80</v>
      </c>
      <c r="B263" s="16">
        <v>800</v>
      </c>
      <c r="C263" s="6" t="s">
        <v>8</v>
      </c>
      <c r="D263" s="6" t="s">
        <v>6</v>
      </c>
      <c r="E263" s="6" t="s">
        <v>303</v>
      </c>
      <c r="F263" s="9" t="s">
        <v>62</v>
      </c>
      <c r="G263" s="67"/>
      <c r="H263" s="67"/>
      <c r="I263" s="67">
        <f t="shared" si="105"/>
        <v>0</v>
      </c>
      <c r="J263" s="68"/>
      <c r="K263" s="67"/>
      <c r="L263" s="67">
        <f t="shared" si="108"/>
        <v>0</v>
      </c>
      <c r="M263" s="67"/>
      <c r="N263" s="67"/>
      <c r="O263" s="67">
        <f t="shared" si="109"/>
        <v>0</v>
      </c>
    </row>
    <row r="264" spans="1:15" s="31" customFormat="1" ht="12">
      <c r="A264" s="7" t="s">
        <v>252</v>
      </c>
      <c r="B264" s="16">
        <v>800</v>
      </c>
      <c r="C264" s="6" t="s">
        <v>8</v>
      </c>
      <c r="D264" s="6" t="s">
        <v>6</v>
      </c>
      <c r="E264" s="6" t="s">
        <v>471</v>
      </c>
      <c r="F264" s="9" t="s">
        <v>117</v>
      </c>
      <c r="G264" s="67">
        <f>G265</f>
        <v>6350000</v>
      </c>
      <c r="H264" s="67">
        <f>H265</f>
        <v>0</v>
      </c>
      <c r="I264" s="67">
        <f t="shared" si="105"/>
        <v>6350000</v>
      </c>
      <c r="J264" s="67">
        <f t="shared" ref="J264:M264" si="135">J265</f>
        <v>816666.67</v>
      </c>
      <c r="K264" s="67">
        <f>K265</f>
        <v>0</v>
      </c>
      <c r="L264" s="67">
        <f t="shared" si="108"/>
        <v>816666.67</v>
      </c>
      <c r="M264" s="67">
        <f t="shared" si="135"/>
        <v>0</v>
      </c>
      <c r="N264" s="67">
        <f>N265</f>
        <v>0</v>
      </c>
      <c r="O264" s="67">
        <f t="shared" si="109"/>
        <v>0</v>
      </c>
    </row>
    <row r="265" spans="1:15" s="31" customFormat="1" ht="15" customHeight="1">
      <c r="A265" s="7" t="s">
        <v>119</v>
      </c>
      <c r="B265" s="16">
        <v>800</v>
      </c>
      <c r="C265" s="6" t="s">
        <v>8</v>
      </c>
      <c r="D265" s="6" t="s">
        <v>6</v>
      </c>
      <c r="E265" s="6" t="s">
        <v>471</v>
      </c>
      <c r="F265" s="9" t="s">
        <v>118</v>
      </c>
      <c r="G265" s="67">
        <v>6350000</v>
      </c>
      <c r="H265" s="67"/>
      <c r="I265" s="67">
        <f t="shared" si="105"/>
        <v>6350000</v>
      </c>
      <c r="J265" s="68">
        <v>816666.67</v>
      </c>
      <c r="K265" s="67"/>
      <c r="L265" s="67">
        <f t="shared" si="108"/>
        <v>816666.67</v>
      </c>
      <c r="M265" s="67">
        <v>0</v>
      </c>
      <c r="N265" s="67"/>
      <c r="O265" s="67">
        <f t="shared" si="109"/>
        <v>0</v>
      </c>
    </row>
    <row r="266" spans="1:15" s="31" customFormat="1" ht="0.75" hidden="1" customHeight="1">
      <c r="A266" s="7" t="s">
        <v>304</v>
      </c>
      <c r="B266" s="16">
        <v>800</v>
      </c>
      <c r="C266" s="6" t="s">
        <v>8</v>
      </c>
      <c r="D266" s="6" t="s">
        <v>6</v>
      </c>
      <c r="E266" s="6" t="s">
        <v>303</v>
      </c>
      <c r="F266" s="9"/>
      <c r="G266" s="67">
        <f>G267+G269</f>
        <v>0</v>
      </c>
      <c r="H266" s="67">
        <f>H267+H269</f>
        <v>0</v>
      </c>
      <c r="I266" s="67">
        <f t="shared" si="105"/>
        <v>0</v>
      </c>
      <c r="J266" s="67">
        <f t="shared" ref="J266:M266" si="136">J267+J269</f>
        <v>0</v>
      </c>
      <c r="K266" s="67">
        <f>K267+K269</f>
        <v>0</v>
      </c>
      <c r="L266" s="67">
        <f t="shared" si="108"/>
        <v>0</v>
      </c>
      <c r="M266" s="67">
        <f t="shared" si="136"/>
        <v>0</v>
      </c>
      <c r="N266" s="67">
        <f>N267+N269</f>
        <v>0</v>
      </c>
      <c r="O266" s="67">
        <f t="shared" si="109"/>
        <v>0</v>
      </c>
    </row>
    <row r="267" spans="1:15" s="31" customFormat="1" ht="12" hidden="1">
      <c r="A267" s="10" t="s">
        <v>63</v>
      </c>
      <c r="B267" s="16">
        <v>800</v>
      </c>
      <c r="C267" s="6" t="s">
        <v>8</v>
      </c>
      <c r="D267" s="6" t="s">
        <v>6</v>
      </c>
      <c r="E267" s="6" t="s">
        <v>303</v>
      </c>
      <c r="F267" s="9" t="s">
        <v>61</v>
      </c>
      <c r="G267" s="67">
        <f>G268</f>
        <v>0</v>
      </c>
      <c r="H267" s="67">
        <f>H268</f>
        <v>0</v>
      </c>
      <c r="I267" s="67">
        <f t="shared" si="105"/>
        <v>0</v>
      </c>
      <c r="J267" s="67">
        <f t="shared" ref="J267:M267" si="137">J268</f>
        <v>0</v>
      </c>
      <c r="K267" s="67">
        <f>K268</f>
        <v>0</v>
      </c>
      <c r="L267" s="67">
        <f t="shared" si="108"/>
        <v>0</v>
      </c>
      <c r="M267" s="67">
        <f t="shared" si="137"/>
        <v>0</v>
      </c>
      <c r="N267" s="67">
        <f>N268</f>
        <v>0</v>
      </c>
      <c r="O267" s="67">
        <f t="shared" si="109"/>
        <v>0</v>
      </c>
    </row>
    <row r="268" spans="1:15" s="31" customFormat="1" ht="12" hidden="1">
      <c r="A268" s="10" t="s">
        <v>80</v>
      </c>
      <c r="B268" s="16">
        <v>800</v>
      </c>
      <c r="C268" s="6" t="s">
        <v>8</v>
      </c>
      <c r="D268" s="6" t="s">
        <v>6</v>
      </c>
      <c r="E268" s="6" t="s">
        <v>303</v>
      </c>
      <c r="F268" s="9" t="s">
        <v>62</v>
      </c>
      <c r="G268" s="67"/>
      <c r="H268" s="67"/>
      <c r="I268" s="67">
        <f t="shared" si="105"/>
        <v>0</v>
      </c>
      <c r="J268" s="68"/>
      <c r="K268" s="67"/>
      <c r="L268" s="67">
        <f t="shared" si="108"/>
        <v>0</v>
      </c>
      <c r="M268" s="67"/>
      <c r="N268" s="67"/>
      <c r="O268" s="67">
        <f t="shared" si="109"/>
        <v>0</v>
      </c>
    </row>
    <row r="269" spans="1:15" s="31" customFormat="1" ht="12" hidden="1">
      <c r="A269" s="7" t="s">
        <v>252</v>
      </c>
      <c r="B269" s="16">
        <v>800</v>
      </c>
      <c r="C269" s="6" t="s">
        <v>8</v>
      </c>
      <c r="D269" s="6" t="s">
        <v>6</v>
      </c>
      <c r="E269" s="6" t="s">
        <v>303</v>
      </c>
      <c r="F269" s="9" t="s">
        <v>117</v>
      </c>
      <c r="G269" s="67">
        <f>G270</f>
        <v>0</v>
      </c>
      <c r="H269" s="67">
        <f>H270</f>
        <v>0</v>
      </c>
      <c r="I269" s="67">
        <f t="shared" si="105"/>
        <v>0</v>
      </c>
      <c r="J269" s="67">
        <f t="shared" ref="J269:M269" si="138">J270</f>
        <v>0</v>
      </c>
      <c r="K269" s="67">
        <f>K270</f>
        <v>0</v>
      </c>
      <c r="L269" s="67">
        <f t="shared" si="108"/>
        <v>0</v>
      </c>
      <c r="M269" s="67">
        <f t="shared" si="138"/>
        <v>0</v>
      </c>
      <c r="N269" s="67">
        <f>N270</f>
        <v>0</v>
      </c>
      <c r="O269" s="67">
        <f t="shared" si="109"/>
        <v>0</v>
      </c>
    </row>
    <row r="270" spans="1:15" s="31" customFormat="1" ht="12" hidden="1">
      <c r="A270" s="7" t="s">
        <v>119</v>
      </c>
      <c r="B270" s="16">
        <v>800</v>
      </c>
      <c r="C270" s="6" t="s">
        <v>8</v>
      </c>
      <c r="D270" s="6" t="s">
        <v>6</v>
      </c>
      <c r="E270" s="6" t="s">
        <v>303</v>
      </c>
      <c r="F270" s="9" t="s">
        <v>118</v>
      </c>
      <c r="G270" s="67">
        <v>0</v>
      </c>
      <c r="H270" s="67"/>
      <c r="I270" s="67">
        <f t="shared" si="105"/>
        <v>0</v>
      </c>
      <c r="J270" s="68">
        <v>0</v>
      </c>
      <c r="K270" s="67"/>
      <c r="L270" s="67">
        <f t="shared" si="108"/>
        <v>0</v>
      </c>
      <c r="M270" s="67">
        <v>0</v>
      </c>
      <c r="N270" s="67"/>
      <c r="O270" s="67">
        <f t="shared" si="109"/>
        <v>0</v>
      </c>
    </row>
    <row r="271" spans="1:15" s="34" customFormat="1" ht="14.25" customHeight="1">
      <c r="A271" s="8" t="s">
        <v>549</v>
      </c>
      <c r="B271" s="20">
        <v>800</v>
      </c>
      <c r="C271" s="4" t="s">
        <v>8</v>
      </c>
      <c r="D271" s="4" t="s">
        <v>7</v>
      </c>
      <c r="E271" s="4"/>
      <c r="F271" s="21"/>
      <c r="G271" s="66">
        <f t="shared" ref="G271:H275" si="139">G272</f>
        <v>42560</v>
      </c>
      <c r="H271" s="66">
        <f t="shared" si="139"/>
        <v>0</v>
      </c>
      <c r="I271" s="66">
        <f t="shared" si="105"/>
        <v>42560</v>
      </c>
      <c r="J271" s="66">
        <f t="shared" ref="J271:K275" si="140">J272</f>
        <v>0</v>
      </c>
      <c r="K271" s="66">
        <f t="shared" si="140"/>
        <v>0</v>
      </c>
      <c r="L271" s="66">
        <f t="shared" si="108"/>
        <v>0</v>
      </c>
      <c r="M271" s="66">
        <f t="shared" ref="M271:N275" si="141">M272</f>
        <v>0</v>
      </c>
      <c r="N271" s="66">
        <f t="shared" si="141"/>
        <v>0</v>
      </c>
      <c r="O271" s="66">
        <f t="shared" si="109"/>
        <v>0</v>
      </c>
    </row>
    <row r="272" spans="1:15" s="31" customFormat="1" ht="24">
      <c r="A272" s="7" t="s">
        <v>373</v>
      </c>
      <c r="B272" s="16">
        <v>800</v>
      </c>
      <c r="C272" s="6" t="s">
        <v>8</v>
      </c>
      <c r="D272" s="6" t="s">
        <v>7</v>
      </c>
      <c r="E272" s="6" t="s">
        <v>372</v>
      </c>
      <c r="F272" s="9"/>
      <c r="G272" s="67">
        <f t="shared" si="139"/>
        <v>42560</v>
      </c>
      <c r="H272" s="67">
        <f t="shared" si="139"/>
        <v>0</v>
      </c>
      <c r="I272" s="67">
        <f t="shared" si="105"/>
        <v>42560</v>
      </c>
      <c r="J272" s="67">
        <f t="shared" si="140"/>
        <v>0</v>
      </c>
      <c r="K272" s="67">
        <f t="shared" si="140"/>
        <v>0</v>
      </c>
      <c r="L272" s="67">
        <f t="shared" si="108"/>
        <v>0</v>
      </c>
      <c r="M272" s="67">
        <f t="shared" si="141"/>
        <v>0</v>
      </c>
      <c r="N272" s="67">
        <f t="shared" si="141"/>
        <v>0</v>
      </c>
      <c r="O272" s="67">
        <f t="shared" si="109"/>
        <v>0</v>
      </c>
    </row>
    <row r="273" spans="1:17" s="31" customFormat="1" ht="24">
      <c r="A273" s="7" t="s">
        <v>378</v>
      </c>
      <c r="B273" s="16">
        <v>800</v>
      </c>
      <c r="C273" s="6" t="s">
        <v>8</v>
      </c>
      <c r="D273" s="6" t="s">
        <v>7</v>
      </c>
      <c r="E273" s="6" t="s">
        <v>379</v>
      </c>
      <c r="F273" s="9"/>
      <c r="G273" s="67">
        <f t="shared" si="139"/>
        <v>42560</v>
      </c>
      <c r="H273" s="67">
        <f t="shared" si="139"/>
        <v>0</v>
      </c>
      <c r="I273" s="67">
        <f t="shared" si="105"/>
        <v>42560</v>
      </c>
      <c r="J273" s="67">
        <f t="shared" si="140"/>
        <v>0</v>
      </c>
      <c r="K273" s="67">
        <f t="shared" si="140"/>
        <v>0</v>
      </c>
      <c r="L273" s="67">
        <f t="shared" si="108"/>
        <v>0</v>
      </c>
      <c r="M273" s="67">
        <f t="shared" si="141"/>
        <v>0</v>
      </c>
      <c r="N273" s="67">
        <f t="shared" si="141"/>
        <v>0</v>
      </c>
      <c r="O273" s="67">
        <f t="shared" si="109"/>
        <v>0</v>
      </c>
    </row>
    <row r="274" spans="1:17" s="31" customFormat="1" ht="24">
      <c r="A274" s="7" t="s">
        <v>548</v>
      </c>
      <c r="B274" s="16">
        <v>800</v>
      </c>
      <c r="C274" s="6" t="s">
        <v>8</v>
      </c>
      <c r="D274" s="6" t="s">
        <v>7</v>
      </c>
      <c r="E274" s="6" t="s">
        <v>547</v>
      </c>
      <c r="F274" s="9"/>
      <c r="G274" s="67">
        <f t="shared" si="139"/>
        <v>42560</v>
      </c>
      <c r="H274" s="67">
        <f t="shared" si="139"/>
        <v>0</v>
      </c>
      <c r="I274" s="67">
        <f t="shared" si="105"/>
        <v>42560</v>
      </c>
      <c r="J274" s="67">
        <f t="shared" si="140"/>
        <v>0</v>
      </c>
      <c r="K274" s="67">
        <f t="shared" si="140"/>
        <v>0</v>
      </c>
      <c r="L274" s="67">
        <f t="shared" si="108"/>
        <v>0</v>
      </c>
      <c r="M274" s="67">
        <f t="shared" si="141"/>
        <v>0</v>
      </c>
      <c r="N274" s="67">
        <f t="shared" si="141"/>
        <v>0</v>
      </c>
      <c r="O274" s="67">
        <f t="shared" si="109"/>
        <v>0</v>
      </c>
    </row>
    <row r="275" spans="1:17" s="31" customFormat="1" ht="15.75" customHeight="1">
      <c r="A275" s="7" t="s">
        <v>423</v>
      </c>
      <c r="B275" s="16">
        <v>800</v>
      </c>
      <c r="C275" s="6" t="s">
        <v>8</v>
      </c>
      <c r="D275" s="6" t="s">
        <v>7</v>
      </c>
      <c r="E275" s="6" t="s">
        <v>547</v>
      </c>
      <c r="F275" s="9" t="s">
        <v>61</v>
      </c>
      <c r="G275" s="67">
        <f t="shared" si="139"/>
        <v>42560</v>
      </c>
      <c r="H275" s="67">
        <f t="shared" si="139"/>
        <v>0</v>
      </c>
      <c r="I275" s="67">
        <f t="shared" si="105"/>
        <v>42560</v>
      </c>
      <c r="J275" s="67">
        <f t="shared" si="140"/>
        <v>0</v>
      </c>
      <c r="K275" s="67">
        <f t="shared" si="140"/>
        <v>0</v>
      </c>
      <c r="L275" s="67">
        <f t="shared" si="108"/>
        <v>0</v>
      </c>
      <c r="M275" s="67">
        <f t="shared" si="141"/>
        <v>0</v>
      </c>
      <c r="N275" s="67">
        <f t="shared" si="141"/>
        <v>0</v>
      </c>
      <c r="O275" s="67">
        <f t="shared" si="109"/>
        <v>0</v>
      </c>
    </row>
    <row r="276" spans="1:17" s="31" customFormat="1" ht="15.75" customHeight="1">
      <c r="A276" s="7" t="s">
        <v>82</v>
      </c>
      <c r="B276" s="16">
        <v>800</v>
      </c>
      <c r="C276" s="6" t="s">
        <v>8</v>
      </c>
      <c r="D276" s="6" t="s">
        <v>7</v>
      </c>
      <c r="E276" s="6" t="s">
        <v>547</v>
      </c>
      <c r="F276" s="9" t="s">
        <v>62</v>
      </c>
      <c r="G276" s="67">
        <v>42560</v>
      </c>
      <c r="H276" s="67"/>
      <c r="I276" s="67">
        <f t="shared" si="105"/>
        <v>42560</v>
      </c>
      <c r="J276" s="67"/>
      <c r="K276" s="67"/>
      <c r="L276" s="67">
        <f t="shared" si="108"/>
        <v>0</v>
      </c>
      <c r="M276" s="67"/>
      <c r="N276" s="67"/>
      <c r="O276" s="67">
        <f t="shared" si="109"/>
        <v>0</v>
      </c>
    </row>
    <row r="277" spans="1:17" s="32" customFormat="1" ht="15.75" customHeight="1">
      <c r="A277" s="1" t="s">
        <v>265</v>
      </c>
      <c r="B277" s="18">
        <v>800</v>
      </c>
      <c r="C277" s="2" t="s">
        <v>15</v>
      </c>
      <c r="D277" s="2"/>
      <c r="E277" s="2"/>
      <c r="F277" s="12"/>
      <c r="G277" s="65">
        <f t="shared" ref="G277:N284" si="142">G278</f>
        <v>1920000</v>
      </c>
      <c r="H277" s="65">
        <f t="shared" si="142"/>
        <v>0</v>
      </c>
      <c r="I277" s="65">
        <f t="shared" si="105"/>
        <v>1920000</v>
      </c>
      <c r="J277" s="65">
        <f t="shared" si="142"/>
        <v>2170000</v>
      </c>
      <c r="K277" s="65">
        <f t="shared" si="142"/>
        <v>0</v>
      </c>
      <c r="L277" s="65">
        <f t="shared" si="108"/>
        <v>2170000</v>
      </c>
      <c r="M277" s="65">
        <f t="shared" si="142"/>
        <v>1170000</v>
      </c>
      <c r="N277" s="65">
        <f t="shared" si="142"/>
        <v>0</v>
      </c>
      <c r="O277" s="65">
        <f t="shared" si="109"/>
        <v>1170000</v>
      </c>
      <c r="P277" s="31"/>
      <c r="Q277" s="31"/>
    </row>
    <row r="278" spans="1:17" s="34" customFormat="1" ht="15.75" customHeight="1">
      <c r="A278" s="19" t="s">
        <v>264</v>
      </c>
      <c r="B278" s="20">
        <v>800</v>
      </c>
      <c r="C278" s="4" t="s">
        <v>15</v>
      </c>
      <c r="D278" s="4" t="s">
        <v>8</v>
      </c>
      <c r="E278" s="4"/>
      <c r="F278" s="21"/>
      <c r="G278" s="66">
        <f>G279+G286</f>
        <v>1920000</v>
      </c>
      <c r="H278" s="66">
        <f>H279+H286</f>
        <v>0</v>
      </c>
      <c r="I278" s="66">
        <f t="shared" si="105"/>
        <v>1920000</v>
      </c>
      <c r="J278" s="66">
        <f t="shared" ref="J278:M278" si="143">J279+J286</f>
        <v>2170000</v>
      </c>
      <c r="K278" s="66">
        <f>K279+K286</f>
        <v>0</v>
      </c>
      <c r="L278" s="66">
        <f t="shared" si="108"/>
        <v>2170000</v>
      </c>
      <c r="M278" s="66">
        <f t="shared" si="143"/>
        <v>1170000</v>
      </c>
      <c r="N278" s="66">
        <f>N279+N286</f>
        <v>0</v>
      </c>
      <c r="O278" s="66">
        <f t="shared" si="109"/>
        <v>1170000</v>
      </c>
      <c r="P278" s="56"/>
      <c r="Q278" s="56"/>
    </row>
    <row r="279" spans="1:17" s="31" customFormat="1" ht="36">
      <c r="A279" s="10" t="s">
        <v>370</v>
      </c>
      <c r="B279" s="16">
        <v>800</v>
      </c>
      <c r="C279" s="6" t="s">
        <v>15</v>
      </c>
      <c r="D279" s="6" t="s">
        <v>8</v>
      </c>
      <c r="E279" s="6" t="s">
        <v>266</v>
      </c>
      <c r="F279" s="9"/>
      <c r="G279" s="67">
        <f>G280+G283</f>
        <v>750000</v>
      </c>
      <c r="H279" s="67">
        <f>H280+H283</f>
        <v>0</v>
      </c>
      <c r="I279" s="67">
        <f t="shared" si="105"/>
        <v>750000</v>
      </c>
      <c r="J279" s="67">
        <f t="shared" ref="J279:M279" si="144">J280+J283</f>
        <v>1000000</v>
      </c>
      <c r="K279" s="67">
        <f>K280+K283</f>
        <v>0</v>
      </c>
      <c r="L279" s="67">
        <f t="shared" si="108"/>
        <v>1000000</v>
      </c>
      <c r="M279" s="67">
        <f t="shared" si="144"/>
        <v>0</v>
      </c>
      <c r="N279" s="67">
        <f>N280+N283</f>
        <v>0</v>
      </c>
      <c r="O279" s="67">
        <f t="shared" si="109"/>
        <v>0</v>
      </c>
    </row>
    <row r="280" spans="1:17" s="31" customFormat="1" ht="24">
      <c r="A280" s="7" t="s">
        <v>282</v>
      </c>
      <c r="B280" s="16">
        <v>800</v>
      </c>
      <c r="C280" s="6" t="s">
        <v>15</v>
      </c>
      <c r="D280" s="6" t="s">
        <v>8</v>
      </c>
      <c r="E280" s="6" t="s">
        <v>281</v>
      </c>
      <c r="F280" s="9"/>
      <c r="G280" s="67">
        <f>G281</f>
        <v>50000</v>
      </c>
      <c r="H280" s="67">
        <f>H281</f>
        <v>0</v>
      </c>
      <c r="I280" s="67">
        <f t="shared" si="105"/>
        <v>50000</v>
      </c>
      <c r="J280" s="67">
        <f t="shared" ref="J280:M281" si="145">J281</f>
        <v>0</v>
      </c>
      <c r="K280" s="67">
        <f>K281</f>
        <v>0</v>
      </c>
      <c r="L280" s="67">
        <f t="shared" si="108"/>
        <v>0</v>
      </c>
      <c r="M280" s="67">
        <f t="shared" si="145"/>
        <v>0</v>
      </c>
      <c r="N280" s="67">
        <f>N281</f>
        <v>0</v>
      </c>
      <c r="O280" s="67">
        <f t="shared" si="109"/>
        <v>0</v>
      </c>
    </row>
    <row r="281" spans="1:17" s="31" customFormat="1" ht="12">
      <c r="A281" s="7" t="s">
        <v>423</v>
      </c>
      <c r="B281" s="16">
        <v>800</v>
      </c>
      <c r="C281" s="6" t="s">
        <v>15</v>
      </c>
      <c r="D281" s="6" t="s">
        <v>8</v>
      </c>
      <c r="E281" s="6" t="s">
        <v>281</v>
      </c>
      <c r="F281" s="9" t="s">
        <v>61</v>
      </c>
      <c r="G281" s="67">
        <f>G282</f>
        <v>50000</v>
      </c>
      <c r="H281" s="67">
        <f>H282</f>
        <v>0</v>
      </c>
      <c r="I281" s="67">
        <f t="shared" si="105"/>
        <v>50000</v>
      </c>
      <c r="J281" s="67">
        <f t="shared" si="145"/>
        <v>0</v>
      </c>
      <c r="K281" s="67">
        <f>K282</f>
        <v>0</v>
      </c>
      <c r="L281" s="67">
        <f t="shared" ref="L281:L354" si="146">J281+K281</f>
        <v>0</v>
      </c>
      <c r="M281" s="67">
        <f t="shared" si="145"/>
        <v>0</v>
      </c>
      <c r="N281" s="67">
        <f>N282</f>
        <v>0</v>
      </c>
      <c r="O281" s="67">
        <f t="shared" ref="O281:O354" si="147">M281+N281</f>
        <v>0</v>
      </c>
    </row>
    <row r="282" spans="1:17" s="31" customFormat="1" ht="12">
      <c r="A282" s="7" t="s">
        <v>82</v>
      </c>
      <c r="B282" s="16">
        <v>800</v>
      </c>
      <c r="C282" s="6" t="s">
        <v>15</v>
      </c>
      <c r="D282" s="6" t="s">
        <v>8</v>
      </c>
      <c r="E282" s="6" t="s">
        <v>281</v>
      </c>
      <c r="F282" s="9" t="s">
        <v>62</v>
      </c>
      <c r="G282" s="67">
        <v>50000</v>
      </c>
      <c r="H282" s="67"/>
      <c r="I282" s="67">
        <f t="shared" si="105"/>
        <v>50000</v>
      </c>
      <c r="J282" s="68"/>
      <c r="K282" s="67"/>
      <c r="L282" s="67">
        <f t="shared" si="146"/>
        <v>0</v>
      </c>
      <c r="M282" s="67"/>
      <c r="N282" s="67"/>
      <c r="O282" s="67">
        <f t="shared" si="147"/>
        <v>0</v>
      </c>
    </row>
    <row r="283" spans="1:17" s="31" customFormat="1" ht="12">
      <c r="A283" s="10" t="s">
        <v>268</v>
      </c>
      <c r="B283" s="16">
        <v>800</v>
      </c>
      <c r="C283" s="6" t="s">
        <v>15</v>
      </c>
      <c r="D283" s="6" t="s">
        <v>8</v>
      </c>
      <c r="E283" s="6" t="s">
        <v>267</v>
      </c>
      <c r="F283" s="9"/>
      <c r="G283" s="67">
        <f t="shared" si="142"/>
        <v>700000</v>
      </c>
      <c r="H283" s="67">
        <f t="shared" si="142"/>
        <v>0</v>
      </c>
      <c r="I283" s="67">
        <f t="shared" ref="I283:I352" si="148">G283+H283</f>
        <v>700000</v>
      </c>
      <c r="J283" s="67">
        <f t="shared" si="142"/>
        <v>1000000</v>
      </c>
      <c r="K283" s="67">
        <f t="shared" si="142"/>
        <v>0</v>
      </c>
      <c r="L283" s="67">
        <f t="shared" si="146"/>
        <v>1000000</v>
      </c>
      <c r="M283" s="67">
        <f t="shared" si="142"/>
        <v>0</v>
      </c>
      <c r="N283" s="67">
        <f t="shared" si="142"/>
        <v>0</v>
      </c>
      <c r="O283" s="67">
        <f t="shared" si="147"/>
        <v>0</v>
      </c>
    </row>
    <row r="284" spans="1:17" s="31" customFormat="1" ht="12">
      <c r="A284" s="7" t="s">
        <v>423</v>
      </c>
      <c r="B284" s="16">
        <v>800</v>
      </c>
      <c r="C284" s="6" t="s">
        <v>15</v>
      </c>
      <c r="D284" s="6" t="s">
        <v>8</v>
      </c>
      <c r="E284" s="6" t="s">
        <v>267</v>
      </c>
      <c r="F284" s="9" t="s">
        <v>61</v>
      </c>
      <c r="G284" s="67">
        <f t="shared" si="142"/>
        <v>700000</v>
      </c>
      <c r="H284" s="67">
        <f t="shared" si="142"/>
        <v>0</v>
      </c>
      <c r="I284" s="67">
        <f t="shared" si="148"/>
        <v>700000</v>
      </c>
      <c r="J284" s="67">
        <f t="shared" si="142"/>
        <v>1000000</v>
      </c>
      <c r="K284" s="67">
        <f t="shared" si="142"/>
        <v>0</v>
      </c>
      <c r="L284" s="67">
        <f t="shared" si="146"/>
        <v>1000000</v>
      </c>
      <c r="M284" s="67">
        <f t="shared" si="142"/>
        <v>0</v>
      </c>
      <c r="N284" s="67">
        <f t="shared" si="142"/>
        <v>0</v>
      </c>
      <c r="O284" s="67">
        <f t="shared" si="147"/>
        <v>0</v>
      </c>
    </row>
    <row r="285" spans="1:17" s="31" customFormat="1" ht="12">
      <c r="A285" s="7" t="s">
        <v>82</v>
      </c>
      <c r="B285" s="16">
        <v>800</v>
      </c>
      <c r="C285" s="6" t="s">
        <v>15</v>
      </c>
      <c r="D285" s="6" t="s">
        <v>8</v>
      </c>
      <c r="E285" s="6" t="s">
        <v>267</v>
      </c>
      <c r="F285" s="9" t="s">
        <v>62</v>
      </c>
      <c r="G285" s="67">
        <v>700000</v>
      </c>
      <c r="H285" s="67"/>
      <c r="I285" s="67">
        <f t="shared" si="148"/>
        <v>700000</v>
      </c>
      <c r="J285" s="68">
        <v>1000000</v>
      </c>
      <c r="K285" s="67"/>
      <c r="L285" s="67">
        <f t="shared" si="146"/>
        <v>1000000</v>
      </c>
      <c r="M285" s="67">
        <v>0</v>
      </c>
      <c r="N285" s="67"/>
      <c r="O285" s="67">
        <f t="shared" si="147"/>
        <v>0</v>
      </c>
    </row>
    <row r="286" spans="1:17" s="31" customFormat="1" ht="24">
      <c r="A286" s="7" t="s">
        <v>433</v>
      </c>
      <c r="B286" s="16">
        <v>800</v>
      </c>
      <c r="C286" s="6" t="s">
        <v>15</v>
      </c>
      <c r="D286" s="6" t="s">
        <v>8</v>
      </c>
      <c r="E286" s="6" t="s">
        <v>285</v>
      </c>
      <c r="F286" s="9"/>
      <c r="G286" s="67">
        <f t="shared" ref="G286:H288" si="149">G287</f>
        <v>1170000</v>
      </c>
      <c r="H286" s="67">
        <f t="shared" si="149"/>
        <v>0</v>
      </c>
      <c r="I286" s="67">
        <f t="shared" si="148"/>
        <v>1170000</v>
      </c>
      <c r="J286" s="67">
        <f>J287</f>
        <v>1170000</v>
      </c>
      <c r="K286" s="67">
        <f>K287</f>
        <v>0</v>
      </c>
      <c r="L286" s="67">
        <f t="shared" si="146"/>
        <v>1170000</v>
      </c>
      <c r="M286" s="67">
        <f>M287</f>
        <v>1170000</v>
      </c>
      <c r="N286" s="67">
        <f>N287</f>
        <v>0</v>
      </c>
      <c r="O286" s="67">
        <f t="shared" si="147"/>
        <v>1170000</v>
      </c>
    </row>
    <row r="287" spans="1:17" s="31" customFormat="1" ht="24">
      <c r="A287" s="10" t="s">
        <v>314</v>
      </c>
      <c r="B287" s="16">
        <v>800</v>
      </c>
      <c r="C287" s="6" t="s">
        <v>15</v>
      </c>
      <c r="D287" s="6" t="s">
        <v>8</v>
      </c>
      <c r="E287" s="6" t="s">
        <v>371</v>
      </c>
      <c r="F287" s="9"/>
      <c r="G287" s="67">
        <f t="shared" si="149"/>
        <v>1170000</v>
      </c>
      <c r="H287" s="67">
        <f t="shared" si="149"/>
        <v>0</v>
      </c>
      <c r="I287" s="67">
        <f t="shared" si="148"/>
        <v>1170000</v>
      </c>
      <c r="J287" s="67">
        <f t="shared" ref="J287:M288" si="150">J288</f>
        <v>1170000</v>
      </c>
      <c r="K287" s="67">
        <f>K288</f>
        <v>0</v>
      </c>
      <c r="L287" s="67">
        <f t="shared" si="146"/>
        <v>1170000</v>
      </c>
      <c r="M287" s="67">
        <f t="shared" si="150"/>
        <v>1170000</v>
      </c>
      <c r="N287" s="67">
        <f>N288</f>
        <v>0</v>
      </c>
      <c r="O287" s="67">
        <f t="shared" si="147"/>
        <v>1170000</v>
      </c>
    </row>
    <row r="288" spans="1:17" s="31" customFormat="1" ht="12">
      <c r="A288" s="10" t="s">
        <v>63</v>
      </c>
      <c r="B288" s="16">
        <v>800</v>
      </c>
      <c r="C288" s="6" t="s">
        <v>15</v>
      </c>
      <c r="D288" s="6" t="s">
        <v>8</v>
      </c>
      <c r="E288" s="6" t="s">
        <v>371</v>
      </c>
      <c r="F288" s="9" t="s">
        <v>61</v>
      </c>
      <c r="G288" s="67">
        <f t="shared" si="149"/>
        <v>1170000</v>
      </c>
      <c r="H288" s="67">
        <f t="shared" si="149"/>
        <v>0</v>
      </c>
      <c r="I288" s="67">
        <f t="shared" si="148"/>
        <v>1170000</v>
      </c>
      <c r="J288" s="67">
        <f t="shared" si="150"/>
        <v>1170000</v>
      </c>
      <c r="K288" s="67">
        <f>K289</f>
        <v>0</v>
      </c>
      <c r="L288" s="67">
        <f t="shared" si="146"/>
        <v>1170000</v>
      </c>
      <c r="M288" s="67">
        <f t="shared" si="150"/>
        <v>1170000</v>
      </c>
      <c r="N288" s="67">
        <f>N289</f>
        <v>0</v>
      </c>
      <c r="O288" s="67">
        <f t="shared" si="147"/>
        <v>1170000</v>
      </c>
    </row>
    <row r="289" spans="1:15" s="31" customFormat="1" ht="12">
      <c r="A289" s="10" t="s">
        <v>80</v>
      </c>
      <c r="B289" s="16">
        <v>800</v>
      </c>
      <c r="C289" s="6" t="s">
        <v>15</v>
      </c>
      <c r="D289" s="6" t="s">
        <v>8</v>
      </c>
      <c r="E289" s="6" t="s">
        <v>371</v>
      </c>
      <c r="F289" s="9" t="s">
        <v>62</v>
      </c>
      <c r="G289" s="67">
        <v>1170000</v>
      </c>
      <c r="H289" s="67"/>
      <c r="I289" s="67">
        <f t="shared" si="148"/>
        <v>1170000</v>
      </c>
      <c r="J289" s="68">
        <v>1170000</v>
      </c>
      <c r="K289" s="67"/>
      <c r="L289" s="67">
        <f t="shared" si="146"/>
        <v>1170000</v>
      </c>
      <c r="M289" s="67">
        <v>1170000</v>
      </c>
      <c r="N289" s="67"/>
      <c r="O289" s="67">
        <f t="shared" si="147"/>
        <v>1170000</v>
      </c>
    </row>
    <row r="290" spans="1:15" s="31" customFormat="1" ht="12">
      <c r="A290" s="11" t="s">
        <v>21</v>
      </c>
      <c r="B290" s="2" t="s">
        <v>22</v>
      </c>
      <c r="C290" s="2" t="s">
        <v>9</v>
      </c>
      <c r="D290" s="6"/>
      <c r="E290" s="6"/>
      <c r="F290" s="9"/>
      <c r="G290" s="65">
        <f>G306+G335+G291</f>
        <v>144404144.17000002</v>
      </c>
      <c r="H290" s="65">
        <f>H306+H335+H291</f>
        <v>390000</v>
      </c>
      <c r="I290" s="65">
        <f t="shared" si="148"/>
        <v>144794144.17000002</v>
      </c>
      <c r="J290" s="65">
        <f>J306+J335+J291</f>
        <v>12626780</v>
      </c>
      <c r="K290" s="65">
        <f>K306+K335+K291</f>
        <v>0</v>
      </c>
      <c r="L290" s="65">
        <f t="shared" si="146"/>
        <v>12626780</v>
      </c>
      <c r="M290" s="65">
        <f>M306+M335+M291</f>
        <v>12532700</v>
      </c>
      <c r="N290" s="65">
        <f>N306+N335+N291</f>
        <v>0</v>
      </c>
      <c r="O290" s="65">
        <f t="shared" si="147"/>
        <v>12532700</v>
      </c>
    </row>
    <row r="291" spans="1:15" s="56" customFormat="1" ht="12">
      <c r="A291" s="8" t="s">
        <v>23</v>
      </c>
      <c r="B291" s="4" t="s">
        <v>22</v>
      </c>
      <c r="C291" s="4" t="s">
        <v>9</v>
      </c>
      <c r="D291" s="4" t="s">
        <v>5</v>
      </c>
      <c r="E291" s="5"/>
      <c r="F291" s="46"/>
      <c r="G291" s="66">
        <f>G293</f>
        <v>131930544.17</v>
      </c>
      <c r="H291" s="66">
        <f>H293</f>
        <v>0</v>
      </c>
      <c r="I291" s="66">
        <f t="shared" si="148"/>
        <v>131930544.17</v>
      </c>
      <c r="J291" s="66">
        <f t="shared" ref="J291:M291" si="151">J293</f>
        <v>0</v>
      </c>
      <c r="K291" s="66">
        <f>K293</f>
        <v>0</v>
      </c>
      <c r="L291" s="66">
        <f t="shared" si="146"/>
        <v>0</v>
      </c>
      <c r="M291" s="66">
        <f t="shared" si="151"/>
        <v>0</v>
      </c>
      <c r="N291" s="66">
        <f>N293</f>
        <v>0</v>
      </c>
      <c r="O291" s="66">
        <f t="shared" si="147"/>
        <v>0</v>
      </c>
    </row>
    <row r="292" spans="1:15" s="31" customFormat="1" ht="24">
      <c r="A292" s="15" t="s">
        <v>272</v>
      </c>
      <c r="B292" s="35" t="s">
        <v>22</v>
      </c>
      <c r="C292" s="35" t="s">
        <v>9</v>
      </c>
      <c r="D292" s="35" t="s">
        <v>5</v>
      </c>
      <c r="E292" s="35" t="s">
        <v>274</v>
      </c>
      <c r="F292" s="36"/>
      <c r="G292" s="67">
        <f t="shared" ref="G292:N304" si="152">G293</f>
        <v>131930544.17</v>
      </c>
      <c r="H292" s="67">
        <f t="shared" si="152"/>
        <v>0</v>
      </c>
      <c r="I292" s="67">
        <f t="shared" si="148"/>
        <v>131930544.17</v>
      </c>
      <c r="J292" s="67">
        <f t="shared" si="152"/>
        <v>0</v>
      </c>
      <c r="K292" s="67">
        <f t="shared" si="152"/>
        <v>0</v>
      </c>
      <c r="L292" s="67">
        <f t="shared" si="146"/>
        <v>0</v>
      </c>
      <c r="M292" s="67">
        <f t="shared" si="152"/>
        <v>0</v>
      </c>
      <c r="N292" s="67">
        <f t="shared" si="152"/>
        <v>0</v>
      </c>
      <c r="O292" s="67">
        <f t="shared" si="147"/>
        <v>0</v>
      </c>
    </row>
    <row r="293" spans="1:15" s="31" customFormat="1" ht="12">
      <c r="A293" s="15" t="s">
        <v>341</v>
      </c>
      <c r="B293" s="35" t="s">
        <v>22</v>
      </c>
      <c r="C293" s="35" t="s">
        <v>9</v>
      </c>
      <c r="D293" s="35" t="s">
        <v>5</v>
      </c>
      <c r="E293" s="35" t="s">
        <v>288</v>
      </c>
      <c r="F293" s="36"/>
      <c r="G293" s="67">
        <f>G298+G294+G302</f>
        <v>131930544.17</v>
      </c>
      <c r="H293" s="67">
        <f>H298+H294+H302</f>
        <v>0</v>
      </c>
      <c r="I293" s="67">
        <f t="shared" si="148"/>
        <v>131930544.17</v>
      </c>
      <c r="J293" s="67">
        <f>J298+J294+J302</f>
        <v>0</v>
      </c>
      <c r="K293" s="67">
        <f>K298+K294+K302</f>
        <v>0</v>
      </c>
      <c r="L293" s="67">
        <f t="shared" si="146"/>
        <v>0</v>
      </c>
      <c r="M293" s="67">
        <f>M298+M294+M302</f>
        <v>0</v>
      </c>
      <c r="N293" s="67">
        <f>N298+N294+N302</f>
        <v>0</v>
      </c>
      <c r="O293" s="67">
        <f t="shared" si="147"/>
        <v>0</v>
      </c>
    </row>
    <row r="294" spans="1:15" s="31" customFormat="1" ht="24">
      <c r="A294" s="15" t="s">
        <v>259</v>
      </c>
      <c r="B294" s="35" t="s">
        <v>22</v>
      </c>
      <c r="C294" s="35" t="s">
        <v>9</v>
      </c>
      <c r="D294" s="35" t="s">
        <v>5</v>
      </c>
      <c r="E294" s="35" t="s">
        <v>447</v>
      </c>
      <c r="F294" s="36"/>
      <c r="G294" s="67">
        <f t="shared" si="152"/>
        <v>3022738</v>
      </c>
      <c r="H294" s="67">
        <f t="shared" si="152"/>
        <v>0</v>
      </c>
      <c r="I294" s="67">
        <f t="shared" si="148"/>
        <v>3022738</v>
      </c>
      <c r="J294" s="67">
        <f t="shared" si="152"/>
        <v>0</v>
      </c>
      <c r="K294" s="67">
        <f t="shared" si="152"/>
        <v>0</v>
      </c>
      <c r="L294" s="67">
        <f t="shared" si="146"/>
        <v>0</v>
      </c>
      <c r="M294" s="67">
        <f t="shared" si="152"/>
        <v>0</v>
      </c>
      <c r="N294" s="67">
        <f t="shared" si="152"/>
        <v>0</v>
      </c>
      <c r="O294" s="67">
        <f t="shared" si="147"/>
        <v>0</v>
      </c>
    </row>
    <row r="295" spans="1:15" s="31" customFormat="1" ht="12">
      <c r="A295" s="7" t="s">
        <v>252</v>
      </c>
      <c r="B295" s="35" t="s">
        <v>22</v>
      </c>
      <c r="C295" s="35" t="s">
        <v>9</v>
      </c>
      <c r="D295" s="35" t="s">
        <v>5</v>
      </c>
      <c r="E295" s="35" t="s">
        <v>447</v>
      </c>
      <c r="F295" s="36" t="s">
        <v>117</v>
      </c>
      <c r="G295" s="67">
        <f t="shared" si="152"/>
        <v>3022738</v>
      </c>
      <c r="H295" s="67">
        <f t="shared" si="152"/>
        <v>0</v>
      </c>
      <c r="I295" s="67">
        <f t="shared" si="148"/>
        <v>3022738</v>
      </c>
      <c r="J295" s="67">
        <f t="shared" si="152"/>
        <v>0</v>
      </c>
      <c r="K295" s="67">
        <f t="shared" si="152"/>
        <v>0</v>
      </c>
      <c r="L295" s="67">
        <f t="shared" si="146"/>
        <v>0</v>
      </c>
      <c r="M295" s="67">
        <f t="shared" si="152"/>
        <v>0</v>
      </c>
      <c r="N295" s="67">
        <f t="shared" si="152"/>
        <v>0</v>
      </c>
      <c r="O295" s="67">
        <f t="shared" si="147"/>
        <v>0</v>
      </c>
    </row>
    <row r="296" spans="1:15" s="31" customFormat="1" ht="12">
      <c r="A296" s="7" t="s">
        <v>119</v>
      </c>
      <c r="B296" s="35" t="s">
        <v>22</v>
      </c>
      <c r="C296" s="35" t="s">
        <v>9</v>
      </c>
      <c r="D296" s="35" t="s">
        <v>5</v>
      </c>
      <c r="E296" s="35" t="s">
        <v>447</v>
      </c>
      <c r="F296" s="36" t="s">
        <v>118</v>
      </c>
      <c r="G296" s="67">
        <f>G297+222738</f>
        <v>3022738</v>
      </c>
      <c r="H296" s="67">
        <f>H297</f>
        <v>0</v>
      </c>
      <c r="I296" s="67">
        <f t="shared" si="148"/>
        <v>3022738</v>
      </c>
      <c r="J296" s="67">
        <f t="shared" si="152"/>
        <v>0</v>
      </c>
      <c r="K296" s="67">
        <f>K297</f>
        <v>0</v>
      </c>
      <c r="L296" s="67">
        <f t="shared" si="146"/>
        <v>0</v>
      </c>
      <c r="M296" s="67">
        <f t="shared" si="152"/>
        <v>0</v>
      </c>
      <c r="N296" s="67">
        <f>N297</f>
        <v>0</v>
      </c>
      <c r="O296" s="67">
        <f t="shared" si="147"/>
        <v>0</v>
      </c>
    </row>
    <row r="297" spans="1:15" s="31" customFormat="1" ht="24">
      <c r="A297" s="15" t="s">
        <v>340</v>
      </c>
      <c r="B297" s="35" t="s">
        <v>22</v>
      </c>
      <c r="C297" s="35" t="s">
        <v>9</v>
      </c>
      <c r="D297" s="35" t="s">
        <v>5</v>
      </c>
      <c r="E297" s="35" t="s">
        <v>447</v>
      </c>
      <c r="F297" s="36" t="s">
        <v>118</v>
      </c>
      <c r="G297" s="67">
        <v>2800000</v>
      </c>
      <c r="H297" s="67"/>
      <c r="I297" s="67">
        <f t="shared" si="148"/>
        <v>2800000</v>
      </c>
      <c r="J297" s="68">
        <v>0</v>
      </c>
      <c r="K297" s="67"/>
      <c r="L297" s="67">
        <f t="shared" si="146"/>
        <v>0</v>
      </c>
      <c r="M297" s="67">
        <v>0</v>
      </c>
      <c r="N297" s="67"/>
      <c r="O297" s="67">
        <f t="shared" si="147"/>
        <v>0</v>
      </c>
    </row>
    <row r="298" spans="1:15" s="31" customFormat="1" ht="12">
      <c r="A298" s="15" t="s">
        <v>273</v>
      </c>
      <c r="B298" s="35" t="s">
        <v>22</v>
      </c>
      <c r="C298" s="35" t="s">
        <v>9</v>
      </c>
      <c r="D298" s="35" t="s">
        <v>5</v>
      </c>
      <c r="E298" s="35" t="s">
        <v>289</v>
      </c>
      <c r="F298" s="36"/>
      <c r="G298" s="67">
        <f t="shared" si="152"/>
        <v>104251719.73</v>
      </c>
      <c r="H298" s="67">
        <f t="shared" si="152"/>
        <v>0</v>
      </c>
      <c r="I298" s="67">
        <f t="shared" si="148"/>
        <v>104251719.73</v>
      </c>
      <c r="J298" s="67">
        <f t="shared" si="152"/>
        <v>0</v>
      </c>
      <c r="K298" s="67">
        <f t="shared" si="152"/>
        <v>0</v>
      </c>
      <c r="L298" s="67">
        <f t="shared" si="146"/>
        <v>0</v>
      </c>
      <c r="M298" s="67">
        <f t="shared" si="152"/>
        <v>0</v>
      </c>
      <c r="N298" s="67">
        <f t="shared" si="152"/>
        <v>0</v>
      </c>
      <c r="O298" s="67">
        <f t="shared" si="147"/>
        <v>0</v>
      </c>
    </row>
    <row r="299" spans="1:15" s="31" customFormat="1" ht="12">
      <c r="A299" s="7" t="s">
        <v>252</v>
      </c>
      <c r="B299" s="35" t="s">
        <v>22</v>
      </c>
      <c r="C299" s="35" t="s">
        <v>9</v>
      </c>
      <c r="D299" s="35" t="s">
        <v>5</v>
      </c>
      <c r="E299" s="35" t="s">
        <v>289</v>
      </c>
      <c r="F299" s="36" t="s">
        <v>117</v>
      </c>
      <c r="G299" s="67">
        <f t="shared" si="152"/>
        <v>104251719.73</v>
      </c>
      <c r="H299" s="67">
        <f t="shared" si="152"/>
        <v>0</v>
      </c>
      <c r="I299" s="67">
        <f t="shared" si="148"/>
        <v>104251719.73</v>
      </c>
      <c r="J299" s="67">
        <f t="shared" si="152"/>
        <v>0</v>
      </c>
      <c r="K299" s="67">
        <f t="shared" si="152"/>
        <v>0</v>
      </c>
      <c r="L299" s="67">
        <f t="shared" si="146"/>
        <v>0</v>
      </c>
      <c r="M299" s="67">
        <f t="shared" si="152"/>
        <v>0</v>
      </c>
      <c r="N299" s="67">
        <f t="shared" si="152"/>
        <v>0</v>
      </c>
      <c r="O299" s="67">
        <f t="shared" si="147"/>
        <v>0</v>
      </c>
    </row>
    <row r="300" spans="1:15" s="31" customFormat="1" ht="12">
      <c r="A300" s="7" t="s">
        <v>119</v>
      </c>
      <c r="B300" s="35" t="s">
        <v>22</v>
      </c>
      <c r="C300" s="35" t="s">
        <v>9</v>
      </c>
      <c r="D300" s="35" t="s">
        <v>5</v>
      </c>
      <c r="E300" s="35" t="s">
        <v>289</v>
      </c>
      <c r="F300" s="36" t="s">
        <v>118</v>
      </c>
      <c r="G300" s="67">
        <v>104251719.73</v>
      </c>
      <c r="H300" s="67"/>
      <c r="I300" s="67">
        <f t="shared" si="148"/>
        <v>104251719.73</v>
      </c>
      <c r="J300" s="67">
        <f t="shared" si="152"/>
        <v>0</v>
      </c>
      <c r="K300" s="67">
        <f t="shared" si="152"/>
        <v>0</v>
      </c>
      <c r="L300" s="67">
        <f t="shared" si="146"/>
        <v>0</v>
      </c>
      <c r="M300" s="67">
        <f t="shared" si="152"/>
        <v>0</v>
      </c>
      <c r="N300" s="67">
        <f t="shared" si="152"/>
        <v>0</v>
      </c>
      <c r="O300" s="67">
        <f t="shared" si="147"/>
        <v>0</v>
      </c>
    </row>
    <row r="301" spans="1:15" s="31" customFormat="1" ht="24">
      <c r="A301" s="15" t="s">
        <v>340</v>
      </c>
      <c r="B301" s="35" t="s">
        <v>22</v>
      </c>
      <c r="C301" s="35" t="s">
        <v>9</v>
      </c>
      <c r="D301" s="35" t="s">
        <v>5</v>
      </c>
      <c r="E301" s="35" t="s">
        <v>289</v>
      </c>
      <c r="F301" s="36" t="s">
        <v>118</v>
      </c>
      <c r="G301" s="67">
        <v>104305291.98999999</v>
      </c>
      <c r="H301" s="67"/>
      <c r="I301" s="67">
        <f t="shared" si="148"/>
        <v>104305291.98999999</v>
      </c>
      <c r="J301" s="68">
        <v>0</v>
      </c>
      <c r="K301" s="67"/>
      <c r="L301" s="67">
        <f t="shared" si="146"/>
        <v>0</v>
      </c>
      <c r="M301" s="67">
        <v>0</v>
      </c>
      <c r="N301" s="67"/>
      <c r="O301" s="67">
        <f t="shared" si="147"/>
        <v>0</v>
      </c>
    </row>
    <row r="302" spans="1:15" s="31" customFormat="1" ht="36">
      <c r="A302" s="15" t="s">
        <v>554</v>
      </c>
      <c r="B302" s="35" t="s">
        <v>22</v>
      </c>
      <c r="C302" s="35" t="s">
        <v>9</v>
      </c>
      <c r="D302" s="35" t="s">
        <v>5</v>
      </c>
      <c r="E302" s="35" t="s">
        <v>553</v>
      </c>
      <c r="F302" s="36"/>
      <c r="G302" s="67">
        <f t="shared" si="152"/>
        <v>24656086.440000001</v>
      </c>
      <c r="H302" s="67">
        <f t="shared" si="152"/>
        <v>0</v>
      </c>
      <c r="I302" s="67">
        <f t="shared" si="148"/>
        <v>24656086.440000001</v>
      </c>
      <c r="J302" s="67">
        <f t="shared" si="152"/>
        <v>0</v>
      </c>
      <c r="K302" s="67">
        <f t="shared" si="152"/>
        <v>0</v>
      </c>
      <c r="L302" s="67">
        <f t="shared" si="146"/>
        <v>0</v>
      </c>
      <c r="M302" s="67">
        <f t="shared" si="152"/>
        <v>0</v>
      </c>
      <c r="N302" s="67">
        <f t="shared" si="152"/>
        <v>0</v>
      </c>
      <c r="O302" s="67">
        <f t="shared" si="147"/>
        <v>0</v>
      </c>
    </row>
    <row r="303" spans="1:15" s="31" customFormat="1" ht="12">
      <c r="A303" s="7" t="s">
        <v>252</v>
      </c>
      <c r="B303" s="35" t="s">
        <v>22</v>
      </c>
      <c r="C303" s="35" t="s">
        <v>9</v>
      </c>
      <c r="D303" s="35" t="s">
        <v>5</v>
      </c>
      <c r="E303" s="35" t="s">
        <v>553</v>
      </c>
      <c r="F303" s="36" t="s">
        <v>117</v>
      </c>
      <c r="G303" s="67">
        <f t="shared" si="152"/>
        <v>24656086.440000001</v>
      </c>
      <c r="H303" s="67">
        <f t="shared" si="152"/>
        <v>0</v>
      </c>
      <c r="I303" s="67">
        <f t="shared" si="148"/>
        <v>24656086.440000001</v>
      </c>
      <c r="J303" s="67">
        <f t="shared" si="152"/>
        <v>0</v>
      </c>
      <c r="K303" s="67">
        <f t="shared" si="152"/>
        <v>0</v>
      </c>
      <c r="L303" s="67">
        <f t="shared" si="146"/>
        <v>0</v>
      </c>
      <c r="M303" s="67">
        <f t="shared" si="152"/>
        <v>0</v>
      </c>
      <c r="N303" s="67">
        <f t="shared" si="152"/>
        <v>0</v>
      </c>
      <c r="O303" s="67">
        <f t="shared" si="147"/>
        <v>0</v>
      </c>
    </row>
    <row r="304" spans="1:15" s="31" customFormat="1" ht="12">
      <c r="A304" s="7" t="s">
        <v>119</v>
      </c>
      <c r="B304" s="35" t="s">
        <v>22</v>
      </c>
      <c r="C304" s="35" t="s">
        <v>9</v>
      </c>
      <c r="D304" s="35" t="s">
        <v>5</v>
      </c>
      <c r="E304" s="35" t="s">
        <v>553</v>
      </c>
      <c r="F304" s="36" t="s">
        <v>118</v>
      </c>
      <c r="G304" s="67">
        <f t="shared" si="152"/>
        <v>24656086.440000001</v>
      </c>
      <c r="H304" s="67">
        <f t="shared" si="152"/>
        <v>0</v>
      </c>
      <c r="I304" s="67">
        <f t="shared" si="148"/>
        <v>24656086.440000001</v>
      </c>
      <c r="J304" s="67">
        <f t="shared" si="152"/>
        <v>0</v>
      </c>
      <c r="K304" s="67">
        <f t="shared" si="152"/>
        <v>0</v>
      </c>
      <c r="L304" s="67">
        <f t="shared" si="146"/>
        <v>0</v>
      </c>
      <c r="M304" s="67">
        <f t="shared" si="152"/>
        <v>0</v>
      </c>
      <c r="N304" s="67">
        <f t="shared" si="152"/>
        <v>0</v>
      </c>
      <c r="O304" s="67">
        <f t="shared" si="147"/>
        <v>0</v>
      </c>
    </row>
    <row r="305" spans="1:15" s="31" customFormat="1" ht="24">
      <c r="A305" s="15" t="s">
        <v>340</v>
      </c>
      <c r="B305" s="35" t="s">
        <v>22</v>
      </c>
      <c r="C305" s="35" t="s">
        <v>9</v>
      </c>
      <c r="D305" s="35" t="s">
        <v>5</v>
      </c>
      <c r="E305" s="35" t="s">
        <v>553</v>
      </c>
      <c r="F305" s="36" t="s">
        <v>118</v>
      </c>
      <c r="G305" s="67">
        <v>24656086.440000001</v>
      </c>
      <c r="H305" s="67"/>
      <c r="I305" s="67">
        <f t="shared" si="148"/>
        <v>24656086.440000001</v>
      </c>
      <c r="J305" s="68">
        <v>0</v>
      </c>
      <c r="K305" s="67"/>
      <c r="L305" s="67">
        <f t="shared" si="146"/>
        <v>0</v>
      </c>
      <c r="M305" s="67">
        <v>0</v>
      </c>
      <c r="N305" s="67"/>
      <c r="O305" s="67">
        <f t="shared" si="147"/>
        <v>0</v>
      </c>
    </row>
    <row r="306" spans="1:15" s="57" customFormat="1" ht="12">
      <c r="A306" s="8" t="s">
        <v>206</v>
      </c>
      <c r="B306" s="4" t="s">
        <v>22</v>
      </c>
      <c r="C306" s="4" t="s">
        <v>9</v>
      </c>
      <c r="D306" s="4" t="s">
        <v>7</v>
      </c>
      <c r="E306" s="6"/>
      <c r="F306" s="9"/>
      <c r="G306" s="66">
        <f>G307</f>
        <v>12217400</v>
      </c>
      <c r="H306" s="66">
        <f>H307</f>
        <v>390000</v>
      </c>
      <c r="I306" s="66">
        <f t="shared" si="148"/>
        <v>12607400</v>
      </c>
      <c r="J306" s="66">
        <f t="shared" ref="J306:M306" si="153">J307</f>
        <v>12326780</v>
      </c>
      <c r="K306" s="66">
        <f>K307</f>
        <v>0</v>
      </c>
      <c r="L306" s="66">
        <f t="shared" si="146"/>
        <v>12326780</v>
      </c>
      <c r="M306" s="66">
        <f t="shared" si="153"/>
        <v>12232700</v>
      </c>
      <c r="N306" s="66">
        <f>N307</f>
        <v>0</v>
      </c>
      <c r="O306" s="66">
        <f t="shared" si="147"/>
        <v>12232700</v>
      </c>
    </row>
    <row r="307" spans="1:15" s="57" customFormat="1" ht="12">
      <c r="A307" s="7" t="s">
        <v>384</v>
      </c>
      <c r="B307" s="6" t="s">
        <v>22</v>
      </c>
      <c r="C307" s="6" t="s">
        <v>9</v>
      </c>
      <c r="D307" s="6" t="s">
        <v>7</v>
      </c>
      <c r="E307" s="6" t="s">
        <v>144</v>
      </c>
      <c r="F307" s="9"/>
      <c r="G307" s="67">
        <f>G314+G317+G320+G311+G308+G329+G332+G323+G326</f>
        <v>12217400</v>
      </c>
      <c r="H307" s="67">
        <f>H314+H317+H320+H311+H308+H329+H332+H323+H326</f>
        <v>390000</v>
      </c>
      <c r="I307" s="65">
        <f t="shared" si="148"/>
        <v>12607400</v>
      </c>
      <c r="J307" s="67">
        <f t="shared" ref="J307:M307" si="154">J314+J317+J320+J311+J308+J329+J332+J323+J326</f>
        <v>12326780</v>
      </c>
      <c r="K307" s="67">
        <f>K314+K317+K320+K311+K308+K329+K332+K323+K326</f>
        <v>0</v>
      </c>
      <c r="L307" s="65">
        <f t="shared" si="146"/>
        <v>12326780</v>
      </c>
      <c r="M307" s="67">
        <f t="shared" si="154"/>
        <v>12232700</v>
      </c>
      <c r="N307" s="67">
        <f>N314+N317+N320+N311+N308+N329+N332+N323+N326</f>
        <v>0</v>
      </c>
      <c r="O307" s="65">
        <f t="shared" si="147"/>
        <v>12232700</v>
      </c>
    </row>
    <row r="308" spans="1:15" s="57" customFormat="1" ht="12" hidden="1">
      <c r="A308" s="7" t="s">
        <v>240</v>
      </c>
      <c r="B308" s="6" t="s">
        <v>22</v>
      </c>
      <c r="C308" s="6" t="s">
        <v>9</v>
      </c>
      <c r="D308" s="6" t="s">
        <v>7</v>
      </c>
      <c r="E308" s="6" t="s">
        <v>255</v>
      </c>
      <c r="F308" s="9"/>
      <c r="G308" s="67">
        <f>G309</f>
        <v>0</v>
      </c>
      <c r="H308" s="67">
        <f>H309</f>
        <v>0</v>
      </c>
      <c r="I308" s="65">
        <f t="shared" si="148"/>
        <v>0</v>
      </c>
      <c r="J308" s="67">
        <f t="shared" ref="J308:M309" si="155">J309</f>
        <v>0</v>
      </c>
      <c r="K308" s="67">
        <f>K309</f>
        <v>0</v>
      </c>
      <c r="L308" s="65">
        <f t="shared" si="146"/>
        <v>0</v>
      </c>
      <c r="M308" s="67">
        <f t="shared" si="155"/>
        <v>0</v>
      </c>
      <c r="N308" s="67">
        <f>N309</f>
        <v>0</v>
      </c>
      <c r="O308" s="65">
        <f t="shared" si="147"/>
        <v>0</v>
      </c>
    </row>
    <row r="309" spans="1:15" s="57" customFormat="1" ht="24" hidden="1">
      <c r="A309" s="7" t="s">
        <v>88</v>
      </c>
      <c r="B309" s="6" t="s">
        <v>22</v>
      </c>
      <c r="C309" s="6" t="s">
        <v>9</v>
      </c>
      <c r="D309" s="6" t="s">
        <v>7</v>
      </c>
      <c r="E309" s="6" t="s">
        <v>255</v>
      </c>
      <c r="F309" s="9" t="s">
        <v>87</v>
      </c>
      <c r="G309" s="67">
        <f>G310</f>
        <v>0</v>
      </c>
      <c r="H309" s="67">
        <f>H310</f>
        <v>0</v>
      </c>
      <c r="I309" s="65">
        <f t="shared" si="148"/>
        <v>0</v>
      </c>
      <c r="J309" s="67">
        <f t="shared" si="155"/>
        <v>0</v>
      </c>
      <c r="K309" s="67">
        <f>K310</f>
        <v>0</v>
      </c>
      <c r="L309" s="65">
        <f t="shared" si="146"/>
        <v>0</v>
      </c>
      <c r="M309" s="67">
        <f t="shared" si="155"/>
        <v>0</v>
      </c>
      <c r="N309" s="67">
        <f>N310</f>
        <v>0</v>
      </c>
      <c r="O309" s="65">
        <f t="shared" si="147"/>
        <v>0</v>
      </c>
    </row>
    <row r="310" spans="1:15" s="57" customFormat="1" ht="12" hidden="1">
      <c r="A310" s="7" t="s">
        <v>188</v>
      </c>
      <c r="B310" s="6" t="s">
        <v>22</v>
      </c>
      <c r="C310" s="6" t="s">
        <v>9</v>
      </c>
      <c r="D310" s="6" t="s">
        <v>7</v>
      </c>
      <c r="E310" s="6" t="s">
        <v>255</v>
      </c>
      <c r="F310" s="9" t="s">
        <v>189</v>
      </c>
      <c r="G310" s="67"/>
      <c r="H310" s="67"/>
      <c r="I310" s="65">
        <f t="shared" si="148"/>
        <v>0</v>
      </c>
      <c r="J310" s="68"/>
      <c r="K310" s="67"/>
      <c r="L310" s="65">
        <f t="shared" si="146"/>
        <v>0</v>
      </c>
      <c r="M310" s="67"/>
      <c r="N310" s="67"/>
      <c r="O310" s="65">
        <f t="shared" si="147"/>
        <v>0</v>
      </c>
    </row>
    <row r="311" spans="1:15" s="57" customFormat="1" ht="48">
      <c r="A311" s="7" t="s">
        <v>114</v>
      </c>
      <c r="B311" s="6" t="s">
        <v>22</v>
      </c>
      <c r="C311" s="6" t="s">
        <v>9</v>
      </c>
      <c r="D311" s="6" t="s">
        <v>7</v>
      </c>
      <c r="E311" s="6" t="s">
        <v>387</v>
      </c>
      <c r="F311" s="9"/>
      <c r="G311" s="67">
        <f>G312</f>
        <v>624400</v>
      </c>
      <c r="H311" s="67">
        <f>H312</f>
        <v>200000</v>
      </c>
      <c r="I311" s="67">
        <f t="shared" si="148"/>
        <v>824400</v>
      </c>
      <c r="J311" s="67">
        <f t="shared" ref="J311:M312" si="156">J312</f>
        <v>742780</v>
      </c>
      <c r="K311" s="67">
        <f>K312</f>
        <v>0</v>
      </c>
      <c r="L311" s="67">
        <f t="shared" si="146"/>
        <v>742780</v>
      </c>
      <c r="M311" s="67">
        <f t="shared" si="156"/>
        <v>648700</v>
      </c>
      <c r="N311" s="67">
        <f>N312</f>
        <v>0</v>
      </c>
      <c r="O311" s="67">
        <f t="shared" si="147"/>
        <v>648700</v>
      </c>
    </row>
    <row r="312" spans="1:15" s="57" customFormat="1" ht="24">
      <c r="A312" s="7" t="s">
        <v>88</v>
      </c>
      <c r="B312" s="6" t="s">
        <v>22</v>
      </c>
      <c r="C312" s="6" t="s">
        <v>9</v>
      </c>
      <c r="D312" s="6" t="s">
        <v>7</v>
      </c>
      <c r="E312" s="6" t="s">
        <v>387</v>
      </c>
      <c r="F312" s="9" t="s">
        <v>87</v>
      </c>
      <c r="G312" s="67">
        <f>G313</f>
        <v>624400</v>
      </c>
      <c r="H312" s="67">
        <f>H313</f>
        <v>200000</v>
      </c>
      <c r="I312" s="67">
        <f t="shared" si="148"/>
        <v>824400</v>
      </c>
      <c r="J312" s="67">
        <f t="shared" si="156"/>
        <v>742780</v>
      </c>
      <c r="K312" s="67">
        <f>K313</f>
        <v>0</v>
      </c>
      <c r="L312" s="67">
        <f t="shared" si="146"/>
        <v>742780</v>
      </c>
      <c r="M312" s="67">
        <f t="shared" si="156"/>
        <v>648700</v>
      </c>
      <c r="N312" s="67">
        <f>N313</f>
        <v>0</v>
      </c>
      <c r="O312" s="67">
        <f t="shared" si="147"/>
        <v>648700</v>
      </c>
    </row>
    <row r="313" spans="1:15" s="57" customFormat="1" ht="12">
      <c r="A313" s="7" t="s">
        <v>188</v>
      </c>
      <c r="B313" s="6" t="s">
        <v>22</v>
      </c>
      <c r="C313" s="6" t="s">
        <v>9</v>
      </c>
      <c r="D313" s="6" t="s">
        <v>7</v>
      </c>
      <c r="E313" s="6" t="s">
        <v>387</v>
      </c>
      <c r="F313" s="9" t="s">
        <v>189</v>
      </c>
      <c r="G313" s="67">
        <v>624400</v>
      </c>
      <c r="H313" s="67">
        <v>200000</v>
      </c>
      <c r="I313" s="67">
        <f t="shared" si="148"/>
        <v>824400</v>
      </c>
      <c r="J313" s="68">
        <v>742780</v>
      </c>
      <c r="K313" s="67"/>
      <c r="L313" s="67">
        <f t="shared" si="146"/>
        <v>742780</v>
      </c>
      <c r="M313" s="67">
        <v>648700</v>
      </c>
      <c r="N313" s="67"/>
      <c r="O313" s="67">
        <f t="shared" si="147"/>
        <v>648700</v>
      </c>
    </row>
    <row r="314" spans="1:15" s="57" customFormat="1" ht="12">
      <c r="A314" s="7" t="s">
        <v>68</v>
      </c>
      <c r="B314" s="6" t="s">
        <v>22</v>
      </c>
      <c r="C314" s="6" t="s">
        <v>9</v>
      </c>
      <c r="D314" s="6" t="s">
        <v>7</v>
      </c>
      <c r="E314" s="6" t="s">
        <v>388</v>
      </c>
      <c r="F314" s="9"/>
      <c r="G314" s="67">
        <f>G315</f>
        <v>11571000</v>
      </c>
      <c r="H314" s="67">
        <f>H315</f>
        <v>190000</v>
      </c>
      <c r="I314" s="67">
        <f t="shared" si="148"/>
        <v>11761000</v>
      </c>
      <c r="J314" s="67">
        <f t="shared" ref="J314:M315" si="157">J315</f>
        <v>11502000</v>
      </c>
      <c r="K314" s="67">
        <f>K315</f>
        <v>0</v>
      </c>
      <c r="L314" s="67">
        <f t="shared" si="146"/>
        <v>11502000</v>
      </c>
      <c r="M314" s="67">
        <f t="shared" si="157"/>
        <v>11502000</v>
      </c>
      <c r="N314" s="67">
        <f>N315</f>
        <v>0</v>
      </c>
      <c r="O314" s="67">
        <f t="shared" si="147"/>
        <v>11502000</v>
      </c>
    </row>
    <row r="315" spans="1:15" s="57" customFormat="1" ht="24">
      <c r="A315" s="7" t="s">
        <v>88</v>
      </c>
      <c r="B315" s="6" t="s">
        <v>22</v>
      </c>
      <c r="C315" s="6" t="s">
        <v>9</v>
      </c>
      <c r="D315" s="6" t="s">
        <v>7</v>
      </c>
      <c r="E315" s="6" t="s">
        <v>388</v>
      </c>
      <c r="F315" s="9" t="s">
        <v>87</v>
      </c>
      <c r="G315" s="67">
        <f>G316</f>
        <v>11571000</v>
      </c>
      <c r="H315" s="67">
        <f>H316</f>
        <v>190000</v>
      </c>
      <c r="I315" s="67">
        <f t="shared" si="148"/>
        <v>11761000</v>
      </c>
      <c r="J315" s="67">
        <f t="shared" si="157"/>
        <v>11502000</v>
      </c>
      <c r="K315" s="67">
        <f>K316</f>
        <v>0</v>
      </c>
      <c r="L315" s="67">
        <f t="shared" si="146"/>
        <v>11502000</v>
      </c>
      <c r="M315" s="67">
        <f t="shared" si="157"/>
        <v>11502000</v>
      </c>
      <c r="N315" s="67">
        <f>N316</f>
        <v>0</v>
      </c>
      <c r="O315" s="67">
        <f t="shared" si="147"/>
        <v>11502000</v>
      </c>
    </row>
    <row r="316" spans="1:15" s="57" customFormat="1" ht="12">
      <c r="A316" s="7" t="s">
        <v>188</v>
      </c>
      <c r="B316" s="6" t="s">
        <v>22</v>
      </c>
      <c r="C316" s="6" t="s">
        <v>9</v>
      </c>
      <c r="D316" s="6" t="s">
        <v>7</v>
      </c>
      <c r="E316" s="6" t="s">
        <v>388</v>
      </c>
      <c r="F316" s="9" t="s">
        <v>189</v>
      </c>
      <c r="G316" s="67">
        <v>11571000</v>
      </c>
      <c r="H316" s="67">
        <v>190000</v>
      </c>
      <c r="I316" s="67">
        <f t="shared" si="148"/>
        <v>11761000</v>
      </c>
      <c r="J316" s="68">
        <v>11502000</v>
      </c>
      <c r="K316" s="67"/>
      <c r="L316" s="67">
        <f t="shared" si="146"/>
        <v>11502000</v>
      </c>
      <c r="M316" s="67">
        <v>11502000</v>
      </c>
      <c r="N316" s="67"/>
      <c r="O316" s="67">
        <f t="shared" si="147"/>
        <v>11502000</v>
      </c>
    </row>
    <row r="317" spans="1:15" s="57" customFormat="1" ht="24">
      <c r="A317" s="7" t="s">
        <v>90</v>
      </c>
      <c r="B317" s="6" t="s">
        <v>22</v>
      </c>
      <c r="C317" s="6" t="s">
        <v>9</v>
      </c>
      <c r="D317" s="6" t="s">
        <v>7</v>
      </c>
      <c r="E317" s="6" t="s">
        <v>389</v>
      </c>
      <c r="F317" s="9"/>
      <c r="G317" s="67">
        <f>G318</f>
        <v>0</v>
      </c>
      <c r="H317" s="67">
        <f>H318</f>
        <v>0</v>
      </c>
      <c r="I317" s="67">
        <f t="shared" si="148"/>
        <v>0</v>
      </c>
      <c r="J317" s="67">
        <f t="shared" ref="J317:M318" si="158">J318</f>
        <v>60000</v>
      </c>
      <c r="K317" s="67">
        <f>K318</f>
        <v>0</v>
      </c>
      <c r="L317" s="67">
        <f t="shared" si="146"/>
        <v>60000</v>
      </c>
      <c r="M317" s="67">
        <f t="shared" si="158"/>
        <v>60000</v>
      </c>
      <c r="N317" s="67">
        <f>N318</f>
        <v>0</v>
      </c>
      <c r="O317" s="67">
        <f t="shared" si="147"/>
        <v>60000</v>
      </c>
    </row>
    <row r="318" spans="1:15" s="57" customFormat="1" ht="24">
      <c r="A318" s="7" t="s">
        <v>88</v>
      </c>
      <c r="B318" s="6" t="s">
        <v>22</v>
      </c>
      <c r="C318" s="6" t="s">
        <v>9</v>
      </c>
      <c r="D318" s="6" t="s">
        <v>7</v>
      </c>
      <c r="E318" s="6" t="s">
        <v>389</v>
      </c>
      <c r="F318" s="9" t="s">
        <v>87</v>
      </c>
      <c r="G318" s="67">
        <f>G319</f>
        <v>0</v>
      </c>
      <c r="H318" s="67">
        <f>H319</f>
        <v>0</v>
      </c>
      <c r="I318" s="67">
        <f t="shared" si="148"/>
        <v>0</v>
      </c>
      <c r="J318" s="67">
        <f t="shared" si="158"/>
        <v>60000</v>
      </c>
      <c r="K318" s="67">
        <f>K319</f>
        <v>0</v>
      </c>
      <c r="L318" s="67">
        <f t="shared" si="146"/>
        <v>60000</v>
      </c>
      <c r="M318" s="67">
        <f t="shared" si="158"/>
        <v>60000</v>
      </c>
      <c r="N318" s="67">
        <f>N319</f>
        <v>0</v>
      </c>
      <c r="O318" s="67">
        <f t="shared" si="147"/>
        <v>60000</v>
      </c>
    </row>
    <row r="319" spans="1:15" s="57" customFormat="1" ht="12">
      <c r="A319" s="7" t="s">
        <v>188</v>
      </c>
      <c r="B319" s="6" t="s">
        <v>22</v>
      </c>
      <c r="C319" s="6" t="s">
        <v>9</v>
      </c>
      <c r="D319" s="6" t="s">
        <v>7</v>
      </c>
      <c r="E319" s="6" t="s">
        <v>389</v>
      </c>
      <c r="F319" s="9" t="s">
        <v>189</v>
      </c>
      <c r="G319" s="67">
        <v>0</v>
      </c>
      <c r="H319" s="67"/>
      <c r="I319" s="67">
        <f t="shared" si="148"/>
        <v>0</v>
      </c>
      <c r="J319" s="68">
        <v>60000</v>
      </c>
      <c r="K319" s="67"/>
      <c r="L319" s="67">
        <f t="shared" si="146"/>
        <v>60000</v>
      </c>
      <c r="M319" s="67">
        <v>60000</v>
      </c>
      <c r="N319" s="67"/>
      <c r="O319" s="67">
        <f t="shared" si="147"/>
        <v>60000</v>
      </c>
    </row>
    <row r="320" spans="1:15" s="57" customFormat="1" ht="12">
      <c r="A320" s="7" t="s">
        <v>91</v>
      </c>
      <c r="B320" s="6" t="s">
        <v>22</v>
      </c>
      <c r="C320" s="6" t="s">
        <v>9</v>
      </c>
      <c r="D320" s="6" t="s">
        <v>7</v>
      </c>
      <c r="E320" s="6" t="s">
        <v>390</v>
      </c>
      <c r="F320" s="9"/>
      <c r="G320" s="67">
        <f>G321</f>
        <v>22000</v>
      </c>
      <c r="H320" s="67">
        <f>H321</f>
        <v>0</v>
      </c>
      <c r="I320" s="67">
        <f t="shared" si="148"/>
        <v>22000</v>
      </c>
      <c r="J320" s="67">
        <f t="shared" ref="J320:M321" si="159">J321</f>
        <v>22000</v>
      </c>
      <c r="K320" s="67">
        <f>K321</f>
        <v>0</v>
      </c>
      <c r="L320" s="67">
        <f t="shared" si="146"/>
        <v>22000</v>
      </c>
      <c r="M320" s="67">
        <f t="shared" si="159"/>
        <v>22000</v>
      </c>
      <c r="N320" s="67">
        <f>N321</f>
        <v>0</v>
      </c>
      <c r="O320" s="67">
        <f t="shared" si="147"/>
        <v>22000</v>
      </c>
    </row>
    <row r="321" spans="1:15" s="57" customFormat="1" ht="24">
      <c r="A321" s="7" t="s">
        <v>88</v>
      </c>
      <c r="B321" s="6" t="s">
        <v>22</v>
      </c>
      <c r="C321" s="6" t="s">
        <v>9</v>
      </c>
      <c r="D321" s="6" t="s">
        <v>7</v>
      </c>
      <c r="E321" s="6" t="s">
        <v>390</v>
      </c>
      <c r="F321" s="9" t="s">
        <v>87</v>
      </c>
      <c r="G321" s="67">
        <f>G322</f>
        <v>22000</v>
      </c>
      <c r="H321" s="67">
        <f>H322</f>
        <v>0</v>
      </c>
      <c r="I321" s="67">
        <f t="shared" si="148"/>
        <v>22000</v>
      </c>
      <c r="J321" s="67">
        <f t="shared" si="159"/>
        <v>22000</v>
      </c>
      <c r="K321" s="67">
        <f>K322</f>
        <v>0</v>
      </c>
      <c r="L321" s="67">
        <f t="shared" si="146"/>
        <v>22000</v>
      </c>
      <c r="M321" s="67">
        <f t="shared" si="159"/>
        <v>22000</v>
      </c>
      <c r="N321" s="67">
        <f>N322</f>
        <v>0</v>
      </c>
      <c r="O321" s="67">
        <f t="shared" si="147"/>
        <v>22000</v>
      </c>
    </row>
    <row r="322" spans="1:15" s="57" customFormat="1" ht="12">
      <c r="A322" s="7" t="s">
        <v>188</v>
      </c>
      <c r="B322" s="6" t="s">
        <v>22</v>
      </c>
      <c r="C322" s="6" t="s">
        <v>9</v>
      </c>
      <c r="D322" s="6" t="s">
        <v>7</v>
      </c>
      <c r="E322" s="6" t="s">
        <v>390</v>
      </c>
      <c r="F322" s="9" t="s">
        <v>189</v>
      </c>
      <c r="G322" s="67">
        <v>22000</v>
      </c>
      <c r="H322" s="67"/>
      <c r="I322" s="67">
        <f t="shared" si="148"/>
        <v>22000</v>
      </c>
      <c r="J322" s="68">
        <v>22000</v>
      </c>
      <c r="K322" s="67"/>
      <c r="L322" s="67">
        <f t="shared" si="146"/>
        <v>22000</v>
      </c>
      <c r="M322" s="67">
        <v>22000</v>
      </c>
      <c r="N322" s="67"/>
      <c r="O322" s="67">
        <f t="shared" si="147"/>
        <v>22000</v>
      </c>
    </row>
    <row r="323" spans="1:15" s="57" customFormat="1" ht="3.75" hidden="1" customHeight="1">
      <c r="A323" s="7" t="s">
        <v>309</v>
      </c>
      <c r="B323" s="6" t="s">
        <v>22</v>
      </c>
      <c r="C323" s="6" t="s">
        <v>9</v>
      </c>
      <c r="D323" s="6" t="s">
        <v>7</v>
      </c>
      <c r="E323" s="6" t="s">
        <v>391</v>
      </c>
      <c r="F323" s="9"/>
      <c r="G323" s="67">
        <f>G324</f>
        <v>0</v>
      </c>
      <c r="H323" s="67">
        <f>H324</f>
        <v>0</v>
      </c>
      <c r="I323" s="65">
        <f t="shared" si="148"/>
        <v>0</v>
      </c>
      <c r="J323" s="67">
        <f t="shared" ref="J323:M324" si="160">J324</f>
        <v>0</v>
      </c>
      <c r="K323" s="67">
        <f>K324</f>
        <v>0</v>
      </c>
      <c r="L323" s="65">
        <f t="shared" si="146"/>
        <v>0</v>
      </c>
      <c r="M323" s="67">
        <f t="shared" si="160"/>
        <v>0</v>
      </c>
      <c r="N323" s="67">
        <f>N324</f>
        <v>0</v>
      </c>
      <c r="O323" s="65">
        <f t="shared" si="147"/>
        <v>0</v>
      </c>
    </row>
    <row r="324" spans="1:15" s="57" customFormat="1" ht="12.75" hidden="1" customHeight="1">
      <c r="A324" s="7" t="s">
        <v>88</v>
      </c>
      <c r="B324" s="6" t="s">
        <v>22</v>
      </c>
      <c r="C324" s="6" t="s">
        <v>9</v>
      </c>
      <c r="D324" s="6" t="s">
        <v>7</v>
      </c>
      <c r="E324" s="6" t="s">
        <v>391</v>
      </c>
      <c r="F324" s="9" t="s">
        <v>87</v>
      </c>
      <c r="G324" s="67">
        <f>G325</f>
        <v>0</v>
      </c>
      <c r="H324" s="67">
        <f>H325</f>
        <v>0</v>
      </c>
      <c r="I324" s="65">
        <f t="shared" si="148"/>
        <v>0</v>
      </c>
      <c r="J324" s="67">
        <f t="shared" si="160"/>
        <v>0</v>
      </c>
      <c r="K324" s="67">
        <f>K325</f>
        <v>0</v>
      </c>
      <c r="L324" s="65">
        <f t="shared" si="146"/>
        <v>0</v>
      </c>
      <c r="M324" s="67">
        <f t="shared" si="160"/>
        <v>0</v>
      </c>
      <c r="N324" s="67">
        <f>N325</f>
        <v>0</v>
      </c>
      <c r="O324" s="65">
        <f t="shared" si="147"/>
        <v>0</v>
      </c>
    </row>
    <row r="325" spans="1:15" s="57" customFormat="1" ht="12.75" hidden="1" customHeight="1">
      <c r="A325" s="7" t="s">
        <v>188</v>
      </c>
      <c r="B325" s="6" t="s">
        <v>22</v>
      </c>
      <c r="C325" s="6" t="s">
        <v>9</v>
      </c>
      <c r="D325" s="6" t="s">
        <v>7</v>
      </c>
      <c r="E325" s="6" t="s">
        <v>391</v>
      </c>
      <c r="F325" s="9" t="s">
        <v>189</v>
      </c>
      <c r="G325" s="67"/>
      <c r="H325" s="67"/>
      <c r="I325" s="65">
        <f t="shared" si="148"/>
        <v>0</v>
      </c>
      <c r="J325" s="68"/>
      <c r="K325" s="67"/>
      <c r="L325" s="65">
        <f t="shared" si="146"/>
        <v>0</v>
      </c>
      <c r="M325" s="67"/>
      <c r="N325" s="67"/>
      <c r="O325" s="65">
        <f t="shared" si="147"/>
        <v>0</v>
      </c>
    </row>
    <row r="326" spans="1:15" s="57" customFormat="1" ht="12.75" hidden="1" customHeight="1">
      <c r="A326" s="7" t="s">
        <v>335</v>
      </c>
      <c r="B326" s="6" t="s">
        <v>22</v>
      </c>
      <c r="C326" s="6" t="s">
        <v>9</v>
      </c>
      <c r="D326" s="6" t="s">
        <v>7</v>
      </c>
      <c r="E326" s="6" t="s">
        <v>392</v>
      </c>
      <c r="F326" s="9"/>
      <c r="G326" s="67">
        <f>G327</f>
        <v>0</v>
      </c>
      <c r="H326" s="67">
        <f>H327</f>
        <v>0</v>
      </c>
      <c r="I326" s="65">
        <f t="shared" si="148"/>
        <v>0</v>
      </c>
      <c r="J326" s="67">
        <f t="shared" ref="J326:M327" si="161">J327</f>
        <v>0</v>
      </c>
      <c r="K326" s="67">
        <f>K327</f>
        <v>0</v>
      </c>
      <c r="L326" s="65">
        <f t="shared" si="146"/>
        <v>0</v>
      </c>
      <c r="M326" s="67">
        <f t="shared" si="161"/>
        <v>0</v>
      </c>
      <c r="N326" s="67">
        <f>N327</f>
        <v>0</v>
      </c>
      <c r="O326" s="65">
        <f t="shared" si="147"/>
        <v>0</v>
      </c>
    </row>
    <row r="327" spans="1:15" s="57" customFormat="1" ht="12.75" hidden="1" customHeight="1">
      <c r="A327" s="7" t="s">
        <v>88</v>
      </c>
      <c r="B327" s="6" t="s">
        <v>22</v>
      </c>
      <c r="C327" s="6" t="s">
        <v>9</v>
      </c>
      <c r="D327" s="6" t="s">
        <v>7</v>
      </c>
      <c r="E327" s="6" t="s">
        <v>392</v>
      </c>
      <c r="F327" s="9" t="s">
        <v>87</v>
      </c>
      <c r="G327" s="67">
        <f>G328</f>
        <v>0</v>
      </c>
      <c r="H327" s="67">
        <f>H328</f>
        <v>0</v>
      </c>
      <c r="I327" s="65">
        <f t="shared" si="148"/>
        <v>0</v>
      </c>
      <c r="J327" s="67">
        <f t="shared" si="161"/>
        <v>0</v>
      </c>
      <c r="K327" s="67">
        <f>K328</f>
        <v>0</v>
      </c>
      <c r="L327" s="65">
        <f t="shared" si="146"/>
        <v>0</v>
      </c>
      <c r="M327" s="67">
        <f t="shared" si="161"/>
        <v>0</v>
      </c>
      <c r="N327" s="67">
        <f>N328</f>
        <v>0</v>
      </c>
      <c r="O327" s="65">
        <f t="shared" si="147"/>
        <v>0</v>
      </c>
    </row>
    <row r="328" spans="1:15" s="57" customFormat="1" ht="12.75" hidden="1" customHeight="1">
      <c r="A328" s="7" t="s">
        <v>188</v>
      </c>
      <c r="B328" s="6" t="s">
        <v>22</v>
      </c>
      <c r="C328" s="6" t="s">
        <v>9</v>
      </c>
      <c r="D328" s="6" t="s">
        <v>7</v>
      </c>
      <c r="E328" s="6" t="s">
        <v>392</v>
      </c>
      <c r="F328" s="9" t="s">
        <v>189</v>
      </c>
      <c r="G328" s="67"/>
      <c r="H328" s="67"/>
      <c r="I328" s="65">
        <f t="shared" si="148"/>
        <v>0</v>
      </c>
      <c r="J328" s="68"/>
      <c r="K328" s="67"/>
      <c r="L328" s="65">
        <f t="shared" si="146"/>
        <v>0</v>
      </c>
      <c r="M328" s="67"/>
      <c r="N328" s="67"/>
      <c r="O328" s="65">
        <f t="shared" si="147"/>
        <v>0</v>
      </c>
    </row>
    <row r="329" spans="1:15" s="57" customFormat="1" ht="36" hidden="1">
      <c r="A329" s="7" t="s">
        <v>307</v>
      </c>
      <c r="B329" s="6" t="s">
        <v>22</v>
      </c>
      <c r="C329" s="6" t="s">
        <v>9</v>
      </c>
      <c r="D329" s="6" t="s">
        <v>7</v>
      </c>
      <c r="E329" s="6" t="s">
        <v>393</v>
      </c>
      <c r="F329" s="9"/>
      <c r="G329" s="67">
        <f>G330</f>
        <v>0</v>
      </c>
      <c r="H329" s="67">
        <f>H330</f>
        <v>0</v>
      </c>
      <c r="I329" s="65">
        <f t="shared" si="148"/>
        <v>0</v>
      </c>
      <c r="J329" s="67">
        <f t="shared" ref="J329:M330" si="162">J330</f>
        <v>0</v>
      </c>
      <c r="K329" s="67">
        <f>K330</f>
        <v>0</v>
      </c>
      <c r="L329" s="65">
        <f t="shared" si="146"/>
        <v>0</v>
      </c>
      <c r="M329" s="67">
        <f t="shared" si="162"/>
        <v>0</v>
      </c>
      <c r="N329" s="67">
        <f>N330</f>
        <v>0</v>
      </c>
      <c r="O329" s="65">
        <f t="shared" si="147"/>
        <v>0</v>
      </c>
    </row>
    <row r="330" spans="1:15" s="57" customFormat="1" ht="14.25" hidden="1" customHeight="1">
      <c r="A330" s="7" t="s">
        <v>88</v>
      </c>
      <c r="B330" s="6" t="s">
        <v>22</v>
      </c>
      <c r="C330" s="6" t="s">
        <v>9</v>
      </c>
      <c r="D330" s="6" t="s">
        <v>7</v>
      </c>
      <c r="E330" s="6" t="s">
        <v>393</v>
      </c>
      <c r="F330" s="9" t="s">
        <v>87</v>
      </c>
      <c r="G330" s="67">
        <f>G331</f>
        <v>0</v>
      </c>
      <c r="H330" s="67">
        <f>H331</f>
        <v>0</v>
      </c>
      <c r="I330" s="65">
        <f t="shared" si="148"/>
        <v>0</v>
      </c>
      <c r="J330" s="67">
        <f t="shared" si="162"/>
        <v>0</v>
      </c>
      <c r="K330" s="67">
        <f>K331</f>
        <v>0</v>
      </c>
      <c r="L330" s="65">
        <f t="shared" si="146"/>
        <v>0</v>
      </c>
      <c r="M330" s="67">
        <f t="shared" si="162"/>
        <v>0</v>
      </c>
      <c r="N330" s="67">
        <f>N331</f>
        <v>0</v>
      </c>
      <c r="O330" s="65">
        <f t="shared" si="147"/>
        <v>0</v>
      </c>
    </row>
    <row r="331" spans="1:15" s="57" customFormat="1" ht="14.25" hidden="1" customHeight="1">
      <c r="A331" s="7" t="s">
        <v>188</v>
      </c>
      <c r="B331" s="6" t="s">
        <v>22</v>
      </c>
      <c r="C331" s="6" t="s">
        <v>9</v>
      </c>
      <c r="D331" s="6" t="s">
        <v>7</v>
      </c>
      <c r="E331" s="6" t="s">
        <v>393</v>
      </c>
      <c r="F331" s="9" t="s">
        <v>189</v>
      </c>
      <c r="G331" s="67"/>
      <c r="H331" s="67"/>
      <c r="I331" s="65">
        <f t="shared" si="148"/>
        <v>0</v>
      </c>
      <c r="J331" s="68"/>
      <c r="K331" s="67"/>
      <c r="L331" s="65">
        <f t="shared" si="146"/>
        <v>0</v>
      </c>
      <c r="M331" s="67"/>
      <c r="N331" s="67"/>
      <c r="O331" s="65">
        <f t="shared" si="147"/>
        <v>0</v>
      </c>
    </row>
    <row r="332" spans="1:15" s="57" customFormat="1" ht="14.25" hidden="1" customHeight="1">
      <c r="A332" s="7" t="s">
        <v>232</v>
      </c>
      <c r="B332" s="6" t="s">
        <v>22</v>
      </c>
      <c r="C332" s="6" t="s">
        <v>9</v>
      </c>
      <c r="D332" s="6" t="s">
        <v>7</v>
      </c>
      <c r="E332" s="6" t="s">
        <v>394</v>
      </c>
      <c r="F332" s="9"/>
      <c r="G332" s="67">
        <f>G333</f>
        <v>0</v>
      </c>
      <c r="H332" s="67">
        <f>H333</f>
        <v>0</v>
      </c>
      <c r="I332" s="65">
        <f t="shared" si="148"/>
        <v>0</v>
      </c>
      <c r="J332" s="67">
        <f t="shared" ref="J332:M333" si="163">J333</f>
        <v>0</v>
      </c>
      <c r="K332" s="67">
        <f>K333</f>
        <v>0</v>
      </c>
      <c r="L332" s="65">
        <f t="shared" si="146"/>
        <v>0</v>
      </c>
      <c r="M332" s="67">
        <f t="shared" si="163"/>
        <v>0</v>
      </c>
      <c r="N332" s="67">
        <f>N333</f>
        <v>0</v>
      </c>
      <c r="O332" s="65">
        <f t="shared" si="147"/>
        <v>0</v>
      </c>
    </row>
    <row r="333" spans="1:15" s="57" customFormat="1" ht="14.25" hidden="1" customHeight="1">
      <c r="A333" s="7" t="s">
        <v>88</v>
      </c>
      <c r="B333" s="6" t="s">
        <v>22</v>
      </c>
      <c r="C333" s="6" t="s">
        <v>9</v>
      </c>
      <c r="D333" s="6" t="s">
        <v>7</v>
      </c>
      <c r="E333" s="6" t="s">
        <v>394</v>
      </c>
      <c r="F333" s="9" t="s">
        <v>87</v>
      </c>
      <c r="G333" s="67">
        <f>G334</f>
        <v>0</v>
      </c>
      <c r="H333" s="67">
        <f>H334</f>
        <v>0</v>
      </c>
      <c r="I333" s="65">
        <f t="shared" si="148"/>
        <v>0</v>
      </c>
      <c r="J333" s="67">
        <f t="shared" si="163"/>
        <v>0</v>
      </c>
      <c r="K333" s="67">
        <f>K334</f>
        <v>0</v>
      </c>
      <c r="L333" s="65">
        <f t="shared" si="146"/>
        <v>0</v>
      </c>
      <c r="M333" s="67">
        <f t="shared" si="163"/>
        <v>0</v>
      </c>
      <c r="N333" s="67">
        <f>N334</f>
        <v>0</v>
      </c>
      <c r="O333" s="65">
        <f t="shared" si="147"/>
        <v>0</v>
      </c>
    </row>
    <row r="334" spans="1:15" s="57" customFormat="1" ht="14.25" hidden="1" customHeight="1">
      <c r="A334" s="7" t="s">
        <v>188</v>
      </c>
      <c r="B334" s="6" t="s">
        <v>22</v>
      </c>
      <c r="C334" s="6" t="s">
        <v>9</v>
      </c>
      <c r="D334" s="6" t="s">
        <v>7</v>
      </c>
      <c r="E334" s="6" t="s">
        <v>394</v>
      </c>
      <c r="F334" s="9" t="s">
        <v>189</v>
      </c>
      <c r="G334" s="67"/>
      <c r="H334" s="67"/>
      <c r="I334" s="65">
        <f t="shared" si="148"/>
        <v>0</v>
      </c>
      <c r="J334" s="68"/>
      <c r="K334" s="67"/>
      <c r="L334" s="65">
        <f t="shared" si="146"/>
        <v>0</v>
      </c>
      <c r="M334" s="67"/>
      <c r="N334" s="67"/>
      <c r="O334" s="65">
        <f t="shared" si="147"/>
        <v>0</v>
      </c>
    </row>
    <row r="335" spans="1:15" s="57" customFormat="1" ht="12">
      <c r="A335" s="8" t="s">
        <v>214</v>
      </c>
      <c r="B335" s="20">
        <v>800</v>
      </c>
      <c r="C335" s="4" t="s">
        <v>9</v>
      </c>
      <c r="D335" s="4" t="s">
        <v>9</v>
      </c>
      <c r="E335" s="2"/>
      <c r="F335" s="2"/>
      <c r="G335" s="66">
        <f>G336+G354</f>
        <v>256200</v>
      </c>
      <c r="H335" s="66">
        <f>H336+H354</f>
        <v>0</v>
      </c>
      <c r="I335" s="66">
        <f t="shared" si="148"/>
        <v>256200</v>
      </c>
      <c r="J335" s="66">
        <f t="shared" ref="J335:M335" si="164">J336+J354</f>
        <v>300000</v>
      </c>
      <c r="K335" s="66">
        <f>K336+K354</f>
        <v>0</v>
      </c>
      <c r="L335" s="66">
        <f t="shared" si="146"/>
        <v>300000</v>
      </c>
      <c r="M335" s="66">
        <f t="shared" si="164"/>
        <v>300000</v>
      </c>
      <c r="N335" s="66">
        <f>N336+N354</f>
        <v>0</v>
      </c>
      <c r="O335" s="66">
        <f t="shared" si="147"/>
        <v>300000</v>
      </c>
    </row>
    <row r="336" spans="1:15" s="57" customFormat="1" ht="24">
      <c r="A336" s="7" t="s">
        <v>373</v>
      </c>
      <c r="B336" s="16">
        <v>800</v>
      </c>
      <c r="C336" s="6" t="s">
        <v>9</v>
      </c>
      <c r="D336" s="6" t="s">
        <v>9</v>
      </c>
      <c r="E336" s="6" t="s">
        <v>372</v>
      </c>
      <c r="F336" s="6"/>
      <c r="G336" s="67">
        <f>G337+G348</f>
        <v>186200</v>
      </c>
      <c r="H336" s="67">
        <f>H337+H348</f>
        <v>0</v>
      </c>
      <c r="I336" s="67">
        <f t="shared" si="148"/>
        <v>186200</v>
      </c>
      <c r="J336" s="67">
        <f t="shared" ref="J336:M336" si="165">J337+J348</f>
        <v>200000</v>
      </c>
      <c r="K336" s="67">
        <f>K337+K348</f>
        <v>0</v>
      </c>
      <c r="L336" s="67">
        <f t="shared" si="146"/>
        <v>200000</v>
      </c>
      <c r="M336" s="67">
        <f t="shared" si="165"/>
        <v>200000</v>
      </c>
      <c r="N336" s="67">
        <f>N337+N348</f>
        <v>0</v>
      </c>
      <c r="O336" s="67">
        <f t="shared" si="147"/>
        <v>200000</v>
      </c>
    </row>
    <row r="337" spans="1:15" s="57" customFormat="1" ht="12">
      <c r="A337" s="7" t="s">
        <v>374</v>
      </c>
      <c r="B337" s="16">
        <v>800</v>
      </c>
      <c r="C337" s="6" t="s">
        <v>9</v>
      </c>
      <c r="D337" s="6" t="s">
        <v>9</v>
      </c>
      <c r="E337" s="6" t="s">
        <v>375</v>
      </c>
      <c r="F337" s="6"/>
      <c r="G337" s="67">
        <f>G338+G343</f>
        <v>111200</v>
      </c>
      <c r="H337" s="67">
        <f>H338+H343</f>
        <v>0</v>
      </c>
      <c r="I337" s="67">
        <f t="shared" si="148"/>
        <v>111200</v>
      </c>
      <c r="J337" s="67">
        <f t="shared" ref="J337:M337" si="166">J338+J343</f>
        <v>100000</v>
      </c>
      <c r="K337" s="67">
        <f>K338+K343</f>
        <v>0</v>
      </c>
      <c r="L337" s="67">
        <f t="shared" si="146"/>
        <v>100000</v>
      </c>
      <c r="M337" s="67">
        <f t="shared" si="166"/>
        <v>100000</v>
      </c>
      <c r="N337" s="67">
        <f>N338+N343</f>
        <v>0</v>
      </c>
      <c r="O337" s="67">
        <f t="shared" si="147"/>
        <v>100000</v>
      </c>
    </row>
    <row r="338" spans="1:15" s="31" customFormat="1" ht="18" customHeight="1">
      <c r="A338" s="7" t="s">
        <v>81</v>
      </c>
      <c r="B338" s="16">
        <v>800</v>
      </c>
      <c r="C338" s="6" t="s">
        <v>9</v>
      </c>
      <c r="D338" s="6" t="s">
        <v>9</v>
      </c>
      <c r="E338" s="6" t="s">
        <v>376</v>
      </c>
      <c r="F338" s="6"/>
      <c r="G338" s="67">
        <f>G341+G339</f>
        <v>70000</v>
      </c>
      <c r="H338" s="67">
        <f>H341+H339</f>
        <v>0</v>
      </c>
      <c r="I338" s="67">
        <f t="shared" si="148"/>
        <v>70000</v>
      </c>
      <c r="J338" s="67">
        <f t="shared" ref="J338:M338" si="167">J341+J339</f>
        <v>100000</v>
      </c>
      <c r="K338" s="67">
        <f>K341+K339</f>
        <v>0</v>
      </c>
      <c r="L338" s="67">
        <f t="shared" si="146"/>
        <v>100000</v>
      </c>
      <c r="M338" s="67">
        <f t="shared" si="167"/>
        <v>100000</v>
      </c>
      <c r="N338" s="67">
        <f>N341+N339</f>
        <v>0</v>
      </c>
      <c r="O338" s="67">
        <f t="shared" si="147"/>
        <v>100000</v>
      </c>
    </row>
    <row r="339" spans="1:15" s="31" customFormat="1" ht="36">
      <c r="A339" s="7" t="s">
        <v>421</v>
      </c>
      <c r="B339" s="16">
        <v>800</v>
      </c>
      <c r="C339" s="6" t="s">
        <v>9</v>
      </c>
      <c r="D339" s="6" t="s">
        <v>9</v>
      </c>
      <c r="E339" s="6" t="s">
        <v>376</v>
      </c>
      <c r="F339" s="6" t="s">
        <v>54</v>
      </c>
      <c r="G339" s="67">
        <f>G340</f>
        <v>20000</v>
      </c>
      <c r="H339" s="67">
        <f>H340</f>
        <v>0</v>
      </c>
      <c r="I339" s="67">
        <f t="shared" si="148"/>
        <v>20000</v>
      </c>
      <c r="J339" s="67">
        <f t="shared" ref="J339:M339" si="168">J340</f>
        <v>20000</v>
      </c>
      <c r="K339" s="67">
        <f>K340</f>
        <v>0</v>
      </c>
      <c r="L339" s="67">
        <f t="shared" si="146"/>
        <v>20000</v>
      </c>
      <c r="M339" s="67">
        <f t="shared" si="168"/>
        <v>20000</v>
      </c>
      <c r="N339" s="67">
        <f>N340</f>
        <v>0</v>
      </c>
      <c r="O339" s="67">
        <f t="shared" si="147"/>
        <v>20000</v>
      </c>
    </row>
    <row r="340" spans="1:15" s="31" customFormat="1" ht="15" customHeight="1">
      <c r="A340" s="7" t="s">
        <v>57</v>
      </c>
      <c r="B340" s="16">
        <v>800</v>
      </c>
      <c r="C340" s="6" t="s">
        <v>9</v>
      </c>
      <c r="D340" s="6" t="s">
        <v>9</v>
      </c>
      <c r="E340" s="6" t="s">
        <v>376</v>
      </c>
      <c r="F340" s="6" t="s">
        <v>56</v>
      </c>
      <c r="G340" s="67">
        <v>20000</v>
      </c>
      <c r="H340" s="67"/>
      <c r="I340" s="67">
        <f t="shared" si="148"/>
        <v>20000</v>
      </c>
      <c r="J340" s="68">
        <v>20000</v>
      </c>
      <c r="K340" s="67"/>
      <c r="L340" s="67">
        <f t="shared" si="146"/>
        <v>20000</v>
      </c>
      <c r="M340" s="67">
        <v>20000</v>
      </c>
      <c r="N340" s="67"/>
      <c r="O340" s="67">
        <f t="shared" si="147"/>
        <v>20000</v>
      </c>
    </row>
    <row r="341" spans="1:15" s="31" customFormat="1" ht="15" customHeight="1">
      <c r="A341" s="7" t="s">
        <v>423</v>
      </c>
      <c r="B341" s="16">
        <v>800</v>
      </c>
      <c r="C341" s="6" t="s">
        <v>9</v>
      </c>
      <c r="D341" s="6" t="s">
        <v>9</v>
      </c>
      <c r="E341" s="6" t="s">
        <v>376</v>
      </c>
      <c r="F341" s="6" t="s">
        <v>61</v>
      </c>
      <c r="G341" s="67">
        <f>G342</f>
        <v>50000</v>
      </c>
      <c r="H341" s="67">
        <f>H342</f>
        <v>0</v>
      </c>
      <c r="I341" s="67">
        <f t="shared" si="148"/>
        <v>50000</v>
      </c>
      <c r="J341" s="67">
        <f t="shared" ref="J341:M341" si="169">J342</f>
        <v>80000</v>
      </c>
      <c r="K341" s="67">
        <f>K342</f>
        <v>0</v>
      </c>
      <c r="L341" s="67">
        <f t="shared" si="146"/>
        <v>80000</v>
      </c>
      <c r="M341" s="67">
        <f t="shared" si="169"/>
        <v>80000</v>
      </c>
      <c r="N341" s="67">
        <f>N342</f>
        <v>0</v>
      </c>
      <c r="O341" s="67">
        <f t="shared" si="147"/>
        <v>80000</v>
      </c>
    </row>
    <row r="342" spans="1:15" s="31" customFormat="1" ht="12">
      <c r="A342" s="7" t="s">
        <v>82</v>
      </c>
      <c r="B342" s="16">
        <v>800</v>
      </c>
      <c r="C342" s="6" t="s">
        <v>9</v>
      </c>
      <c r="D342" s="6" t="s">
        <v>9</v>
      </c>
      <c r="E342" s="6" t="s">
        <v>376</v>
      </c>
      <c r="F342" s="6" t="s">
        <v>62</v>
      </c>
      <c r="G342" s="67">
        <v>50000</v>
      </c>
      <c r="H342" s="67"/>
      <c r="I342" s="67">
        <f t="shared" si="148"/>
        <v>50000</v>
      </c>
      <c r="J342" s="68">
        <v>80000</v>
      </c>
      <c r="K342" s="67"/>
      <c r="L342" s="67">
        <f t="shared" si="146"/>
        <v>80000</v>
      </c>
      <c r="M342" s="67">
        <v>80000</v>
      </c>
      <c r="N342" s="67"/>
      <c r="O342" s="67">
        <f t="shared" si="147"/>
        <v>80000</v>
      </c>
    </row>
    <row r="343" spans="1:15" s="31" customFormat="1" ht="12">
      <c r="A343" s="7" t="s">
        <v>302</v>
      </c>
      <c r="B343" s="16">
        <v>800</v>
      </c>
      <c r="C343" s="6" t="s">
        <v>9</v>
      </c>
      <c r="D343" s="6" t="s">
        <v>9</v>
      </c>
      <c r="E343" s="6" t="s">
        <v>377</v>
      </c>
      <c r="F343" s="6"/>
      <c r="G343" s="67">
        <f>G344+G346</f>
        <v>41200</v>
      </c>
      <c r="H343" s="67">
        <f>H344+H346</f>
        <v>0</v>
      </c>
      <c r="I343" s="67">
        <f t="shared" si="148"/>
        <v>41200</v>
      </c>
      <c r="J343" s="67">
        <f t="shared" ref="J343:M343" si="170">J344+J346</f>
        <v>0</v>
      </c>
      <c r="K343" s="67">
        <f>K344+K346</f>
        <v>0</v>
      </c>
      <c r="L343" s="67">
        <f t="shared" si="146"/>
        <v>0</v>
      </c>
      <c r="M343" s="67">
        <f t="shared" si="170"/>
        <v>0</v>
      </c>
      <c r="N343" s="67">
        <f>N344+N346</f>
        <v>0</v>
      </c>
      <c r="O343" s="67">
        <f t="shared" si="147"/>
        <v>0</v>
      </c>
    </row>
    <row r="344" spans="1:15" s="31" customFormat="1" ht="12">
      <c r="A344" s="7" t="s">
        <v>63</v>
      </c>
      <c r="B344" s="16">
        <v>800</v>
      </c>
      <c r="C344" s="6" t="s">
        <v>9</v>
      </c>
      <c r="D344" s="6" t="s">
        <v>9</v>
      </c>
      <c r="E344" s="6" t="s">
        <v>377</v>
      </c>
      <c r="F344" s="6" t="s">
        <v>61</v>
      </c>
      <c r="G344" s="67">
        <f>G345</f>
        <v>13200</v>
      </c>
      <c r="H344" s="67">
        <f>H345</f>
        <v>0</v>
      </c>
      <c r="I344" s="67">
        <f t="shared" si="148"/>
        <v>13200</v>
      </c>
      <c r="J344" s="67">
        <f t="shared" ref="J344:M344" si="171">J345</f>
        <v>0</v>
      </c>
      <c r="K344" s="67">
        <f>K345</f>
        <v>0</v>
      </c>
      <c r="L344" s="67">
        <f t="shared" si="146"/>
        <v>0</v>
      </c>
      <c r="M344" s="67">
        <f t="shared" si="171"/>
        <v>0</v>
      </c>
      <c r="N344" s="67">
        <f>N345</f>
        <v>0</v>
      </c>
      <c r="O344" s="67">
        <f t="shared" si="147"/>
        <v>0</v>
      </c>
    </row>
    <row r="345" spans="1:15" s="31" customFormat="1" ht="12">
      <c r="A345" s="7" t="s">
        <v>82</v>
      </c>
      <c r="B345" s="16">
        <v>800</v>
      </c>
      <c r="C345" s="6" t="s">
        <v>9</v>
      </c>
      <c r="D345" s="6" t="s">
        <v>9</v>
      </c>
      <c r="E345" s="6" t="s">
        <v>377</v>
      </c>
      <c r="F345" s="6" t="s">
        <v>62</v>
      </c>
      <c r="G345" s="67">
        <v>13200</v>
      </c>
      <c r="H345" s="67"/>
      <c r="I345" s="67">
        <f t="shared" si="148"/>
        <v>13200</v>
      </c>
      <c r="J345" s="68"/>
      <c r="K345" s="67"/>
      <c r="L345" s="67">
        <f t="shared" si="146"/>
        <v>0</v>
      </c>
      <c r="M345" s="67"/>
      <c r="N345" s="67"/>
      <c r="O345" s="67">
        <f t="shared" si="147"/>
        <v>0</v>
      </c>
    </row>
    <row r="346" spans="1:15" s="31" customFormat="1" ht="24">
      <c r="A346" s="7" t="s">
        <v>88</v>
      </c>
      <c r="B346" s="16">
        <v>800</v>
      </c>
      <c r="C346" s="6" t="s">
        <v>9</v>
      </c>
      <c r="D346" s="6" t="s">
        <v>9</v>
      </c>
      <c r="E346" s="6" t="s">
        <v>377</v>
      </c>
      <c r="F346" s="9" t="s">
        <v>87</v>
      </c>
      <c r="G346" s="67">
        <f>G347</f>
        <v>28000</v>
      </c>
      <c r="H346" s="67">
        <f>H347</f>
        <v>0</v>
      </c>
      <c r="I346" s="67">
        <f t="shared" si="148"/>
        <v>28000</v>
      </c>
      <c r="J346" s="67">
        <f t="shared" ref="J346:M346" si="172">J347</f>
        <v>0</v>
      </c>
      <c r="K346" s="67">
        <f>K347</f>
        <v>0</v>
      </c>
      <c r="L346" s="67">
        <f t="shared" si="146"/>
        <v>0</v>
      </c>
      <c r="M346" s="67">
        <f t="shared" si="172"/>
        <v>0</v>
      </c>
      <c r="N346" s="67">
        <f>N347</f>
        <v>0</v>
      </c>
      <c r="O346" s="67">
        <f t="shared" si="147"/>
        <v>0</v>
      </c>
    </row>
    <row r="347" spans="1:15" s="31" customFormat="1" ht="12">
      <c r="A347" s="7" t="s">
        <v>188</v>
      </c>
      <c r="B347" s="16">
        <v>800</v>
      </c>
      <c r="C347" s="6" t="s">
        <v>9</v>
      </c>
      <c r="D347" s="6" t="s">
        <v>9</v>
      </c>
      <c r="E347" s="6" t="s">
        <v>377</v>
      </c>
      <c r="F347" s="9" t="s">
        <v>189</v>
      </c>
      <c r="G347" s="67">
        <v>28000</v>
      </c>
      <c r="H347" s="67"/>
      <c r="I347" s="67">
        <f t="shared" si="148"/>
        <v>28000</v>
      </c>
      <c r="J347" s="68"/>
      <c r="K347" s="67"/>
      <c r="L347" s="67">
        <f t="shared" si="146"/>
        <v>0</v>
      </c>
      <c r="M347" s="67"/>
      <c r="N347" s="67"/>
      <c r="O347" s="67">
        <f t="shared" si="147"/>
        <v>0</v>
      </c>
    </row>
    <row r="348" spans="1:15" s="31" customFormat="1" ht="24">
      <c r="A348" s="7" t="s">
        <v>378</v>
      </c>
      <c r="B348" s="16">
        <v>800</v>
      </c>
      <c r="C348" s="6" t="s">
        <v>9</v>
      </c>
      <c r="D348" s="6" t="s">
        <v>9</v>
      </c>
      <c r="E348" s="6" t="s">
        <v>379</v>
      </c>
      <c r="F348" s="6"/>
      <c r="G348" s="67">
        <f t="shared" ref="G348:N352" si="173">G349</f>
        <v>75000</v>
      </c>
      <c r="H348" s="67">
        <f t="shared" si="173"/>
        <v>0</v>
      </c>
      <c r="I348" s="67">
        <f t="shared" si="148"/>
        <v>75000</v>
      </c>
      <c r="J348" s="67">
        <f t="shared" si="173"/>
        <v>100000</v>
      </c>
      <c r="K348" s="67">
        <f t="shared" si="173"/>
        <v>0</v>
      </c>
      <c r="L348" s="67">
        <f t="shared" si="146"/>
        <v>100000</v>
      </c>
      <c r="M348" s="67">
        <f t="shared" si="173"/>
        <v>100000</v>
      </c>
      <c r="N348" s="67">
        <f t="shared" si="173"/>
        <v>0</v>
      </c>
      <c r="O348" s="67">
        <f t="shared" si="147"/>
        <v>100000</v>
      </c>
    </row>
    <row r="349" spans="1:15" s="31" customFormat="1" ht="18.75" customHeight="1">
      <c r="A349" s="7" t="s">
        <v>81</v>
      </c>
      <c r="B349" s="16">
        <v>800</v>
      </c>
      <c r="C349" s="6" t="s">
        <v>9</v>
      </c>
      <c r="D349" s="6" t="s">
        <v>9</v>
      </c>
      <c r="E349" s="6" t="s">
        <v>380</v>
      </c>
      <c r="F349" s="6"/>
      <c r="G349" s="67">
        <f>G352+G350</f>
        <v>75000</v>
      </c>
      <c r="H349" s="67">
        <f>H352+H350</f>
        <v>0</v>
      </c>
      <c r="I349" s="67">
        <f t="shared" si="148"/>
        <v>75000</v>
      </c>
      <c r="J349" s="67">
        <f>J352+J350</f>
        <v>100000</v>
      </c>
      <c r="K349" s="67">
        <f>K352+K350</f>
        <v>0</v>
      </c>
      <c r="L349" s="67">
        <f t="shared" si="146"/>
        <v>100000</v>
      </c>
      <c r="M349" s="67">
        <f>M352+M350</f>
        <v>100000</v>
      </c>
      <c r="N349" s="67">
        <f>N352+N350</f>
        <v>0</v>
      </c>
      <c r="O349" s="67">
        <f t="shared" si="147"/>
        <v>100000</v>
      </c>
    </row>
    <row r="350" spans="1:15" s="31" customFormat="1" ht="36">
      <c r="A350" s="7" t="s">
        <v>421</v>
      </c>
      <c r="B350" s="16">
        <v>800</v>
      </c>
      <c r="C350" s="6" t="s">
        <v>9</v>
      </c>
      <c r="D350" s="6" t="s">
        <v>9</v>
      </c>
      <c r="E350" s="6" t="s">
        <v>380</v>
      </c>
      <c r="F350" s="6" t="s">
        <v>54</v>
      </c>
      <c r="G350" s="67">
        <f>G351</f>
        <v>3900</v>
      </c>
      <c r="H350" s="67">
        <f>H351</f>
        <v>0</v>
      </c>
      <c r="I350" s="67">
        <f t="shared" si="148"/>
        <v>3900</v>
      </c>
      <c r="J350" s="67">
        <f t="shared" ref="J350:M350" si="174">J351</f>
        <v>0</v>
      </c>
      <c r="K350" s="67">
        <f>K351</f>
        <v>0</v>
      </c>
      <c r="L350" s="67">
        <f t="shared" si="146"/>
        <v>0</v>
      </c>
      <c r="M350" s="67">
        <f t="shared" si="174"/>
        <v>0</v>
      </c>
      <c r="N350" s="67">
        <f>N351</f>
        <v>0</v>
      </c>
      <c r="O350" s="67">
        <f t="shared" si="147"/>
        <v>0</v>
      </c>
    </row>
    <row r="351" spans="1:15" s="31" customFormat="1" ht="12">
      <c r="A351" s="7" t="s">
        <v>57</v>
      </c>
      <c r="B351" s="16">
        <v>800</v>
      </c>
      <c r="C351" s="6" t="s">
        <v>9</v>
      </c>
      <c r="D351" s="6" t="s">
        <v>9</v>
      </c>
      <c r="E351" s="6" t="s">
        <v>380</v>
      </c>
      <c r="F351" s="6" t="s">
        <v>56</v>
      </c>
      <c r="G351" s="67">
        <v>3900</v>
      </c>
      <c r="H351" s="67"/>
      <c r="I351" s="67">
        <f t="shared" si="148"/>
        <v>3900</v>
      </c>
      <c r="J351" s="68"/>
      <c r="K351" s="67"/>
      <c r="L351" s="67">
        <f t="shared" si="146"/>
        <v>0</v>
      </c>
      <c r="M351" s="67"/>
      <c r="N351" s="67"/>
      <c r="O351" s="67">
        <f t="shared" si="147"/>
        <v>0</v>
      </c>
    </row>
    <row r="352" spans="1:15" s="31" customFormat="1" ht="12">
      <c r="A352" s="7" t="s">
        <v>423</v>
      </c>
      <c r="B352" s="16">
        <v>800</v>
      </c>
      <c r="C352" s="6" t="s">
        <v>9</v>
      </c>
      <c r="D352" s="6" t="s">
        <v>9</v>
      </c>
      <c r="E352" s="6" t="s">
        <v>380</v>
      </c>
      <c r="F352" s="6" t="s">
        <v>61</v>
      </c>
      <c r="G352" s="67">
        <f t="shared" si="173"/>
        <v>71100</v>
      </c>
      <c r="H352" s="67">
        <f t="shared" si="173"/>
        <v>0</v>
      </c>
      <c r="I352" s="67">
        <f t="shared" si="148"/>
        <v>71100</v>
      </c>
      <c r="J352" s="67">
        <f t="shared" si="173"/>
        <v>100000</v>
      </c>
      <c r="K352" s="67">
        <f t="shared" si="173"/>
        <v>0</v>
      </c>
      <c r="L352" s="67">
        <f t="shared" si="146"/>
        <v>100000</v>
      </c>
      <c r="M352" s="67">
        <f t="shared" si="173"/>
        <v>100000</v>
      </c>
      <c r="N352" s="67">
        <f t="shared" si="173"/>
        <v>0</v>
      </c>
      <c r="O352" s="67">
        <f t="shared" si="147"/>
        <v>100000</v>
      </c>
    </row>
    <row r="353" spans="1:17" s="31" customFormat="1" ht="12">
      <c r="A353" s="7" t="s">
        <v>82</v>
      </c>
      <c r="B353" s="16">
        <v>800</v>
      </c>
      <c r="C353" s="6" t="s">
        <v>9</v>
      </c>
      <c r="D353" s="6" t="s">
        <v>9</v>
      </c>
      <c r="E353" s="6" t="s">
        <v>380</v>
      </c>
      <c r="F353" s="6" t="s">
        <v>62</v>
      </c>
      <c r="G353" s="67">
        <v>71100</v>
      </c>
      <c r="H353" s="67"/>
      <c r="I353" s="67">
        <f t="shared" ref="I353:I419" si="175">G353+H353</f>
        <v>71100</v>
      </c>
      <c r="J353" s="68">
        <v>100000</v>
      </c>
      <c r="K353" s="67"/>
      <c r="L353" s="67">
        <f t="shared" si="146"/>
        <v>100000</v>
      </c>
      <c r="M353" s="67">
        <v>100000</v>
      </c>
      <c r="N353" s="67"/>
      <c r="O353" s="67">
        <f t="shared" si="147"/>
        <v>100000</v>
      </c>
    </row>
    <row r="354" spans="1:17" s="31" customFormat="1" ht="24">
      <c r="A354" s="7" t="s">
        <v>381</v>
      </c>
      <c r="B354" s="16">
        <v>800</v>
      </c>
      <c r="C354" s="6" t="s">
        <v>9</v>
      </c>
      <c r="D354" s="6" t="s">
        <v>9</v>
      </c>
      <c r="E354" s="6" t="s">
        <v>200</v>
      </c>
      <c r="F354" s="6"/>
      <c r="G354" s="67">
        <f>G355+G358</f>
        <v>70000</v>
      </c>
      <c r="H354" s="67">
        <f>H355+H358</f>
        <v>0</v>
      </c>
      <c r="I354" s="67">
        <f t="shared" si="175"/>
        <v>70000</v>
      </c>
      <c r="J354" s="67">
        <f t="shared" ref="J354:M354" si="176">J355+J358</f>
        <v>100000</v>
      </c>
      <c r="K354" s="67">
        <f>K355+K358</f>
        <v>0</v>
      </c>
      <c r="L354" s="67">
        <f t="shared" si="146"/>
        <v>100000</v>
      </c>
      <c r="M354" s="67">
        <f t="shared" si="176"/>
        <v>100000</v>
      </c>
      <c r="N354" s="67">
        <f>N355+N358</f>
        <v>0</v>
      </c>
      <c r="O354" s="67">
        <f t="shared" si="147"/>
        <v>100000</v>
      </c>
    </row>
    <row r="355" spans="1:17" s="31" customFormat="1" ht="12">
      <c r="A355" s="7" t="s">
        <v>203</v>
      </c>
      <c r="B355" s="16">
        <v>800</v>
      </c>
      <c r="C355" s="6" t="s">
        <v>9</v>
      </c>
      <c r="D355" s="6" t="s">
        <v>9</v>
      </c>
      <c r="E355" s="6" t="s">
        <v>202</v>
      </c>
      <c r="F355" s="6"/>
      <c r="G355" s="67">
        <f t="shared" ref="G355:N356" si="177">G356</f>
        <v>70000</v>
      </c>
      <c r="H355" s="67">
        <f t="shared" si="177"/>
        <v>0</v>
      </c>
      <c r="I355" s="67">
        <f t="shared" si="175"/>
        <v>70000</v>
      </c>
      <c r="J355" s="67">
        <f t="shared" si="177"/>
        <v>100000</v>
      </c>
      <c r="K355" s="67">
        <f t="shared" si="177"/>
        <v>0</v>
      </c>
      <c r="L355" s="67">
        <f t="shared" ref="L355:L357" si="178">J355+K355</f>
        <v>100000</v>
      </c>
      <c r="M355" s="67">
        <f t="shared" si="177"/>
        <v>100000</v>
      </c>
      <c r="N355" s="67">
        <f t="shared" si="177"/>
        <v>0</v>
      </c>
      <c r="O355" s="67">
        <f t="shared" ref="O355:O357" si="179">M355+N355</f>
        <v>100000</v>
      </c>
    </row>
    <row r="356" spans="1:17" s="31" customFormat="1" ht="12">
      <c r="A356" s="7" t="s">
        <v>423</v>
      </c>
      <c r="B356" s="16">
        <v>800</v>
      </c>
      <c r="C356" s="6" t="s">
        <v>9</v>
      </c>
      <c r="D356" s="6" t="s">
        <v>9</v>
      </c>
      <c r="E356" s="6" t="s">
        <v>202</v>
      </c>
      <c r="F356" s="6" t="s">
        <v>61</v>
      </c>
      <c r="G356" s="67">
        <f t="shared" si="177"/>
        <v>70000</v>
      </c>
      <c r="H356" s="67">
        <f t="shared" si="177"/>
        <v>0</v>
      </c>
      <c r="I356" s="67">
        <f t="shared" si="175"/>
        <v>70000</v>
      </c>
      <c r="J356" s="67">
        <f t="shared" si="177"/>
        <v>100000</v>
      </c>
      <c r="K356" s="67">
        <f t="shared" si="177"/>
        <v>0</v>
      </c>
      <c r="L356" s="67">
        <f t="shared" si="178"/>
        <v>100000</v>
      </c>
      <c r="M356" s="67">
        <f t="shared" si="177"/>
        <v>100000</v>
      </c>
      <c r="N356" s="67">
        <f t="shared" si="177"/>
        <v>0</v>
      </c>
      <c r="O356" s="67">
        <f t="shared" si="179"/>
        <v>100000</v>
      </c>
    </row>
    <row r="357" spans="1:17" s="31" customFormat="1" ht="12">
      <c r="A357" s="7" t="s">
        <v>82</v>
      </c>
      <c r="B357" s="16">
        <v>800</v>
      </c>
      <c r="C357" s="6" t="s">
        <v>9</v>
      </c>
      <c r="D357" s="6" t="s">
        <v>9</v>
      </c>
      <c r="E357" s="6" t="s">
        <v>202</v>
      </c>
      <c r="F357" s="6" t="s">
        <v>62</v>
      </c>
      <c r="G357" s="67">
        <v>70000</v>
      </c>
      <c r="H357" s="67"/>
      <c r="I357" s="67">
        <f t="shared" si="175"/>
        <v>70000</v>
      </c>
      <c r="J357" s="68">
        <v>100000</v>
      </c>
      <c r="K357" s="67"/>
      <c r="L357" s="67">
        <f t="shared" si="178"/>
        <v>100000</v>
      </c>
      <c r="M357" s="67">
        <v>100000</v>
      </c>
      <c r="N357" s="67"/>
      <c r="O357" s="67">
        <f t="shared" si="179"/>
        <v>100000</v>
      </c>
    </row>
    <row r="358" spans="1:17" s="31" customFormat="1" ht="15" hidden="1" customHeight="1">
      <c r="A358" s="7" t="s">
        <v>302</v>
      </c>
      <c r="B358" s="16">
        <v>800</v>
      </c>
      <c r="C358" s="6" t="s">
        <v>9</v>
      </c>
      <c r="D358" s="6" t="s">
        <v>9</v>
      </c>
      <c r="E358" s="6" t="s">
        <v>448</v>
      </c>
      <c r="F358" s="6"/>
      <c r="G358" s="67">
        <f>G359</f>
        <v>0</v>
      </c>
      <c r="H358" s="67">
        <f>H359</f>
        <v>0</v>
      </c>
      <c r="I358" s="65">
        <f t="shared" si="175"/>
        <v>0</v>
      </c>
      <c r="J358" s="67">
        <f t="shared" ref="J358:M359" si="180">J359</f>
        <v>0</v>
      </c>
      <c r="K358" s="67"/>
      <c r="L358" s="67"/>
      <c r="M358" s="67">
        <f t="shared" si="180"/>
        <v>0</v>
      </c>
    </row>
    <row r="359" spans="1:17" s="31" customFormat="1" ht="15" hidden="1" customHeight="1">
      <c r="A359" s="7" t="s">
        <v>63</v>
      </c>
      <c r="B359" s="16">
        <v>800</v>
      </c>
      <c r="C359" s="6" t="s">
        <v>9</v>
      </c>
      <c r="D359" s="6" t="s">
        <v>9</v>
      </c>
      <c r="E359" s="6" t="s">
        <v>448</v>
      </c>
      <c r="F359" s="6" t="s">
        <v>61</v>
      </c>
      <c r="G359" s="67">
        <f>G360</f>
        <v>0</v>
      </c>
      <c r="H359" s="67">
        <f>H360</f>
        <v>0</v>
      </c>
      <c r="I359" s="65">
        <f t="shared" si="175"/>
        <v>0</v>
      </c>
      <c r="J359" s="67">
        <f t="shared" si="180"/>
        <v>0</v>
      </c>
      <c r="K359" s="67"/>
      <c r="L359" s="67"/>
      <c r="M359" s="67">
        <f t="shared" si="180"/>
        <v>0</v>
      </c>
    </row>
    <row r="360" spans="1:17" s="31" customFormat="1" ht="15" hidden="1" customHeight="1">
      <c r="A360" s="7" t="s">
        <v>82</v>
      </c>
      <c r="B360" s="16">
        <v>800</v>
      </c>
      <c r="C360" s="6" t="s">
        <v>9</v>
      </c>
      <c r="D360" s="6" t="s">
        <v>9</v>
      </c>
      <c r="E360" s="6" t="s">
        <v>448</v>
      </c>
      <c r="F360" s="6" t="s">
        <v>62</v>
      </c>
      <c r="G360" s="67"/>
      <c r="H360" s="67"/>
      <c r="I360" s="65">
        <f t="shared" si="175"/>
        <v>0</v>
      </c>
      <c r="J360" s="68"/>
      <c r="K360" s="68"/>
      <c r="L360" s="68"/>
      <c r="M360" s="67"/>
    </row>
    <row r="361" spans="1:17" s="31" customFormat="1" ht="12">
      <c r="A361" s="11" t="s">
        <v>49</v>
      </c>
      <c r="B361" s="2" t="s">
        <v>22</v>
      </c>
      <c r="C361" s="2" t="s">
        <v>17</v>
      </c>
      <c r="D361" s="2"/>
      <c r="E361" s="2"/>
      <c r="F361" s="2"/>
      <c r="G361" s="65">
        <f t="shared" ref="G361:N361" si="181">G362</f>
        <v>104806888.82999998</v>
      </c>
      <c r="H361" s="65">
        <f t="shared" si="181"/>
        <v>0</v>
      </c>
      <c r="I361" s="65">
        <f t="shared" si="175"/>
        <v>104806888.82999998</v>
      </c>
      <c r="J361" s="65">
        <f t="shared" si="181"/>
        <v>91901003.63000001</v>
      </c>
      <c r="K361" s="65">
        <f t="shared" si="181"/>
        <v>0</v>
      </c>
      <c r="L361" s="65">
        <f t="shared" ref="L361:L424" si="182">J361+K361</f>
        <v>91901003.63000001</v>
      </c>
      <c r="M361" s="65">
        <f t="shared" si="181"/>
        <v>91164209.63000001</v>
      </c>
      <c r="N361" s="65">
        <f t="shared" si="181"/>
        <v>0</v>
      </c>
      <c r="O361" s="65">
        <f t="shared" ref="O361:O424" si="183">M361+N361</f>
        <v>91164209.63000001</v>
      </c>
    </row>
    <row r="362" spans="1:17" s="31" customFormat="1" ht="12">
      <c r="A362" s="8" t="s">
        <v>20</v>
      </c>
      <c r="B362" s="2" t="s">
        <v>22</v>
      </c>
      <c r="C362" s="4" t="s">
        <v>17</v>
      </c>
      <c r="D362" s="4" t="s">
        <v>5</v>
      </c>
      <c r="E362" s="4"/>
      <c r="F362" s="4"/>
      <c r="G362" s="66">
        <f>G367+G363+G415</f>
        <v>104806888.82999998</v>
      </c>
      <c r="H362" s="66">
        <f>H367+H363+H415</f>
        <v>0</v>
      </c>
      <c r="I362" s="66">
        <f t="shared" si="175"/>
        <v>104806888.82999998</v>
      </c>
      <c r="J362" s="66">
        <f>J367+J363+J415</f>
        <v>91901003.63000001</v>
      </c>
      <c r="K362" s="66">
        <f>K367+K363+K415</f>
        <v>0</v>
      </c>
      <c r="L362" s="66">
        <f t="shared" si="182"/>
        <v>91901003.63000001</v>
      </c>
      <c r="M362" s="66">
        <f>M367+M363+M415</f>
        <v>91164209.63000001</v>
      </c>
      <c r="N362" s="66">
        <f>N367+N363+N415</f>
        <v>0</v>
      </c>
      <c r="O362" s="66">
        <f t="shared" si="183"/>
        <v>91164209.63000001</v>
      </c>
    </row>
    <row r="363" spans="1:17" s="31" customFormat="1" ht="24">
      <c r="A363" s="7" t="s">
        <v>430</v>
      </c>
      <c r="B363" s="6" t="s">
        <v>22</v>
      </c>
      <c r="C363" s="6" t="s">
        <v>17</v>
      </c>
      <c r="D363" s="6" t="s">
        <v>5</v>
      </c>
      <c r="E363" s="6" t="s">
        <v>428</v>
      </c>
      <c r="F363" s="6"/>
      <c r="G363" s="67">
        <f t="shared" ref="G363:N365" si="184">G364</f>
        <v>24990</v>
      </c>
      <c r="H363" s="67">
        <f t="shared" si="184"/>
        <v>0</v>
      </c>
      <c r="I363" s="67">
        <f t="shared" si="175"/>
        <v>24990</v>
      </c>
      <c r="J363" s="67">
        <f t="shared" si="184"/>
        <v>0</v>
      </c>
      <c r="K363" s="67">
        <f t="shared" si="184"/>
        <v>0</v>
      </c>
      <c r="L363" s="67">
        <f t="shared" si="182"/>
        <v>0</v>
      </c>
      <c r="M363" s="67">
        <f t="shared" si="184"/>
        <v>0</v>
      </c>
      <c r="N363" s="67">
        <f t="shared" si="184"/>
        <v>0</v>
      </c>
      <c r="O363" s="67">
        <f t="shared" si="183"/>
        <v>0</v>
      </c>
    </row>
    <row r="364" spans="1:17" s="31" customFormat="1" ht="24">
      <c r="A364" s="7" t="s">
        <v>432</v>
      </c>
      <c r="B364" s="6" t="s">
        <v>22</v>
      </c>
      <c r="C364" s="6" t="s">
        <v>17</v>
      </c>
      <c r="D364" s="6" t="s">
        <v>5</v>
      </c>
      <c r="E364" s="6" t="s">
        <v>429</v>
      </c>
      <c r="F364" s="6"/>
      <c r="G364" s="67">
        <f t="shared" si="184"/>
        <v>24990</v>
      </c>
      <c r="H364" s="67">
        <f t="shared" si="184"/>
        <v>0</v>
      </c>
      <c r="I364" s="67">
        <f t="shared" si="175"/>
        <v>24990</v>
      </c>
      <c r="J364" s="67">
        <f t="shared" si="184"/>
        <v>0</v>
      </c>
      <c r="K364" s="67">
        <f t="shared" si="184"/>
        <v>0</v>
      </c>
      <c r="L364" s="67">
        <f t="shared" si="182"/>
        <v>0</v>
      </c>
      <c r="M364" s="67">
        <f t="shared" si="184"/>
        <v>0</v>
      </c>
      <c r="N364" s="67">
        <f t="shared" si="184"/>
        <v>0</v>
      </c>
      <c r="O364" s="67">
        <f t="shared" si="183"/>
        <v>0</v>
      </c>
    </row>
    <row r="365" spans="1:17" s="31" customFormat="1" ht="24">
      <c r="A365" s="7" t="s">
        <v>88</v>
      </c>
      <c r="B365" s="6" t="s">
        <v>22</v>
      </c>
      <c r="C365" s="6" t="s">
        <v>17</v>
      </c>
      <c r="D365" s="6" t="s">
        <v>5</v>
      </c>
      <c r="E365" s="6" t="s">
        <v>429</v>
      </c>
      <c r="F365" s="6" t="s">
        <v>87</v>
      </c>
      <c r="G365" s="67">
        <f t="shared" si="184"/>
        <v>24990</v>
      </c>
      <c r="H365" s="67">
        <f t="shared" si="184"/>
        <v>0</v>
      </c>
      <c r="I365" s="67">
        <f t="shared" si="175"/>
        <v>24990</v>
      </c>
      <c r="J365" s="67">
        <f t="shared" si="184"/>
        <v>0</v>
      </c>
      <c r="K365" s="67">
        <f t="shared" si="184"/>
        <v>0</v>
      </c>
      <c r="L365" s="67">
        <f t="shared" si="182"/>
        <v>0</v>
      </c>
      <c r="M365" s="67">
        <f t="shared" si="184"/>
        <v>0</v>
      </c>
      <c r="N365" s="67">
        <f t="shared" si="184"/>
        <v>0</v>
      </c>
      <c r="O365" s="67">
        <f t="shared" si="183"/>
        <v>0</v>
      </c>
    </row>
    <row r="366" spans="1:17" s="31" customFormat="1" ht="12">
      <c r="A366" s="7" t="s">
        <v>188</v>
      </c>
      <c r="B366" s="6" t="s">
        <v>22</v>
      </c>
      <c r="C366" s="6" t="s">
        <v>17</v>
      </c>
      <c r="D366" s="6" t="s">
        <v>5</v>
      </c>
      <c r="E366" s="6" t="s">
        <v>429</v>
      </c>
      <c r="F366" s="6" t="s">
        <v>189</v>
      </c>
      <c r="G366" s="67">
        <v>24990</v>
      </c>
      <c r="H366" s="67"/>
      <c r="I366" s="67">
        <f t="shared" si="175"/>
        <v>24990</v>
      </c>
      <c r="J366" s="67"/>
      <c r="K366" s="67"/>
      <c r="L366" s="67">
        <f t="shared" si="182"/>
        <v>0</v>
      </c>
      <c r="M366" s="67"/>
      <c r="N366" s="67"/>
      <c r="O366" s="67">
        <f t="shared" si="183"/>
        <v>0</v>
      </c>
    </row>
    <row r="367" spans="1:17" s="32" customFormat="1" ht="12">
      <c r="A367" s="7" t="s">
        <v>384</v>
      </c>
      <c r="B367" s="6" t="s">
        <v>22</v>
      </c>
      <c r="C367" s="6" t="s">
        <v>17</v>
      </c>
      <c r="D367" s="6" t="s">
        <v>5</v>
      </c>
      <c r="E367" s="6" t="s">
        <v>144</v>
      </c>
      <c r="F367" s="6"/>
      <c r="G367" s="67">
        <f>G374+G377+G380+G383+G386+G389+G392+G401+G398+G395+G368+G408+G404+G371</f>
        <v>104383491.00999999</v>
      </c>
      <c r="H367" s="67">
        <f>H374+H377+H380+H383+H386+H389+H392+H401+H398+H395+H368+H408+H404+H371</f>
        <v>0</v>
      </c>
      <c r="I367" s="67">
        <f t="shared" si="175"/>
        <v>104383491.00999999</v>
      </c>
      <c r="J367" s="67">
        <f t="shared" ref="J367:K367" si="185">J374+J377+J380+J383+J386+J389+J392+J401+J398+J395+J368+J408+J404+J371</f>
        <v>91901003.63000001</v>
      </c>
      <c r="K367" s="67">
        <f t="shared" si="185"/>
        <v>0</v>
      </c>
      <c r="L367" s="67">
        <f t="shared" si="182"/>
        <v>91901003.63000001</v>
      </c>
      <c r="M367" s="67">
        <f t="shared" ref="M367:N367" si="186">M374+M377+M380+M383+M386+M389+M392+M401+M398+M395+M368+M408+M404+M371</f>
        <v>91164209.63000001</v>
      </c>
      <c r="N367" s="67">
        <f t="shared" si="186"/>
        <v>0</v>
      </c>
      <c r="O367" s="67">
        <f t="shared" si="183"/>
        <v>91164209.63000001</v>
      </c>
      <c r="P367" s="31"/>
      <c r="Q367" s="31"/>
    </row>
    <row r="368" spans="1:17" s="32" customFormat="1" ht="12">
      <c r="A368" s="7" t="s">
        <v>329</v>
      </c>
      <c r="B368" s="6" t="s">
        <v>22</v>
      </c>
      <c r="C368" s="6" t="s">
        <v>17</v>
      </c>
      <c r="D368" s="6" t="s">
        <v>5</v>
      </c>
      <c r="E368" s="6" t="s">
        <v>395</v>
      </c>
      <c r="F368" s="6"/>
      <c r="G368" s="67">
        <f>G369</f>
        <v>198623</v>
      </c>
      <c r="H368" s="67">
        <f>H369</f>
        <v>0</v>
      </c>
      <c r="I368" s="67">
        <f t="shared" si="175"/>
        <v>198623</v>
      </c>
      <c r="J368" s="67">
        <f t="shared" ref="J368:M369" si="187">J369</f>
        <v>0</v>
      </c>
      <c r="K368" s="67">
        <f>K369</f>
        <v>0</v>
      </c>
      <c r="L368" s="67">
        <f t="shared" si="182"/>
        <v>0</v>
      </c>
      <c r="M368" s="67">
        <f t="shared" si="187"/>
        <v>0</v>
      </c>
      <c r="N368" s="67">
        <f>N369</f>
        <v>0</v>
      </c>
      <c r="O368" s="67">
        <f t="shared" si="183"/>
        <v>0</v>
      </c>
      <c r="P368" s="31"/>
      <c r="Q368" s="31"/>
    </row>
    <row r="369" spans="1:17" s="32" customFormat="1" ht="24">
      <c r="A369" s="7" t="s">
        <v>88</v>
      </c>
      <c r="B369" s="6" t="s">
        <v>22</v>
      </c>
      <c r="C369" s="6" t="s">
        <v>17</v>
      </c>
      <c r="D369" s="6" t="s">
        <v>5</v>
      </c>
      <c r="E369" s="6" t="s">
        <v>395</v>
      </c>
      <c r="F369" s="6" t="s">
        <v>87</v>
      </c>
      <c r="G369" s="67">
        <f>G370</f>
        <v>198623</v>
      </c>
      <c r="H369" s="67">
        <f>H370</f>
        <v>0</v>
      </c>
      <c r="I369" s="67">
        <f t="shared" si="175"/>
        <v>198623</v>
      </c>
      <c r="J369" s="67">
        <f t="shared" si="187"/>
        <v>0</v>
      </c>
      <c r="K369" s="67">
        <f>K370</f>
        <v>0</v>
      </c>
      <c r="L369" s="67">
        <f t="shared" si="182"/>
        <v>0</v>
      </c>
      <c r="M369" s="67">
        <f t="shared" si="187"/>
        <v>0</v>
      </c>
      <c r="N369" s="67">
        <f>N370</f>
        <v>0</v>
      </c>
      <c r="O369" s="67">
        <f t="shared" si="183"/>
        <v>0</v>
      </c>
      <c r="P369" s="31"/>
      <c r="Q369" s="31"/>
    </row>
    <row r="370" spans="1:17" s="32" customFormat="1" ht="12">
      <c r="A370" s="7" t="s">
        <v>188</v>
      </c>
      <c r="B370" s="6" t="s">
        <v>22</v>
      </c>
      <c r="C370" s="6" t="s">
        <v>17</v>
      </c>
      <c r="D370" s="6" t="s">
        <v>5</v>
      </c>
      <c r="E370" s="6" t="s">
        <v>395</v>
      </c>
      <c r="F370" s="6" t="s">
        <v>189</v>
      </c>
      <c r="G370" s="67">
        <v>198623</v>
      </c>
      <c r="H370" s="67"/>
      <c r="I370" s="67">
        <f t="shared" si="175"/>
        <v>198623</v>
      </c>
      <c r="J370" s="67"/>
      <c r="K370" s="67"/>
      <c r="L370" s="67">
        <f t="shared" si="182"/>
        <v>0</v>
      </c>
      <c r="M370" s="67"/>
      <c r="N370" s="67"/>
      <c r="O370" s="67">
        <f t="shared" si="183"/>
        <v>0</v>
      </c>
      <c r="P370" s="31"/>
      <c r="Q370" s="31"/>
    </row>
    <row r="371" spans="1:17" s="31" customFormat="1" ht="12">
      <c r="A371" s="7" t="s">
        <v>68</v>
      </c>
      <c r="B371" s="6" t="s">
        <v>22</v>
      </c>
      <c r="C371" s="6" t="s">
        <v>17</v>
      </c>
      <c r="D371" s="6" t="s">
        <v>5</v>
      </c>
      <c r="E371" s="6" t="s">
        <v>388</v>
      </c>
      <c r="F371" s="6"/>
      <c r="G371" s="67">
        <f>G372</f>
        <v>87832263.799999997</v>
      </c>
      <c r="H371" s="67">
        <f>H372</f>
        <v>0</v>
      </c>
      <c r="I371" s="67">
        <f t="shared" si="175"/>
        <v>87832263.799999997</v>
      </c>
      <c r="J371" s="67">
        <f t="shared" ref="J371:M372" si="188">J372</f>
        <v>87773216.900000006</v>
      </c>
      <c r="K371" s="67">
        <f>K372</f>
        <v>0</v>
      </c>
      <c r="L371" s="67">
        <f t="shared" si="182"/>
        <v>87773216.900000006</v>
      </c>
      <c r="M371" s="67">
        <f t="shared" si="188"/>
        <v>87773216.900000006</v>
      </c>
      <c r="N371" s="67">
        <f>N372</f>
        <v>0</v>
      </c>
      <c r="O371" s="67">
        <f t="shared" si="183"/>
        <v>87773216.900000006</v>
      </c>
    </row>
    <row r="372" spans="1:17" s="31" customFormat="1" ht="14.25" customHeight="1">
      <c r="A372" s="7" t="s">
        <v>88</v>
      </c>
      <c r="B372" s="6" t="s">
        <v>22</v>
      </c>
      <c r="C372" s="6" t="s">
        <v>17</v>
      </c>
      <c r="D372" s="6" t="s">
        <v>5</v>
      </c>
      <c r="E372" s="6" t="s">
        <v>388</v>
      </c>
      <c r="F372" s="6" t="s">
        <v>111</v>
      </c>
      <c r="G372" s="67">
        <f>G373</f>
        <v>87832263.799999997</v>
      </c>
      <c r="H372" s="67">
        <f>H373</f>
        <v>0</v>
      </c>
      <c r="I372" s="67">
        <f t="shared" si="175"/>
        <v>87832263.799999997</v>
      </c>
      <c r="J372" s="67">
        <f t="shared" si="188"/>
        <v>87773216.900000006</v>
      </c>
      <c r="K372" s="67">
        <f>K373</f>
        <v>0</v>
      </c>
      <c r="L372" s="67">
        <f t="shared" si="182"/>
        <v>87773216.900000006</v>
      </c>
      <c r="M372" s="67">
        <f t="shared" si="188"/>
        <v>87773216.900000006</v>
      </c>
      <c r="N372" s="67">
        <f>N373</f>
        <v>0</v>
      </c>
      <c r="O372" s="67">
        <f t="shared" si="183"/>
        <v>87773216.900000006</v>
      </c>
    </row>
    <row r="373" spans="1:17" s="31" customFormat="1" ht="12">
      <c r="A373" s="7" t="s">
        <v>188</v>
      </c>
      <c r="B373" s="6" t="s">
        <v>22</v>
      </c>
      <c r="C373" s="6" t="s">
        <v>17</v>
      </c>
      <c r="D373" s="6" t="s">
        <v>5</v>
      </c>
      <c r="E373" s="6" t="s">
        <v>388</v>
      </c>
      <c r="F373" s="6" t="s">
        <v>189</v>
      </c>
      <c r="G373" s="67">
        <v>87832263.799999997</v>
      </c>
      <c r="H373" s="67"/>
      <c r="I373" s="67">
        <f t="shared" si="175"/>
        <v>87832263.799999997</v>
      </c>
      <c r="J373" s="68">
        <v>87773216.900000006</v>
      </c>
      <c r="K373" s="67"/>
      <c r="L373" s="67">
        <f t="shared" si="182"/>
        <v>87773216.900000006</v>
      </c>
      <c r="M373" s="67">
        <v>87773216.900000006</v>
      </c>
      <c r="N373" s="67"/>
      <c r="O373" s="67">
        <f t="shared" si="183"/>
        <v>87773216.900000006</v>
      </c>
    </row>
    <row r="374" spans="1:17" s="31" customFormat="1" ht="12">
      <c r="A374" s="7" t="s">
        <v>533</v>
      </c>
      <c r="B374" s="6" t="s">
        <v>22</v>
      </c>
      <c r="C374" s="6" t="s">
        <v>17</v>
      </c>
      <c r="D374" s="6" t="s">
        <v>5</v>
      </c>
      <c r="E374" s="6" t="s">
        <v>532</v>
      </c>
      <c r="F374" s="6"/>
      <c r="G374" s="67">
        <f>G375</f>
        <v>381377</v>
      </c>
      <c r="H374" s="67">
        <f>H375</f>
        <v>0</v>
      </c>
      <c r="I374" s="67">
        <f t="shared" si="175"/>
        <v>381377</v>
      </c>
      <c r="J374" s="67">
        <f t="shared" ref="J374:M375" si="189">J375</f>
        <v>0</v>
      </c>
      <c r="K374" s="67">
        <f>K375</f>
        <v>0</v>
      </c>
      <c r="L374" s="67">
        <f t="shared" si="182"/>
        <v>0</v>
      </c>
      <c r="M374" s="67">
        <f t="shared" si="189"/>
        <v>0</v>
      </c>
      <c r="N374" s="67">
        <f>N375</f>
        <v>0</v>
      </c>
      <c r="O374" s="67">
        <f t="shared" si="183"/>
        <v>0</v>
      </c>
    </row>
    <row r="375" spans="1:17" s="31" customFormat="1" ht="14.25" customHeight="1">
      <c r="A375" s="7" t="s">
        <v>88</v>
      </c>
      <c r="B375" s="6" t="s">
        <v>22</v>
      </c>
      <c r="C375" s="6" t="s">
        <v>17</v>
      </c>
      <c r="D375" s="6" t="s">
        <v>5</v>
      </c>
      <c r="E375" s="6" t="s">
        <v>532</v>
      </c>
      <c r="F375" s="6" t="s">
        <v>111</v>
      </c>
      <c r="G375" s="67">
        <f>G376</f>
        <v>381377</v>
      </c>
      <c r="H375" s="67">
        <f>H376</f>
        <v>0</v>
      </c>
      <c r="I375" s="67">
        <f t="shared" si="175"/>
        <v>381377</v>
      </c>
      <c r="J375" s="67">
        <f t="shared" si="189"/>
        <v>0</v>
      </c>
      <c r="K375" s="67">
        <f>K376</f>
        <v>0</v>
      </c>
      <c r="L375" s="67">
        <f t="shared" si="182"/>
        <v>0</v>
      </c>
      <c r="M375" s="67">
        <f t="shared" si="189"/>
        <v>0</v>
      </c>
      <c r="N375" s="67">
        <f>N376</f>
        <v>0</v>
      </c>
      <c r="O375" s="67">
        <f t="shared" si="183"/>
        <v>0</v>
      </c>
    </row>
    <row r="376" spans="1:17" s="31" customFormat="1" ht="12">
      <c r="A376" s="7" t="s">
        <v>188</v>
      </c>
      <c r="B376" s="6" t="s">
        <v>22</v>
      </c>
      <c r="C376" s="6" t="s">
        <v>17</v>
      </c>
      <c r="D376" s="6" t="s">
        <v>5</v>
      </c>
      <c r="E376" s="6" t="s">
        <v>532</v>
      </c>
      <c r="F376" s="6" t="s">
        <v>189</v>
      </c>
      <c r="G376" s="67">
        <v>381377</v>
      </c>
      <c r="H376" s="67"/>
      <c r="I376" s="67">
        <f t="shared" si="175"/>
        <v>381377</v>
      </c>
      <c r="J376" s="68">
        <v>0</v>
      </c>
      <c r="K376" s="67">
        <v>0</v>
      </c>
      <c r="L376" s="67">
        <f t="shared" si="182"/>
        <v>0</v>
      </c>
      <c r="M376" s="67">
        <v>0</v>
      </c>
      <c r="N376" s="67">
        <v>0</v>
      </c>
      <c r="O376" s="67">
        <f t="shared" si="183"/>
        <v>0</v>
      </c>
    </row>
    <row r="377" spans="1:17" s="31" customFormat="1" ht="24">
      <c r="A377" s="7" t="s">
        <v>90</v>
      </c>
      <c r="B377" s="6" t="s">
        <v>22</v>
      </c>
      <c r="C377" s="6" t="s">
        <v>17</v>
      </c>
      <c r="D377" s="6" t="s">
        <v>5</v>
      </c>
      <c r="E377" s="6" t="s">
        <v>389</v>
      </c>
      <c r="F377" s="6"/>
      <c r="G377" s="67">
        <f>G378</f>
        <v>540000</v>
      </c>
      <c r="H377" s="67">
        <f>H378</f>
        <v>0</v>
      </c>
      <c r="I377" s="67">
        <f t="shared" si="175"/>
        <v>540000</v>
      </c>
      <c r="J377" s="67">
        <f t="shared" ref="J377:M378" si="190">J378</f>
        <v>540000</v>
      </c>
      <c r="K377" s="67">
        <f>K378</f>
        <v>0</v>
      </c>
      <c r="L377" s="67">
        <f t="shared" si="182"/>
        <v>540000</v>
      </c>
      <c r="M377" s="67">
        <f t="shared" si="190"/>
        <v>540000</v>
      </c>
      <c r="N377" s="67">
        <f>N378</f>
        <v>0</v>
      </c>
      <c r="O377" s="67">
        <f t="shared" si="183"/>
        <v>540000</v>
      </c>
    </row>
    <row r="378" spans="1:17" s="31" customFormat="1" ht="24">
      <c r="A378" s="7" t="s">
        <v>88</v>
      </c>
      <c r="B378" s="6" t="s">
        <v>22</v>
      </c>
      <c r="C378" s="6" t="s">
        <v>17</v>
      </c>
      <c r="D378" s="6" t="s">
        <v>5</v>
      </c>
      <c r="E378" s="6" t="s">
        <v>389</v>
      </c>
      <c r="F378" s="6" t="s">
        <v>111</v>
      </c>
      <c r="G378" s="67">
        <f>G379</f>
        <v>540000</v>
      </c>
      <c r="H378" s="67">
        <f>H379</f>
        <v>0</v>
      </c>
      <c r="I378" s="67">
        <f t="shared" si="175"/>
        <v>540000</v>
      </c>
      <c r="J378" s="67">
        <f t="shared" si="190"/>
        <v>540000</v>
      </c>
      <c r="K378" s="67">
        <f>K379</f>
        <v>0</v>
      </c>
      <c r="L378" s="67">
        <f t="shared" si="182"/>
        <v>540000</v>
      </c>
      <c r="M378" s="67">
        <f t="shared" si="190"/>
        <v>540000</v>
      </c>
      <c r="N378" s="67">
        <f>N379</f>
        <v>0</v>
      </c>
      <c r="O378" s="67">
        <f t="shared" si="183"/>
        <v>540000</v>
      </c>
    </row>
    <row r="379" spans="1:17" s="31" customFormat="1" ht="12">
      <c r="A379" s="7" t="s">
        <v>188</v>
      </c>
      <c r="B379" s="6" t="s">
        <v>22</v>
      </c>
      <c r="C379" s="6" t="s">
        <v>17</v>
      </c>
      <c r="D379" s="6" t="s">
        <v>5</v>
      </c>
      <c r="E379" s="6" t="s">
        <v>389</v>
      </c>
      <c r="F379" s="6" t="s">
        <v>189</v>
      </c>
      <c r="G379" s="67">
        <v>540000</v>
      </c>
      <c r="H379" s="67"/>
      <c r="I379" s="67">
        <f t="shared" si="175"/>
        <v>540000</v>
      </c>
      <c r="J379" s="68">
        <v>540000</v>
      </c>
      <c r="K379" s="67"/>
      <c r="L379" s="67">
        <f t="shared" si="182"/>
        <v>540000</v>
      </c>
      <c r="M379" s="67">
        <v>540000</v>
      </c>
      <c r="N379" s="67"/>
      <c r="O379" s="67">
        <f t="shared" si="183"/>
        <v>540000</v>
      </c>
    </row>
    <row r="380" spans="1:17" s="31" customFormat="1" ht="24">
      <c r="A380" s="7" t="s">
        <v>518</v>
      </c>
      <c r="B380" s="6" t="s">
        <v>22</v>
      </c>
      <c r="C380" s="6" t="s">
        <v>17</v>
      </c>
      <c r="D380" s="6" t="s">
        <v>5</v>
      </c>
      <c r="E380" s="6" t="s">
        <v>396</v>
      </c>
      <c r="F380" s="6"/>
      <c r="G380" s="67">
        <f>G381</f>
        <v>503000</v>
      </c>
      <c r="H380" s="67">
        <f>H381</f>
        <v>0</v>
      </c>
      <c r="I380" s="67">
        <f t="shared" si="175"/>
        <v>503000</v>
      </c>
      <c r="J380" s="67">
        <f t="shared" ref="J380:M381" si="191">J381</f>
        <v>503000</v>
      </c>
      <c r="K380" s="67">
        <f>K381</f>
        <v>0</v>
      </c>
      <c r="L380" s="67">
        <f t="shared" si="182"/>
        <v>503000</v>
      </c>
      <c r="M380" s="67">
        <f t="shared" si="191"/>
        <v>503000</v>
      </c>
      <c r="N380" s="67">
        <f>N381</f>
        <v>0</v>
      </c>
      <c r="O380" s="67">
        <f t="shared" si="183"/>
        <v>503000</v>
      </c>
    </row>
    <row r="381" spans="1:17" s="31" customFormat="1" ht="13.5" customHeight="1">
      <c r="A381" s="7" t="s">
        <v>88</v>
      </c>
      <c r="B381" s="6" t="s">
        <v>22</v>
      </c>
      <c r="C381" s="6" t="s">
        <v>17</v>
      </c>
      <c r="D381" s="6" t="s">
        <v>5</v>
      </c>
      <c r="E381" s="6" t="s">
        <v>396</v>
      </c>
      <c r="F381" s="6" t="s">
        <v>87</v>
      </c>
      <c r="G381" s="67">
        <f>G382</f>
        <v>503000</v>
      </c>
      <c r="H381" s="67">
        <f>H382</f>
        <v>0</v>
      </c>
      <c r="I381" s="67">
        <f t="shared" si="175"/>
        <v>503000</v>
      </c>
      <c r="J381" s="67">
        <f t="shared" si="191"/>
        <v>503000</v>
      </c>
      <c r="K381" s="67">
        <f>K382</f>
        <v>0</v>
      </c>
      <c r="L381" s="67">
        <f t="shared" si="182"/>
        <v>503000</v>
      </c>
      <c r="M381" s="67">
        <f t="shared" si="191"/>
        <v>503000</v>
      </c>
      <c r="N381" s="67">
        <f>N382</f>
        <v>0</v>
      </c>
      <c r="O381" s="67">
        <f t="shared" si="183"/>
        <v>503000</v>
      </c>
    </row>
    <row r="382" spans="1:17" s="31" customFormat="1" ht="12">
      <c r="A382" s="7" t="s">
        <v>188</v>
      </c>
      <c r="B382" s="6" t="s">
        <v>22</v>
      </c>
      <c r="C382" s="6" t="s">
        <v>17</v>
      </c>
      <c r="D382" s="6" t="s">
        <v>5</v>
      </c>
      <c r="E382" s="6" t="s">
        <v>396</v>
      </c>
      <c r="F382" s="6" t="s">
        <v>189</v>
      </c>
      <c r="G382" s="67">
        <v>503000</v>
      </c>
      <c r="H382" s="67"/>
      <c r="I382" s="67">
        <f t="shared" si="175"/>
        <v>503000</v>
      </c>
      <c r="J382" s="68">
        <v>503000</v>
      </c>
      <c r="K382" s="67"/>
      <c r="L382" s="67">
        <f t="shared" si="182"/>
        <v>503000</v>
      </c>
      <c r="M382" s="67">
        <v>503000</v>
      </c>
      <c r="N382" s="67"/>
      <c r="O382" s="67">
        <f t="shared" si="183"/>
        <v>503000</v>
      </c>
    </row>
    <row r="383" spans="1:17" s="31" customFormat="1" ht="12">
      <c r="A383" s="7" t="s">
        <v>89</v>
      </c>
      <c r="B383" s="6" t="s">
        <v>22</v>
      </c>
      <c r="C383" s="6" t="s">
        <v>17</v>
      </c>
      <c r="D383" s="6" t="s">
        <v>5</v>
      </c>
      <c r="E383" s="6" t="s">
        <v>397</v>
      </c>
      <c r="F383" s="9"/>
      <c r="G383" s="67">
        <f>G384</f>
        <v>1204404.01</v>
      </c>
      <c r="H383" s="67">
        <f>H384</f>
        <v>0</v>
      </c>
      <c r="I383" s="67">
        <f t="shared" si="175"/>
        <v>1204404.01</v>
      </c>
      <c r="J383" s="67">
        <f t="shared" ref="J383:M384" si="192">J384</f>
        <v>1162379.6499999999</v>
      </c>
      <c r="K383" s="67">
        <f>K384</f>
        <v>0</v>
      </c>
      <c r="L383" s="67">
        <f t="shared" si="182"/>
        <v>1162379.6499999999</v>
      </c>
      <c r="M383" s="67">
        <f t="shared" si="192"/>
        <v>1201158.28</v>
      </c>
      <c r="N383" s="67">
        <f>N384</f>
        <v>0</v>
      </c>
      <c r="O383" s="67">
        <f t="shared" si="183"/>
        <v>1201158.28</v>
      </c>
    </row>
    <row r="384" spans="1:17" s="31" customFormat="1" ht="24">
      <c r="A384" s="7" t="s">
        <v>88</v>
      </c>
      <c r="B384" s="6" t="s">
        <v>22</v>
      </c>
      <c r="C384" s="6" t="s">
        <v>17</v>
      </c>
      <c r="D384" s="6" t="s">
        <v>5</v>
      </c>
      <c r="E384" s="6" t="s">
        <v>397</v>
      </c>
      <c r="F384" s="9" t="s">
        <v>87</v>
      </c>
      <c r="G384" s="67">
        <f>G385</f>
        <v>1204404.01</v>
      </c>
      <c r="H384" s="67">
        <f>H385</f>
        <v>0</v>
      </c>
      <c r="I384" s="67">
        <f t="shared" si="175"/>
        <v>1204404.01</v>
      </c>
      <c r="J384" s="67">
        <f t="shared" si="192"/>
        <v>1162379.6499999999</v>
      </c>
      <c r="K384" s="67">
        <f>K385</f>
        <v>0</v>
      </c>
      <c r="L384" s="67">
        <f t="shared" si="182"/>
        <v>1162379.6499999999</v>
      </c>
      <c r="M384" s="67">
        <f t="shared" si="192"/>
        <v>1201158.28</v>
      </c>
      <c r="N384" s="67">
        <f>N385</f>
        <v>0</v>
      </c>
      <c r="O384" s="67">
        <f t="shared" si="183"/>
        <v>1201158.28</v>
      </c>
    </row>
    <row r="385" spans="1:15" s="31" customFormat="1" ht="12">
      <c r="A385" s="7" t="s">
        <v>188</v>
      </c>
      <c r="B385" s="6" t="s">
        <v>22</v>
      </c>
      <c r="C385" s="6" t="s">
        <v>17</v>
      </c>
      <c r="D385" s="6" t="s">
        <v>5</v>
      </c>
      <c r="E385" s="6" t="s">
        <v>397</v>
      </c>
      <c r="F385" s="9" t="s">
        <v>189</v>
      </c>
      <c r="G385" s="67">
        <v>1204404.01</v>
      </c>
      <c r="H385" s="67"/>
      <c r="I385" s="67">
        <f t="shared" si="175"/>
        <v>1204404.01</v>
      </c>
      <c r="J385" s="68">
        <v>1162379.6499999999</v>
      </c>
      <c r="K385" s="67"/>
      <c r="L385" s="67">
        <f t="shared" si="182"/>
        <v>1162379.6499999999</v>
      </c>
      <c r="M385" s="67">
        <v>1201158.28</v>
      </c>
      <c r="N385" s="67"/>
      <c r="O385" s="67">
        <f t="shared" si="183"/>
        <v>1201158.28</v>
      </c>
    </row>
    <row r="386" spans="1:15" s="31" customFormat="1" ht="24">
      <c r="A386" s="7" t="s">
        <v>475</v>
      </c>
      <c r="B386" s="6" t="s">
        <v>22</v>
      </c>
      <c r="C386" s="6" t="s">
        <v>17</v>
      </c>
      <c r="D386" s="6" t="s">
        <v>5</v>
      </c>
      <c r="E386" s="6" t="s">
        <v>398</v>
      </c>
      <c r="F386" s="6"/>
      <c r="G386" s="67">
        <f>G387</f>
        <v>1315800</v>
      </c>
      <c r="H386" s="67">
        <f>H387</f>
        <v>0</v>
      </c>
      <c r="I386" s="67">
        <f t="shared" si="175"/>
        <v>1315800</v>
      </c>
      <c r="J386" s="67">
        <f t="shared" ref="J386:M387" si="193">J387</f>
        <v>775572.63</v>
      </c>
      <c r="K386" s="67">
        <f>K387</f>
        <v>0</v>
      </c>
      <c r="L386" s="67">
        <f t="shared" si="182"/>
        <v>775572.63</v>
      </c>
      <c r="M386" s="67">
        <f t="shared" si="193"/>
        <v>0</v>
      </c>
      <c r="N386" s="67">
        <f>N387</f>
        <v>0</v>
      </c>
      <c r="O386" s="67">
        <f t="shared" si="183"/>
        <v>0</v>
      </c>
    </row>
    <row r="387" spans="1:15" s="31" customFormat="1" ht="24">
      <c r="A387" s="7" t="s">
        <v>88</v>
      </c>
      <c r="B387" s="6" t="s">
        <v>22</v>
      </c>
      <c r="C387" s="6" t="s">
        <v>17</v>
      </c>
      <c r="D387" s="6" t="s">
        <v>5</v>
      </c>
      <c r="E387" s="6" t="s">
        <v>398</v>
      </c>
      <c r="F387" s="6" t="s">
        <v>87</v>
      </c>
      <c r="G387" s="67">
        <f>G388</f>
        <v>1315800</v>
      </c>
      <c r="H387" s="67">
        <f>H388</f>
        <v>0</v>
      </c>
      <c r="I387" s="67">
        <f t="shared" si="175"/>
        <v>1315800</v>
      </c>
      <c r="J387" s="67">
        <f t="shared" si="193"/>
        <v>775572.63</v>
      </c>
      <c r="K387" s="67">
        <f>K388</f>
        <v>0</v>
      </c>
      <c r="L387" s="67">
        <f t="shared" si="182"/>
        <v>775572.63</v>
      </c>
      <c r="M387" s="67">
        <f t="shared" si="193"/>
        <v>0</v>
      </c>
      <c r="N387" s="67">
        <f>N388</f>
        <v>0</v>
      </c>
      <c r="O387" s="67">
        <f t="shared" si="183"/>
        <v>0</v>
      </c>
    </row>
    <row r="388" spans="1:15" s="31" customFormat="1" ht="12">
      <c r="A388" s="7" t="s">
        <v>188</v>
      </c>
      <c r="B388" s="6" t="s">
        <v>22</v>
      </c>
      <c r="C388" s="6" t="s">
        <v>17</v>
      </c>
      <c r="D388" s="6" t="s">
        <v>5</v>
      </c>
      <c r="E388" s="6" t="s">
        <v>398</v>
      </c>
      <c r="F388" s="6" t="s">
        <v>189</v>
      </c>
      <c r="G388" s="67">
        <f>1250000+65800</f>
        <v>1315800</v>
      </c>
      <c r="H388" s="67"/>
      <c r="I388" s="67">
        <f t="shared" si="175"/>
        <v>1315800</v>
      </c>
      <c r="J388" s="68">
        <v>775572.63</v>
      </c>
      <c r="K388" s="67"/>
      <c r="L388" s="67">
        <f t="shared" si="182"/>
        <v>775572.63</v>
      </c>
      <c r="M388" s="67">
        <v>0</v>
      </c>
      <c r="N388" s="67"/>
      <c r="O388" s="67">
        <f t="shared" si="183"/>
        <v>0</v>
      </c>
    </row>
    <row r="389" spans="1:15" s="31" customFormat="1" ht="24">
      <c r="A389" s="7" t="s">
        <v>477</v>
      </c>
      <c r="B389" s="6" t="s">
        <v>22</v>
      </c>
      <c r="C389" s="6" t="s">
        <v>17</v>
      </c>
      <c r="D389" s="6" t="s">
        <v>5</v>
      </c>
      <c r="E389" s="6" t="s">
        <v>476</v>
      </c>
      <c r="F389" s="6"/>
      <c r="G389" s="67">
        <f>G390</f>
        <v>246834.45</v>
      </c>
      <c r="H389" s="67">
        <f>H390</f>
        <v>0</v>
      </c>
      <c r="I389" s="67">
        <f t="shared" si="175"/>
        <v>246834.45</v>
      </c>
      <c r="J389" s="67">
        <f t="shared" ref="J389:M390" si="194">J390</f>
        <v>246834.45</v>
      </c>
      <c r="K389" s="67">
        <f>K390</f>
        <v>0</v>
      </c>
      <c r="L389" s="67">
        <f t="shared" si="182"/>
        <v>246834.45</v>
      </c>
      <c r="M389" s="67">
        <f t="shared" si="194"/>
        <v>246834.45</v>
      </c>
      <c r="N389" s="67">
        <f>N390</f>
        <v>0</v>
      </c>
      <c r="O389" s="67">
        <f t="shared" si="183"/>
        <v>246834.45</v>
      </c>
    </row>
    <row r="390" spans="1:15" s="31" customFormat="1" ht="24">
      <c r="A390" s="7" t="s">
        <v>88</v>
      </c>
      <c r="B390" s="6" t="s">
        <v>22</v>
      </c>
      <c r="C390" s="6" t="s">
        <v>17</v>
      </c>
      <c r="D390" s="6" t="s">
        <v>5</v>
      </c>
      <c r="E390" s="6" t="s">
        <v>476</v>
      </c>
      <c r="F390" s="6" t="s">
        <v>87</v>
      </c>
      <c r="G390" s="67">
        <f>G391</f>
        <v>246834.45</v>
      </c>
      <c r="H390" s="67">
        <f>H391</f>
        <v>0</v>
      </c>
      <c r="I390" s="67">
        <f t="shared" si="175"/>
        <v>246834.45</v>
      </c>
      <c r="J390" s="67">
        <f t="shared" si="194"/>
        <v>246834.45</v>
      </c>
      <c r="K390" s="67">
        <f>K391</f>
        <v>0</v>
      </c>
      <c r="L390" s="67">
        <f t="shared" si="182"/>
        <v>246834.45</v>
      </c>
      <c r="M390" s="67">
        <f t="shared" si="194"/>
        <v>246834.45</v>
      </c>
      <c r="N390" s="67">
        <f>N391</f>
        <v>0</v>
      </c>
      <c r="O390" s="67">
        <f t="shared" si="183"/>
        <v>246834.45</v>
      </c>
    </row>
    <row r="391" spans="1:15" s="31" customFormat="1" ht="12">
      <c r="A391" s="7" t="s">
        <v>188</v>
      </c>
      <c r="B391" s="6" t="s">
        <v>22</v>
      </c>
      <c r="C391" s="6" t="s">
        <v>17</v>
      </c>
      <c r="D391" s="6" t="s">
        <v>5</v>
      </c>
      <c r="E391" s="6" t="s">
        <v>476</v>
      </c>
      <c r="F391" s="6" t="s">
        <v>189</v>
      </c>
      <c r="G391" s="67">
        <v>246834.45</v>
      </c>
      <c r="H391" s="67"/>
      <c r="I391" s="67">
        <f t="shared" si="175"/>
        <v>246834.45</v>
      </c>
      <c r="J391" s="67">
        <v>246834.45</v>
      </c>
      <c r="K391" s="67"/>
      <c r="L391" s="67">
        <f t="shared" si="182"/>
        <v>246834.45</v>
      </c>
      <c r="M391" s="67">
        <v>246834.45</v>
      </c>
      <c r="N391" s="67"/>
      <c r="O391" s="67">
        <f t="shared" si="183"/>
        <v>246834.45</v>
      </c>
    </row>
    <row r="392" spans="1:15" s="31" customFormat="1" ht="24">
      <c r="A392" s="7" t="s">
        <v>531</v>
      </c>
      <c r="B392" s="6" t="s">
        <v>22</v>
      </c>
      <c r="C392" s="6" t="s">
        <v>17</v>
      </c>
      <c r="D392" s="6" t="s">
        <v>5</v>
      </c>
      <c r="E392" s="6" t="s">
        <v>402</v>
      </c>
      <c r="F392" s="6"/>
      <c r="G392" s="67">
        <f>G393</f>
        <v>64446.82</v>
      </c>
      <c r="H392" s="67">
        <f>H393</f>
        <v>0</v>
      </c>
      <c r="I392" s="67">
        <f>G392+H392</f>
        <v>64446.82</v>
      </c>
      <c r="J392" s="67">
        <f t="shared" ref="J392:M393" si="195">J393</f>
        <v>0</v>
      </c>
      <c r="K392" s="67">
        <f>K393</f>
        <v>0</v>
      </c>
      <c r="L392" s="67">
        <f>J392+K392</f>
        <v>0</v>
      </c>
      <c r="M392" s="67">
        <f t="shared" si="195"/>
        <v>0</v>
      </c>
      <c r="N392" s="67">
        <f>N393</f>
        <v>0</v>
      </c>
      <c r="O392" s="67">
        <f>M392+N392</f>
        <v>0</v>
      </c>
    </row>
    <row r="393" spans="1:15" s="31" customFormat="1" ht="24">
      <c r="A393" s="7" t="s">
        <v>88</v>
      </c>
      <c r="B393" s="6" t="s">
        <v>22</v>
      </c>
      <c r="C393" s="6" t="s">
        <v>17</v>
      </c>
      <c r="D393" s="6" t="s">
        <v>5</v>
      </c>
      <c r="E393" s="6" t="s">
        <v>402</v>
      </c>
      <c r="F393" s="6" t="s">
        <v>87</v>
      </c>
      <c r="G393" s="67">
        <f>G394</f>
        <v>64446.82</v>
      </c>
      <c r="H393" s="67">
        <f>H394</f>
        <v>0</v>
      </c>
      <c r="I393" s="67">
        <f>G393+H393</f>
        <v>64446.82</v>
      </c>
      <c r="J393" s="67">
        <f t="shared" si="195"/>
        <v>0</v>
      </c>
      <c r="K393" s="67">
        <f>K394</f>
        <v>0</v>
      </c>
      <c r="L393" s="67">
        <f>J393+K393</f>
        <v>0</v>
      </c>
      <c r="M393" s="67">
        <f t="shared" si="195"/>
        <v>0</v>
      </c>
      <c r="N393" s="67">
        <f>N394</f>
        <v>0</v>
      </c>
      <c r="O393" s="67">
        <f>M393+N393</f>
        <v>0</v>
      </c>
    </row>
    <row r="394" spans="1:15" s="31" customFormat="1" ht="12">
      <c r="A394" s="7" t="s">
        <v>188</v>
      </c>
      <c r="B394" s="6" t="s">
        <v>22</v>
      </c>
      <c r="C394" s="6" t="s">
        <v>17</v>
      </c>
      <c r="D394" s="6" t="s">
        <v>5</v>
      </c>
      <c r="E394" s="6" t="s">
        <v>402</v>
      </c>
      <c r="F394" s="6" t="s">
        <v>189</v>
      </c>
      <c r="G394" s="67">
        <v>64446.82</v>
      </c>
      <c r="H394" s="67"/>
      <c r="I394" s="67">
        <f>G394+H394</f>
        <v>64446.82</v>
      </c>
      <c r="J394" s="68">
        <v>0</v>
      </c>
      <c r="K394" s="67">
        <v>0</v>
      </c>
      <c r="L394" s="67">
        <f>J394+K394</f>
        <v>0</v>
      </c>
      <c r="M394" s="67">
        <v>0</v>
      </c>
      <c r="N394" s="67">
        <v>0</v>
      </c>
      <c r="O394" s="67">
        <f>M394+N394</f>
        <v>0</v>
      </c>
    </row>
    <row r="395" spans="1:15" s="31" customFormat="1" ht="48">
      <c r="A395" s="7" t="s">
        <v>179</v>
      </c>
      <c r="B395" s="6" t="s">
        <v>22</v>
      </c>
      <c r="C395" s="6" t="s">
        <v>17</v>
      </c>
      <c r="D395" s="6" t="s">
        <v>5</v>
      </c>
      <c r="E395" s="6" t="s">
        <v>399</v>
      </c>
      <c r="F395" s="6"/>
      <c r="G395" s="67">
        <f>G396</f>
        <v>927521.38</v>
      </c>
      <c r="H395" s="67">
        <f>H396</f>
        <v>0</v>
      </c>
      <c r="I395" s="67">
        <f t="shared" si="175"/>
        <v>927521.38</v>
      </c>
      <c r="J395" s="67">
        <f t="shared" ref="J395:M396" si="196">J396</f>
        <v>900000</v>
      </c>
      <c r="K395" s="67">
        <f>K396</f>
        <v>0</v>
      </c>
      <c r="L395" s="67">
        <f t="shared" si="182"/>
        <v>900000</v>
      </c>
      <c r="M395" s="67">
        <f t="shared" si="196"/>
        <v>900000</v>
      </c>
      <c r="N395" s="67">
        <f>N396</f>
        <v>0</v>
      </c>
      <c r="O395" s="67">
        <f t="shared" si="183"/>
        <v>900000</v>
      </c>
    </row>
    <row r="396" spans="1:15" s="31" customFormat="1" ht="24">
      <c r="A396" s="7" t="s">
        <v>88</v>
      </c>
      <c r="B396" s="6" t="s">
        <v>22</v>
      </c>
      <c r="C396" s="6" t="s">
        <v>17</v>
      </c>
      <c r="D396" s="6" t="s">
        <v>5</v>
      </c>
      <c r="E396" s="6" t="s">
        <v>399</v>
      </c>
      <c r="F396" s="6" t="s">
        <v>87</v>
      </c>
      <c r="G396" s="67">
        <f>G397</f>
        <v>927521.38</v>
      </c>
      <c r="H396" s="67">
        <f>H397</f>
        <v>0</v>
      </c>
      <c r="I396" s="67">
        <f t="shared" si="175"/>
        <v>927521.38</v>
      </c>
      <c r="J396" s="67">
        <f t="shared" si="196"/>
        <v>900000</v>
      </c>
      <c r="K396" s="67">
        <f>K397</f>
        <v>0</v>
      </c>
      <c r="L396" s="67">
        <f t="shared" si="182"/>
        <v>900000</v>
      </c>
      <c r="M396" s="67">
        <f t="shared" si="196"/>
        <v>900000</v>
      </c>
      <c r="N396" s="67">
        <f>N397</f>
        <v>0</v>
      </c>
      <c r="O396" s="67">
        <f t="shared" si="183"/>
        <v>900000</v>
      </c>
    </row>
    <row r="397" spans="1:15" s="31" customFormat="1" ht="12">
      <c r="A397" s="7" t="s">
        <v>188</v>
      </c>
      <c r="B397" s="6" t="s">
        <v>22</v>
      </c>
      <c r="C397" s="6" t="s">
        <v>17</v>
      </c>
      <c r="D397" s="6" t="s">
        <v>5</v>
      </c>
      <c r="E397" s="6" t="s">
        <v>399</v>
      </c>
      <c r="F397" s="6" t="s">
        <v>189</v>
      </c>
      <c r="G397" s="67">
        <f>27521.38+900000</f>
        <v>927521.38</v>
      </c>
      <c r="H397" s="67"/>
      <c r="I397" s="67">
        <f t="shared" si="175"/>
        <v>927521.38</v>
      </c>
      <c r="J397" s="68">
        <v>900000</v>
      </c>
      <c r="K397" s="67"/>
      <c r="L397" s="67">
        <f t="shared" si="182"/>
        <v>900000</v>
      </c>
      <c r="M397" s="67">
        <v>900000</v>
      </c>
      <c r="N397" s="67"/>
      <c r="O397" s="67">
        <f t="shared" si="183"/>
        <v>900000</v>
      </c>
    </row>
    <row r="398" spans="1:15" s="31" customFormat="1" ht="36">
      <c r="A398" s="7" t="s">
        <v>310</v>
      </c>
      <c r="B398" s="6" t="s">
        <v>22</v>
      </c>
      <c r="C398" s="6" t="s">
        <v>17</v>
      </c>
      <c r="D398" s="6" t="s">
        <v>5</v>
      </c>
      <c r="E398" s="6" t="s">
        <v>400</v>
      </c>
      <c r="F398" s="6"/>
      <c r="G398" s="67">
        <f>G399</f>
        <v>5492781.96</v>
      </c>
      <c r="H398" s="67">
        <f>H399</f>
        <v>0</v>
      </c>
      <c r="I398" s="67">
        <f t="shared" si="175"/>
        <v>5492781.96</v>
      </c>
      <c r="J398" s="67">
        <f t="shared" ref="J398:M399" si="197">J399</f>
        <v>0</v>
      </c>
      <c r="K398" s="67">
        <f>K399</f>
        <v>0</v>
      </c>
      <c r="L398" s="67">
        <f t="shared" si="182"/>
        <v>0</v>
      </c>
      <c r="M398" s="67">
        <f t="shared" si="197"/>
        <v>0</v>
      </c>
      <c r="N398" s="67">
        <f>N399</f>
        <v>0</v>
      </c>
      <c r="O398" s="67">
        <f t="shared" si="183"/>
        <v>0</v>
      </c>
    </row>
    <row r="399" spans="1:15" s="31" customFormat="1" ht="24">
      <c r="A399" s="7" t="s">
        <v>88</v>
      </c>
      <c r="B399" s="6" t="s">
        <v>22</v>
      </c>
      <c r="C399" s="6" t="s">
        <v>17</v>
      </c>
      <c r="D399" s="6" t="s">
        <v>5</v>
      </c>
      <c r="E399" s="6" t="s">
        <v>400</v>
      </c>
      <c r="F399" s="6" t="s">
        <v>87</v>
      </c>
      <c r="G399" s="67">
        <f>G400</f>
        <v>5492781.96</v>
      </c>
      <c r="H399" s="67">
        <f>H400</f>
        <v>0</v>
      </c>
      <c r="I399" s="67">
        <f t="shared" si="175"/>
        <v>5492781.96</v>
      </c>
      <c r="J399" s="67">
        <f t="shared" si="197"/>
        <v>0</v>
      </c>
      <c r="K399" s="67">
        <f>K400</f>
        <v>0</v>
      </c>
      <c r="L399" s="67">
        <f t="shared" si="182"/>
        <v>0</v>
      </c>
      <c r="M399" s="67">
        <f t="shared" si="197"/>
        <v>0</v>
      </c>
      <c r="N399" s="67">
        <f>N400</f>
        <v>0</v>
      </c>
      <c r="O399" s="67">
        <f t="shared" si="183"/>
        <v>0</v>
      </c>
    </row>
    <row r="400" spans="1:15" s="31" customFormat="1" ht="12">
      <c r="A400" s="7" t="s">
        <v>188</v>
      </c>
      <c r="B400" s="6" t="s">
        <v>22</v>
      </c>
      <c r="C400" s="6" t="s">
        <v>17</v>
      </c>
      <c r="D400" s="6" t="s">
        <v>5</v>
      </c>
      <c r="E400" s="6" t="s">
        <v>400</v>
      </c>
      <c r="F400" s="6" t="s">
        <v>189</v>
      </c>
      <c r="G400" s="67">
        <v>5492781.96</v>
      </c>
      <c r="H400" s="67"/>
      <c r="I400" s="67">
        <f t="shared" si="175"/>
        <v>5492781.96</v>
      </c>
      <c r="J400" s="68"/>
      <c r="K400" s="67"/>
      <c r="L400" s="67">
        <f t="shared" si="182"/>
        <v>0</v>
      </c>
      <c r="M400" s="67"/>
      <c r="N400" s="67"/>
      <c r="O400" s="67">
        <f t="shared" si="183"/>
        <v>0</v>
      </c>
    </row>
    <row r="401" spans="1:15" s="31" customFormat="1" ht="12">
      <c r="A401" s="7" t="s">
        <v>194</v>
      </c>
      <c r="B401" s="6" t="s">
        <v>22</v>
      </c>
      <c r="C401" s="6" t="s">
        <v>17</v>
      </c>
      <c r="D401" s="6" t="s">
        <v>5</v>
      </c>
      <c r="E401" s="6" t="s">
        <v>401</v>
      </c>
      <c r="F401" s="6"/>
      <c r="G401" s="67">
        <f>G402</f>
        <v>501000</v>
      </c>
      <c r="H401" s="67">
        <f>H402</f>
        <v>0</v>
      </c>
      <c r="I401" s="67">
        <f t="shared" si="175"/>
        <v>501000</v>
      </c>
      <c r="J401" s="67">
        <f t="shared" ref="J401:M402" si="198">J402</f>
        <v>0</v>
      </c>
      <c r="K401" s="67">
        <f>K402</f>
        <v>0</v>
      </c>
      <c r="L401" s="67">
        <f t="shared" si="182"/>
        <v>0</v>
      </c>
      <c r="M401" s="67">
        <f t="shared" si="198"/>
        <v>0</v>
      </c>
      <c r="N401" s="67">
        <f>N402</f>
        <v>0</v>
      </c>
      <c r="O401" s="67">
        <f t="shared" si="183"/>
        <v>0</v>
      </c>
    </row>
    <row r="402" spans="1:15" s="31" customFormat="1" ht="24">
      <c r="A402" s="7" t="s">
        <v>88</v>
      </c>
      <c r="B402" s="6" t="s">
        <v>22</v>
      </c>
      <c r="C402" s="6" t="s">
        <v>17</v>
      </c>
      <c r="D402" s="6" t="s">
        <v>5</v>
      </c>
      <c r="E402" s="6" t="s">
        <v>401</v>
      </c>
      <c r="F402" s="6" t="s">
        <v>87</v>
      </c>
      <c r="G402" s="67">
        <f>G403</f>
        <v>501000</v>
      </c>
      <c r="H402" s="67">
        <f>H403</f>
        <v>0</v>
      </c>
      <c r="I402" s="67">
        <f t="shared" si="175"/>
        <v>501000</v>
      </c>
      <c r="J402" s="67">
        <f t="shared" si="198"/>
        <v>0</v>
      </c>
      <c r="K402" s="67">
        <f>K403</f>
        <v>0</v>
      </c>
      <c r="L402" s="67">
        <f t="shared" si="182"/>
        <v>0</v>
      </c>
      <c r="M402" s="67">
        <f t="shared" si="198"/>
        <v>0</v>
      </c>
      <c r="N402" s="67">
        <f>N403</f>
        <v>0</v>
      </c>
      <c r="O402" s="67">
        <f t="shared" si="183"/>
        <v>0</v>
      </c>
    </row>
    <row r="403" spans="1:15" s="31" customFormat="1" ht="12">
      <c r="A403" s="7" t="s">
        <v>188</v>
      </c>
      <c r="B403" s="6" t="s">
        <v>22</v>
      </c>
      <c r="C403" s="6" t="s">
        <v>17</v>
      </c>
      <c r="D403" s="6" t="s">
        <v>5</v>
      </c>
      <c r="E403" s="6" t="s">
        <v>401</v>
      </c>
      <c r="F403" s="6" t="s">
        <v>189</v>
      </c>
      <c r="G403" s="67">
        <v>501000</v>
      </c>
      <c r="H403" s="67"/>
      <c r="I403" s="67">
        <f t="shared" si="175"/>
        <v>501000</v>
      </c>
      <c r="J403" s="68"/>
      <c r="K403" s="67"/>
      <c r="L403" s="67">
        <f t="shared" si="182"/>
        <v>0</v>
      </c>
      <c r="M403" s="67"/>
      <c r="N403" s="67"/>
      <c r="O403" s="67">
        <f t="shared" si="183"/>
        <v>0</v>
      </c>
    </row>
    <row r="404" spans="1:15" s="31" customFormat="1" ht="12">
      <c r="A404" s="7" t="s">
        <v>469</v>
      </c>
      <c r="B404" s="6" t="s">
        <v>22</v>
      </c>
      <c r="C404" s="6" t="s">
        <v>17</v>
      </c>
      <c r="D404" s="6" t="s">
        <v>5</v>
      </c>
      <c r="E404" s="6" t="s">
        <v>467</v>
      </c>
      <c r="F404" s="6"/>
      <c r="G404" s="67">
        <f t="shared" ref="G404:H406" si="199">G405</f>
        <v>5000000</v>
      </c>
      <c r="H404" s="67">
        <f t="shared" si="199"/>
        <v>0</v>
      </c>
      <c r="I404" s="67">
        <f t="shared" si="175"/>
        <v>5000000</v>
      </c>
      <c r="J404" s="67">
        <f t="shared" ref="J404:M406" si="200">J405</f>
        <v>0</v>
      </c>
      <c r="K404" s="67">
        <f>K405</f>
        <v>0</v>
      </c>
      <c r="L404" s="67">
        <f t="shared" si="182"/>
        <v>0</v>
      </c>
      <c r="M404" s="67">
        <f t="shared" si="200"/>
        <v>0</v>
      </c>
      <c r="N404" s="67">
        <f>N405</f>
        <v>0</v>
      </c>
      <c r="O404" s="67">
        <f t="shared" si="183"/>
        <v>0</v>
      </c>
    </row>
    <row r="405" spans="1:15" s="31" customFormat="1" ht="12">
      <c r="A405" s="7" t="s">
        <v>470</v>
      </c>
      <c r="B405" s="6" t="s">
        <v>22</v>
      </c>
      <c r="C405" s="6" t="s">
        <v>17</v>
      </c>
      <c r="D405" s="6" t="s">
        <v>5</v>
      </c>
      <c r="E405" s="6" t="s">
        <v>468</v>
      </c>
      <c r="F405" s="6"/>
      <c r="G405" s="67">
        <f t="shared" si="199"/>
        <v>5000000</v>
      </c>
      <c r="H405" s="67">
        <f t="shared" si="199"/>
        <v>0</v>
      </c>
      <c r="I405" s="67">
        <f t="shared" si="175"/>
        <v>5000000</v>
      </c>
      <c r="J405" s="67">
        <f t="shared" si="200"/>
        <v>0</v>
      </c>
      <c r="K405" s="67">
        <f>K406</f>
        <v>0</v>
      </c>
      <c r="L405" s="67">
        <f t="shared" si="182"/>
        <v>0</v>
      </c>
      <c r="M405" s="67">
        <f t="shared" si="200"/>
        <v>0</v>
      </c>
      <c r="N405" s="67">
        <f>N406</f>
        <v>0</v>
      </c>
      <c r="O405" s="67">
        <f t="shared" si="183"/>
        <v>0</v>
      </c>
    </row>
    <row r="406" spans="1:15" s="31" customFormat="1" ht="24">
      <c r="A406" s="7" t="s">
        <v>88</v>
      </c>
      <c r="B406" s="6" t="s">
        <v>22</v>
      </c>
      <c r="C406" s="6" t="s">
        <v>17</v>
      </c>
      <c r="D406" s="6" t="s">
        <v>5</v>
      </c>
      <c r="E406" s="6" t="s">
        <v>468</v>
      </c>
      <c r="F406" s="6" t="s">
        <v>87</v>
      </c>
      <c r="G406" s="67">
        <f t="shared" si="199"/>
        <v>5000000</v>
      </c>
      <c r="H406" s="67">
        <f t="shared" si="199"/>
        <v>0</v>
      </c>
      <c r="I406" s="67">
        <f t="shared" si="175"/>
        <v>5000000</v>
      </c>
      <c r="J406" s="67">
        <f t="shared" si="200"/>
        <v>0</v>
      </c>
      <c r="K406" s="67">
        <f>K407</f>
        <v>0</v>
      </c>
      <c r="L406" s="67">
        <f t="shared" si="182"/>
        <v>0</v>
      </c>
      <c r="M406" s="67">
        <f t="shared" si="200"/>
        <v>0</v>
      </c>
      <c r="N406" s="67">
        <f>N407</f>
        <v>0</v>
      </c>
      <c r="O406" s="67">
        <f t="shared" si="183"/>
        <v>0</v>
      </c>
    </row>
    <row r="407" spans="1:15" s="31" customFormat="1" ht="12">
      <c r="A407" s="7" t="s">
        <v>188</v>
      </c>
      <c r="B407" s="6" t="s">
        <v>22</v>
      </c>
      <c r="C407" s="6" t="s">
        <v>17</v>
      </c>
      <c r="D407" s="6" t="s">
        <v>5</v>
      </c>
      <c r="E407" s="6" t="s">
        <v>468</v>
      </c>
      <c r="F407" s="6" t="s">
        <v>189</v>
      </c>
      <c r="G407" s="67">
        <v>5000000</v>
      </c>
      <c r="H407" s="67"/>
      <c r="I407" s="67">
        <f t="shared" si="175"/>
        <v>5000000</v>
      </c>
      <c r="J407" s="68">
        <v>0</v>
      </c>
      <c r="K407" s="67"/>
      <c r="L407" s="67">
        <f t="shared" si="182"/>
        <v>0</v>
      </c>
      <c r="M407" s="67">
        <v>0</v>
      </c>
      <c r="N407" s="67"/>
      <c r="O407" s="67">
        <f t="shared" si="183"/>
        <v>0</v>
      </c>
    </row>
    <row r="408" spans="1:15" s="31" customFormat="1" ht="12">
      <c r="A408" s="7" t="s">
        <v>416</v>
      </c>
      <c r="B408" s="6" t="s">
        <v>22</v>
      </c>
      <c r="C408" s="6" t="s">
        <v>17</v>
      </c>
      <c r="D408" s="6" t="s">
        <v>5</v>
      </c>
      <c r="E408" s="6" t="s">
        <v>413</v>
      </c>
      <c r="F408" s="6"/>
      <c r="G408" s="67">
        <f>G409+G412</f>
        <v>175438.59</v>
      </c>
      <c r="H408" s="67">
        <f>H409+H412</f>
        <v>0</v>
      </c>
      <c r="I408" s="67">
        <f t="shared" si="175"/>
        <v>175438.59</v>
      </c>
      <c r="J408" s="67">
        <f>J409+J412</f>
        <v>0</v>
      </c>
      <c r="K408" s="67">
        <f>K409+K412</f>
        <v>0</v>
      </c>
      <c r="L408" s="67">
        <f t="shared" si="182"/>
        <v>0</v>
      </c>
      <c r="M408" s="67">
        <f>M409+M412</f>
        <v>0</v>
      </c>
      <c r="N408" s="67">
        <f>N409+N412</f>
        <v>0</v>
      </c>
      <c r="O408" s="67">
        <f t="shared" si="183"/>
        <v>0</v>
      </c>
    </row>
    <row r="409" spans="1:15" s="31" customFormat="1" ht="12">
      <c r="A409" s="7" t="s">
        <v>529</v>
      </c>
      <c r="B409" s="6" t="s">
        <v>22</v>
      </c>
      <c r="C409" s="6" t="s">
        <v>17</v>
      </c>
      <c r="D409" s="6" t="s">
        <v>5</v>
      </c>
      <c r="E409" s="6" t="s">
        <v>414</v>
      </c>
      <c r="F409" s="6"/>
      <c r="G409" s="67">
        <f>G410</f>
        <v>58479.53</v>
      </c>
      <c r="H409" s="67">
        <f>H410</f>
        <v>0</v>
      </c>
      <c r="I409" s="67">
        <f t="shared" si="175"/>
        <v>58479.53</v>
      </c>
      <c r="J409" s="67">
        <f>J410</f>
        <v>0</v>
      </c>
      <c r="K409" s="67">
        <f>K410</f>
        <v>0</v>
      </c>
      <c r="L409" s="67">
        <f t="shared" si="182"/>
        <v>0</v>
      </c>
      <c r="M409" s="67">
        <f>M410</f>
        <v>0</v>
      </c>
      <c r="N409" s="67">
        <f>N410</f>
        <v>0</v>
      </c>
      <c r="O409" s="67">
        <f t="shared" si="183"/>
        <v>0</v>
      </c>
    </row>
    <row r="410" spans="1:15" s="31" customFormat="1" ht="24">
      <c r="A410" s="7" t="s">
        <v>88</v>
      </c>
      <c r="B410" s="6" t="s">
        <v>22</v>
      </c>
      <c r="C410" s="6" t="s">
        <v>17</v>
      </c>
      <c r="D410" s="6" t="s">
        <v>5</v>
      </c>
      <c r="E410" s="6" t="s">
        <v>414</v>
      </c>
      <c r="F410" s="6" t="s">
        <v>87</v>
      </c>
      <c r="G410" s="67">
        <f>G411</f>
        <v>58479.53</v>
      </c>
      <c r="H410" s="67">
        <f>H411</f>
        <v>0</v>
      </c>
      <c r="I410" s="67">
        <f t="shared" si="175"/>
        <v>58479.53</v>
      </c>
      <c r="J410" s="67">
        <f>J411</f>
        <v>0</v>
      </c>
      <c r="K410" s="67">
        <f>K411</f>
        <v>0</v>
      </c>
      <c r="L410" s="67">
        <f t="shared" si="182"/>
        <v>0</v>
      </c>
      <c r="M410" s="67">
        <f>M411</f>
        <v>0</v>
      </c>
      <c r="N410" s="67">
        <f>N411</f>
        <v>0</v>
      </c>
      <c r="O410" s="67">
        <f t="shared" si="183"/>
        <v>0</v>
      </c>
    </row>
    <row r="411" spans="1:15" s="31" customFormat="1" ht="12">
      <c r="A411" s="7" t="s">
        <v>188</v>
      </c>
      <c r="B411" s="6" t="s">
        <v>22</v>
      </c>
      <c r="C411" s="6" t="s">
        <v>17</v>
      </c>
      <c r="D411" s="6" t="s">
        <v>5</v>
      </c>
      <c r="E411" s="6" t="s">
        <v>414</v>
      </c>
      <c r="F411" s="6" t="s">
        <v>189</v>
      </c>
      <c r="G411" s="67">
        <v>58479.53</v>
      </c>
      <c r="H411" s="67"/>
      <c r="I411" s="67">
        <f t="shared" si="175"/>
        <v>58479.53</v>
      </c>
      <c r="J411" s="67"/>
      <c r="K411" s="67"/>
      <c r="L411" s="67">
        <f t="shared" si="182"/>
        <v>0</v>
      </c>
      <c r="M411" s="67"/>
      <c r="N411" s="67"/>
      <c r="O411" s="67">
        <f t="shared" si="183"/>
        <v>0</v>
      </c>
    </row>
    <row r="412" spans="1:15" s="31" customFormat="1" ht="12">
      <c r="A412" s="7" t="s">
        <v>530</v>
      </c>
      <c r="B412" s="6" t="s">
        <v>22</v>
      </c>
      <c r="C412" s="6" t="s">
        <v>17</v>
      </c>
      <c r="D412" s="6" t="s">
        <v>5</v>
      </c>
      <c r="E412" s="6" t="s">
        <v>415</v>
      </c>
      <c r="F412" s="6"/>
      <c r="G412" s="67">
        <f>G413</f>
        <v>116959.06</v>
      </c>
      <c r="H412" s="67">
        <f>H413</f>
        <v>0</v>
      </c>
      <c r="I412" s="67">
        <f t="shared" si="175"/>
        <v>116959.06</v>
      </c>
      <c r="J412" s="67">
        <f>J413</f>
        <v>0</v>
      </c>
      <c r="K412" s="67">
        <f>K413</f>
        <v>0</v>
      </c>
      <c r="L412" s="67">
        <f t="shared" si="182"/>
        <v>0</v>
      </c>
      <c r="M412" s="67">
        <f>M413</f>
        <v>0</v>
      </c>
      <c r="N412" s="67">
        <f>N413</f>
        <v>0</v>
      </c>
      <c r="O412" s="67">
        <f t="shared" si="183"/>
        <v>0</v>
      </c>
    </row>
    <row r="413" spans="1:15" s="31" customFormat="1" ht="24">
      <c r="A413" s="7" t="s">
        <v>88</v>
      </c>
      <c r="B413" s="6" t="s">
        <v>22</v>
      </c>
      <c r="C413" s="6" t="s">
        <v>17</v>
      </c>
      <c r="D413" s="6" t="s">
        <v>5</v>
      </c>
      <c r="E413" s="6" t="s">
        <v>415</v>
      </c>
      <c r="F413" s="6" t="s">
        <v>87</v>
      </c>
      <c r="G413" s="67">
        <f>G414</f>
        <v>116959.06</v>
      </c>
      <c r="H413" s="67">
        <f>H414</f>
        <v>0</v>
      </c>
      <c r="I413" s="67">
        <f t="shared" si="175"/>
        <v>116959.06</v>
      </c>
      <c r="J413" s="67">
        <f>J414</f>
        <v>0</v>
      </c>
      <c r="K413" s="67">
        <f>K414</f>
        <v>0</v>
      </c>
      <c r="L413" s="67">
        <f t="shared" si="182"/>
        <v>0</v>
      </c>
      <c r="M413" s="67">
        <f>M414</f>
        <v>0</v>
      </c>
      <c r="N413" s="67">
        <f>N414</f>
        <v>0</v>
      </c>
      <c r="O413" s="67">
        <f t="shared" si="183"/>
        <v>0</v>
      </c>
    </row>
    <row r="414" spans="1:15" s="31" customFormat="1" ht="12">
      <c r="A414" s="7" t="s">
        <v>188</v>
      </c>
      <c r="B414" s="6" t="s">
        <v>22</v>
      </c>
      <c r="C414" s="6" t="s">
        <v>17</v>
      </c>
      <c r="D414" s="6" t="s">
        <v>5</v>
      </c>
      <c r="E414" s="6" t="s">
        <v>415</v>
      </c>
      <c r="F414" s="6" t="s">
        <v>189</v>
      </c>
      <c r="G414" s="67">
        <v>116959.06</v>
      </c>
      <c r="H414" s="67"/>
      <c r="I414" s="67">
        <f t="shared" si="175"/>
        <v>116959.06</v>
      </c>
      <c r="J414" s="67"/>
      <c r="K414" s="67"/>
      <c r="L414" s="67">
        <f t="shared" si="182"/>
        <v>0</v>
      </c>
      <c r="M414" s="67"/>
      <c r="N414" s="67"/>
      <c r="O414" s="67">
        <f t="shared" si="183"/>
        <v>0</v>
      </c>
    </row>
    <row r="415" spans="1:15" s="31" customFormat="1" ht="24">
      <c r="A415" s="7" t="s">
        <v>433</v>
      </c>
      <c r="B415" s="6" t="s">
        <v>22</v>
      </c>
      <c r="C415" s="6" t="s">
        <v>17</v>
      </c>
      <c r="D415" s="6" t="s">
        <v>5</v>
      </c>
      <c r="E415" s="6" t="s">
        <v>285</v>
      </c>
      <c r="F415" s="6"/>
      <c r="G415" s="67">
        <f t="shared" ref="G415:N417" si="201">G416</f>
        <v>398407.82</v>
      </c>
      <c r="H415" s="67">
        <f t="shared" si="201"/>
        <v>0</v>
      </c>
      <c r="I415" s="67">
        <f t="shared" si="175"/>
        <v>398407.82</v>
      </c>
      <c r="J415" s="67">
        <f t="shared" si="201"/>
        <v>0</v>
      </c>
      <c r="K415" s="67">
        <f t="shared" si="201"/>
        <v>0</v>
      </c>
      <c r="L415" s="67">
        <f t="shared" si="182"/>
        <v>0</v>
      </c>
      <c r="M415" s="67">
        <f t="shared" si="201"/>
        <v>0</v>
      </c>
      <c r="N415" s="67">
        <f t="shared" si="201"/>
        <v>0</v>
      </c>
      <c r="O415" s="67">
        <f t="shared" si="183"/>
        <v>0</v>
      </c>
    </row>
    <row r="416" spans="1:15" s="31" customFormat="1" ht="36">
      <c r="A416" s="7" t="s">
        <v>456</v>
      </c>
      <c r="B416" s="6" t="s">
        <v>22</v>
      </c>
      <c r="C416" s="6" t="s">
        <v>17</v>
      </c>
      <c r="D416" s="6" t="s">
        <v>5</v>
      </c>
      <c r="E416" s="6" t="s">
        <v>455</v>
      </c>
      <c r="F416" s="6"/>
      <c r="G416" s="67">
        <f t="shared" si="201"/>
        <v>398407.82</v>
      </c>
      <c r="H416" s="67">
        <f t="shared" si="201"/>
        <v>0</v>
      </c>
      <c r="I416" s="67">
        <f t="shared" si="175"/>
        <v>398407.82</v>
      </c>
      <c r="J416" s="67">
        <f t="shared" si="201"/>
        <v>0</v>
      </c>
      <c r="K416" s="67">
        <f t="shared" si="201"/>
        <v>0</v>
      </c>
      <c r="L416" s="67">
        <f t="shared" si="182"/>
        <v>0</v>
      </c>
      <c r="M416" s="67">
        <f t="shared" si="201"/>
        <v>0</v>
      </c>
      <c r="N416" s="67">
        <f t="shared" si="201"/>
        <v>0</v>
      </c>
      <c r="O416" s="67">
        <f t="shared" si="183"/>
        <v>0</v>
      </c>
    </row>
    <row r="417" spans="1:15" s="31" customFormat="1" ht="24">
      <c r="A417" s="7" t="s">
        <v>88</v>
      </c>
      <c r="B417" s="6" t="s">
        <v>22</v>
      </c>
      <c r="C417" s="6" t="s">
        <v>17</v>
      </c>
      <c r="D417" s="6" t="s">
        <v>5</v>
      </c>
      <c r="E417" s="6" t="s">
        <v>455</v>
      </c>
      <c r="F417" s="6" t="s">
        <v>87</v>
      </c>
      <c r="G417" s="67">
        <f t="shared" si="201"/>
        <v>398407.82</v>
      </c>
      <c r="H417" s="67">
        <f t="shared" si="201"/>
        <v>0</v>
      </c>
      <c r="I417" s="67">
        <f t="shared" si="175"/>
        <v>398407.82</v>
      </c>
      <c r="J417" s="67">
        <f t="shared" si="201"/>
        <v>0</v>
      </c>
      <c r="K417" s="67">
        <f t="shared" si="201"/>
        <v>0</v>
      </c>
      <c r="L417" s="67">
        <f t="shared" si="182"/>
        <v>0</v>
      </c>
      <c r="M417" s="67">
        <f t="shared" si="201"/>
        <v>0</v>
      </c>
      <c r="N417" s="67">
        <f t="shared" si="201"/>
        <v>0</v>
      </c>
      <c r="O417" s="67">
        <f t="shared" si="183"/>
        <v>0</v>
      </c>
    </row>
    <row r="418" spans="1:15" s="31" customFormat="1" ht="12">
      <c r="A418" s="7" t="s">
        <v>188</v>
      </c>
      <c r="B418" s="6" t="s">
        <v>22</v>
      </c>
      <c r="C418" s="6" t="s">
        <v>17</v>
      </c>
      <c r="D418" s="6" t="s">
        <v>5</v>
      </c>
      <c r="E418" s="6" t="s">
        <v>455</v>
      </c>
      <c r="F418" s="6" t="s">
        <v>189</v>
      </c>
      <c r="G418" s="67">
        <v>398407.82</v>
      </c>
      <c r="H418" s="67"/>
      <c r="I418" s="67">
        <f t="shared" si="175"/>
        <v>398407.82</v>
      </c>
      <c r="J418" s="67"/>
      <c r="K418" s="67"/>
      <c r="L418" s="67">
        <f t="shared" si="182"/>
        <v>0</v>
      </c>
      <c r="M418" s="67"/>
      <c r="N418" s="67"/>
      <c r="O418" s="67">
        <f t="shared" si="183"/>
        <v>0</v>
      </c>
    </row>
    <row r="419" spans="1:15" s="31" customFormat="1" ht="12">
      <c r="A419" s="11" t="s">
        <v>33</v>
      </c>
      <c r="B419" s="18">
        <v>800</v>
      </c>
      <c r="C419" s="18">
        <v>10</v>
      </c>
      <c r="D419" s="2"/>
      <c r="E419" s="2"/>
      <c r="F419" s="2"/>
      <c r="G419" s="65">
        <f>G420+G426+G454+G471</f>
        <v>69781878.020000011</v>
      </c>
      <c r="H419" s="65">
        <f>H420+H426+H454+H471</f>
        <v>34929400</v>
      </c>
      <c r="I419" s="65">
        <f t="shared" si="175"/>
        <v>104711278.02000001</v>
      </c>
      <c r="J419" s="65">
        <f>J420+J426+J454+J471</f>
        <v>1750960</v>
      </c>
      <c r="K419" s="65">
        <f>K420+K426+K454+K471</f>
        <v>0</v>
      </c>
      <c r="L419" s="65">
        <f t="shared" si="182"/>
        <v>1750960</v>
      </c>
      <c r="M419" s="65">
        <f>M420+M426+M454+M471</f>
        <v>1963278</v>
      </c>
      <c r="N419" s="65">
        <f>N420+N426+N454+N471</f>
        <v>0</v>
      </c>
      <c r="O419" s="65">
        <f t="shared" si="183"/>
        <v>1963278</v>
      </c>
    </row>
    <row r="420" spans="1:15" s="31" customFormat="1" ht="13.5" customHeight="1">
      <c r="A420" s="19" t="s">
        <v>71</v>
      </c>
      <c r="B420" s="20">
        <v>800</v>
      </c>
      <c r="C420" s="20">
        <v>10</v>
      </c>
      <c r="D420" s="4" t="s">
        <v>5</v>
      </c>
      <c r="E420" s="4"/>
      <c r="F420" s="4"/>
      <c r="G420" s="66">
        <f t="shared" ref="G420:N422" si="202">G421</f>
        <v>837778.1</v>
      </c>
      <c r="H420" s="66">
        <f t="shared" si="202"/>
        <v>-70600</v>
      </c>
      <c r="I420" s="66">
        <f t="shared" ref="I420:I483" si="203">G420+H420</f>
        <v>767178.1</v>
      </c>
      <c r="J420" s="66">
        <f t="shared" si="202"/>
        <v>1006000</v>
      </c>
      <c r="K420" s="66">
        <f t="shared" si="202"/>
        <v>0</v>
      </c>
      <c r="L420" s="66">
        <f t="shared" si="182"/>
        <v>1006000</v>
      </c>
      <c r="M420" s="66">
        <f t="shared" si="202"/>
        <v>1131000</v>
      </c>
      <c r="N420" s="66">
        <f t="shared" si="202"/>
        <v>0</v>
      </c>
      <c r="O420" s="66">
        <f t="shared" si="183"/>
        <v>1131000</v>
      </c>
    </row>
    <row r="421" spans="1:15" s="31" customFormat="1" ht="13.5" customHeight="1">
      <c r="A421" s="10" t="s">
        <v>108</v>
      </c>
      <c r="B421" s="16">
        <v>800</v>
      </c>
      <c r="C421" s="16">
        <v>10</v>
      </c>
      <c r="D421" s="6" t="s">
        <v>5</v>
      </c>
      <c r="E421" s="6" t="s">
        <v>146</v>
      </c>
      <c r="F421" s="6"/>
      <c r="G421" s="67">
        <f t="shared" si="202"/>
        <v>837778.1</v>
      </c>
      <c r="H421" s="67">
        <f t="shared" si="202"/>
        <v>-70600</v>
      </c>
      <c r="I421" s="67">
        <f t="shared" si="203"/>
        <v>767178.1</v>
      </c>
      <c r="J421" s="67">
        <f t="shared" si="202"/>
        <v>1006000</v>
      </c>
      <c r="K421" s="67">
        <f t="shared" si="202"/>
        <v>0</v>
      </c>
      <c r="L421" s="67">
        <f t="shared" si="182"/>
        <v>1006000</v>
      </c>
      <c r="M421" s="67">
        <f t="shared" si="202"/>
        <v>1131000</v>
      </c>
      <c r="N421" s="67">
        <f t="shared" si="202"/>
        <v>0</v>
      </c>
      <c r="O421" s="67">
        <f t="shared" si="183"/>
        <v>1131000</v>
      </c>
    </row>
    <row r="422" spans="1:15" s="31" customFormat="1" ht="13.5" customHeight="1">
      <c r="A422" s="10" t="s">
        <v>226</v>
      </c>
      <c r="B422" s="16">
        <v>800</v>
      </c>
      <c r="C422" s="16">
        <v>10</v>
      </c>
      <c r="D422" s="6" t="s">
        <v>5</v>
      </c>
      <c r="E422" s="6" t="s">
        <v>147</v>
      </c>
      <c r="F422" s="6"/>
      <c r="G422" s="67">
        <f>G423</f>
        <v>837778.1</v>
      </c>
      <c r="H422" s="67">
        <f>H423</f>
        <v>-70600</v>
      </c>
      <c r="I422" s="67">
        <f t="shared" si="203"/>
        <v>767178.1</v>
      </c>
      <c r="J422" s="67">
        <f t="shared" si="202"/>
        <v>1006000</v>
      </c>
      <c r="K422" s="67">
        <f>K423</f>
        <v>0</v>
      </c>
      <c r="L422" s="67">
        <f t="shared" si="182"/>
        <v>1006000</v>
      </c>
      <c r="M422" s="67">
        <f t="shared" si="202"/>
        <v>1131000</v>
      </c>
      <c r="N422" s="67">
        <f>N423</f>
        <v>0</v>
      </c>
      <c r="O422" s="67">
        <f t="shared" si="183"/>
        <v>1131000</v>
      </c>
    </row>
    <row r="423" spans="1:15" s="31" customFormat="1" ht="13.5" customHeight="1">
      <c r="A423" s="10" t="s">
        <v>73</v>
      </c>
      <c r="B423" s="16">
        <v>800</v>
      </c>
      <c r="C423" s="16">
        <v>10</v>
      </c>
      <c r="D423" s="6" t="s">
        <v>5</v>
      </c>
      <c r="E423" s="6" t="s">
        <v>147</v>
      </c>
      <c r="F423" s="6" t="s">
        <v>72</v>
      </c>
      <c r="G423" s="67">
        <f>G425+G424</f>
        <v>837778.1</v>
      </c>
      <c r="H423" s="67">
        <f>H425+H424</f>
        <v>-70600</v>
      </c>
      <c r="I423" s="67">
        <f t="shared" si="203"/>
        <v>767178.1</v>
      </c>
      <c r="J423" s="67">
        <f t="shared" ref="J423:M423" si="204">J425+J424</f>
        <v>1006000</v>
      </c>
      <c r="K423" s="67">
        <f>K425+K424</f>
        <v>0</v>
      </c>
      <c r="L423" s="67">
        <f t="shared" si="182"/>
        <v>1006000</v>
      </c>
      <c r="M423" s="67">
        <f t="shared" si="204"/>
        <v>1131000</v>
      </c>
      <c r="N423" s="67">
        <f>N425+N424</f>
        <v>0</v>
      </c>
      <c r="O423" s="67">
        <f t="shared" si="183"/>
        <v>1131000</v>
      </c>
    </row>
    <row r="424" spans="1:15" s="31" customFormat="1" ht="13.5" customHeight="1">
      <c r="A424" s="10" t="s">
        <v>75</v>
      </c>
      <c r="B424" s="16">
        <v>800</v>
      </c>
      <c r="C424" s="16">
        <v>10</v>
      </c>
      <c r="D424" s="6" t="s">
        <v>5</v>
      </c>
      <c r="E424" s="6" t="s">
        <v>147</v>
      </c>
      <c r="F424" s="6" t="s">
        <v>74</v>
      </c>
      <c r="G424" s="67">
        <v>837778.1</v>
      </c>
      <c r="H424" s="67">
        <f>-70000-600</f>
        <v>-70600</v>
      </c>
      <c r="I424" s="67">
        <f t="shared" si="203"/>
        <v>767178.1</v>
      </c>
      <c r="J424" s="67">
        <v>1006000</v>
      </c>
      <c r="K424" s="67"/>
      <c r="L424" s="67">
        <f t="shared" si="182"/>
        <v>1006000</v>
      </c>
      <c r="M424" s="67">
        <v>1131000</v>
      </c>
      <c r="N424" s="67"/>
      <c r="O424" s="67">
        <f t="shared" si="183"/>
        <v>1131000</v>
      </c>
    </row>
    <row r="425" spans="1:15" s="31" customFormat="1" ht="13.5" hidden="1" customHeight="1">
      <c r="A425" s="10" t="s">
        <v>78</v>
      </c>
      <c r="B425" s="16">
        <v>800</v>
      </c>
      <c r="C425" s="16">
        <v>10</v>
      </c>
      <c r="D425" s="6" t="s">
        <v>5</v>
      </c>
      <c r="E425" s="6" t="s">
        <v>147</v>
      </c>
      <c r="F425" s="6" t="s">
        <v>77</v>
      </c>
      <c r="G425" s="67"/>
      <c r="H425" s="67"/>
      <c r="I425" s="65">
        <f t="shared" si="203"/>
        <v>0</v>
      </c>
      <c r="J425" s="68"/>
      <c r="K425" s="67"/>
      <c r="L425" s="65">
        <f t="shared" ref="L425:L467" si="205">J425+K425</f>
        <v>0</v>
      </c>
      <c r="M425" s="67"/>
      <c r="N425" s="67"/>
      <c r="O425" s="65">
        <f t="shared" ref="O425:O467" si="206">M425+N425</f>
        <v>0</v>
      </c>
    </row>
    <row r="426" spans="1:15" s="31" customFormat="1" ht="12">
      <c r="A426" s="19" t="s">
        <v>27</v>
      </c>
      <c r="B426" s="20">
        <v>800</v>
      </c>
      <c r="C426" s="20">
        <v>10</v>
      </c>
      <c r="D426" s="4" t="s">
        <v>7</v>
      </c>
      <c r="E426" s="4"/>
      <c r="F426" s="4"/>
      <c r="G426" s="66">
        <f>G450+G440+G427</f>
        <v>66775306.350000001</v>
      </c>
      <c r="H426" s="66">
        <f>H450+H440+H427</f>
        <v>35000000</v>
      </c>
      <c r="I426" s="66">
        <f t="shared" si="203"/>
        <v>101775306.34999999</v>
      </c>
      <c r="J426" s="66">
        <f>J450+J440+J427</f>
        <v>246000</v>
      </c>
      <c r="K426" s="66">
        <f>K450+K440+K427</f>
        <v>0</v>
      </c>
      <c r="L426" s="66">
        <f t="shared" si="205"/>
        <v>246000</v>
      </c>
      <c r="M426" s="66">
        <f t="shared" ref="M426" si="207">M450+M440+M427</f>
        <v>246000</v>
      </c>
      <c r="N426" s="66">
        <f>N450+N440+N427</f>
        <v>0</v>
      </c>
      <c r="O426" s="66">
        <f t="shared" si="206"/>
        <v>246000</v>
      </c>
    </row>
    <row r="427" spans="1:15" s="31" customFormat="1" ht="24">
      <c r="A427" s="7" t="s">
        <v>424</v>
      </c>
      <c r="B427" s="16">
        <v>800</v>
      </c>
      <c r="C427" s="16">
        <v>10</v>
      </c>
      <c r="D427" s="6" t="s">
        <v>7</v>
      </c>
      <c r="E427" s="43" t="s">
        <v>196</v>
      </c>
      <c r="F427" s="6"/>
      <c r="G427" s="67">
        <f>G428+G432</f>
        <v>65000000</v>
      </c>
      <c r="H427" s="67">
        <f>H428+H432</f>
        <v>35000000</v>
      </c>
      <c r="I427" s="67">
        <f t="shared" si="203"/>
        <v>100000000</v>
      </c>
      <c r="J427" s="67">
        <f t="shared" ref="J427:M427" si="208">J428+J432</f>
        <v>0</v>
      </c>
      <c r="K427" s="67">
        <f>K428+K432</f>
        <v>0</v>
      </c>
      <c r="L427" s="67">
        <f t="shared" si="205"/>
        <v>0</v>
      </c>
      <c r="M427" s="67">
        <f t="shared" si="208"/>
        <v>0</v>
      </c>
      <c r="N427" s="67">
        <f>N428+N432</f>
        <v>0</v>
      </c>
      <c r="O427" s="67">
        <f t="shared" si="206"/>
        <v>0</v>
      </c>
    </row>
    <row r="428" spans="1:15" s="31" customFormat="1" ht="13.5" hidden="1" customHeight="1">
      <c r="A428" s="7" t="s">
        <v>343</v>
      </c>
      <c r="B428" s="16">
        <v>800</v>
      </c>
      <c r="C428" s="16">
        <v>10</v>
      </c>
      <c r="D428" s="6" t="s">
        <v>7</v>
      </c>
      <c r="E428" s="59" t="s">
        <v>199</v>
      </c>
      <c r="F428" s="6"/>
      <c r="G428" s="67">
        <f t="shared" ref="G428:N430" si="209">G429</f>
        <v>0</v>
      </c>
      <c r="H428" s="67">
        <f t="shared" si="209"/>
        <v>0</v>
      </c>
      <c r="I428" s="67">
        <f t="shared" si="203"/>
        <v>0</v>
      </c>
      <c r="J428" s="67">
        <f t="shared" si="209"/>
        <v>0</v>
      </c>
      <c r="K428" s="67">
        <f t="shared" si="209"/>
        <v>0</v>
      </c>
      <c r="L428" s="67">
        <f t="shared" si="205"/>
        <v>0</v>
      </c>
      <c r="M428" s="67">
        <f t="shared" si="209"/>
        <v>0</v>
      </c>
      <c r="N428" s="67">
        <f t="shared" si="209"/>
        <v>0</v>
      </c>
      <c r="O428" s="67">
        <f t="shared" si="206"/>
        <v>0</v>
      </c>
    </row>
    <row r="429" spans="1:15" s="31" customFormat="1" ht="24" hidden="1">
      <c r="A429" s="52" t="s">
        <v>178</v>
      </c>
      <c r="B429" s="16">
        <v>800</v>
      </c>
      <c r="C429" s="16">
        <v>10</v>
      </c>
      <c r="D429" s="6" t="s">
        <v>7</v>
      </c>
      <c r="E429" s="43" t="s">
        <v>383</v>
      </c>
      <c r="F429" s="6"/>
      <c r="G429" s="67">
        <f t="shared" si="209"/>
        <v>0</v>
      </c>
      <c r="H429" s="67">
        <f t="shared" si="209"/>
        <v>0</v>
      </c>
      <c r="I429" s="67">
        <f t="shared" si="203"/>
        <v>0</v>
      </c>
      <c r="J429" s="67">
        <f t="shared" si="209"/>
        <v>0</v>
      </c>
      <c r="K429" s="67">
        <f t="shared" si="209"/>
        <v>0</v>
      </c>
      <c r="L429" s="67">
        <f t="shared" si="205"/>
        <v>0</v>
      </c>
      <c r="M429" s="67">
        <f t="shared" si="209"/>
        <v>0</v>
      </c>
      <c r="N429" s="67">
        <f t="shared" si="209"/>
        <v>0</v>
      </c>
      <c r="O429" s="67">
        <f t="shared" si="206"/>
        <v>0</v>
      </c>
    </row>
    <row r="430" spans="1:15" s="31" customFormat="1" ht="12.75" hidden="1" customHeight="1">
      <c r="A430" s="7" t="s">
        <v>423</v>
      </c>
      <c r="B430" s="16">
        <v>800</v>
      </c>
      <c r="C430" s="16">
        <v>10</v>
      </c>
      <c r="D430" s="6" t="s">
        <v>7</v>
      </c>
      <c r="E430" s="43" t="s">
        <v>383</v>
      </c>
      <c r="F430" s="6" t="s">
        <v>61</v>
      </c>
      <c r="G430" s="67">
        <f t="shared" si="209"/>
        <v>0</v>
      </c>
      <c r="H430" s="67">
        <f t="shared" si="209"/>
        <v>0</v>
      </c>
      <c r="I430" s="67">
        <f t="shared" si="203"/>
        <v>0</v>
      </c>
      <c r="J430" s="67">
        <f t="shared" si="209"/>
        <v>0</v>
      </c>
      <c r="K430" s="67">
        <f t="shared" si="209"/>
        <v>0</v>
      </c>
      <c r="L430" s="67">
        <f t="shared" si="205"/>
        <v>0</v>
      </c>
      <c r="M430" s="67">
        <f t="shared" si="209"/>
        <v>0</v>
      </c>
      <c r="N430" s="67">
        <f t="shared" si="209"/>
        <v>0</v>
      </c>
      <c r="O430" s="67">
        <f t="shared" si="206"/>
        <v>0</v>
      </c>
    </row>
    <row r="431" spans="1:15" s="31" customFormat="1" ht="12.75" hidden="1" customHeight="1">
      <c r="A431" s="7" t="s">
        <v>82</v>
      </c>
      <c r="B431" s="16">
        <v>800</v>
      </c>
      <c r="C431" s="16">
        <v>10</v>
      </c>
      <c r="D431" s="6" t="s">
        <v>7</v>
      </c>
      <c r="E431" s="43" t="s">
        <v>383</v>
      </c>
      <c r="F431" s="6" t="s">
        <v>62</v>
      </c>
      <c r="G431" s="67"/>
      <c r="H431" s="67"/>
      <c r="I431" s="67">
        <f t="shared" si="203"/>
        <v>0</v>
      </c>
      <c r="J431" s="68"/>
      <c r="K431" s="67"/>
      <c r="L431" s="67">
        <f t="shared" si="205"/>
        <v>0</v>
      </c>
      <c r="M431" s="67"/>
      <c r="N431" s="67"/>
      <c r="O431" s="67">
        <f t="shared" si="206"/>
        <v>0</v>
      </c>
    </row>
    <row r="432" spans="1:15" s="31" customFormat="1" ht="12">
      <c r="A432" s="7" t="s">
        <v>403</v>
      </c>
      <c r="B432" s="16">
        <v>800</v>
      </c>
      <c r="C432" s="16">
        <v>10</v>
      </c>
      <c r="D432" s="6" t="s">
        <v>7</v>
      </c>
      <c r="E432" s="43" t="s">
        <v>404</v>
      </c>
      <c r="F432" s="6"/>
      <c r="G432" s="67">
        <f>G433</f>
        <v>65000000</v>
      </c>
      <c r="H432" s="67">
        <f>H433</f>
        <v>35000000</v>
      </c>
      <c r="I432" s="67">
        <f t="shared" si="203"/>
        <v>100000000</v>
      </c>
      <c r="J432" s="67">
        <f t="shared" ref="J432:M432" si="210">J433</f>
        <v>0</v>
      </c>
      <c r="K432" s="67">
        <f>K433</f>
        <v>0</v>
      </c>
      <c r="L432" s="67">
        <f t="shared" si="205"/>
        <v>0</v>
      </c>
      <c r="M432" s="67">
        <f t="shared" si="210"/>
        <v>0</v>
      </c>
      <c r="N432" s="67">
        <f>N433</f>
        <v>0</v>
      </c>
      <c r="O432" s="67">
        <f t="shared" si="206"/>
        <v>0</v>
      </c>
    </row>
    <row r="433" spans="1:15" s="31" customFormat="1" ht="24">
      <c r="A433" s="7" t="s">
        <v>409</v>
      </c>
      <c r="B433" s="16">
        <v>800</v>
      </c>
      <c r="C433" s="6" t="s">
        <v>13</v>
      </c>
      <c r="D433" s="6" t="s">
        <v>7</v>
      </c>
      <c r="E433" s="6" t="s">
        <v>408</v>
      </c>
      <c r="F433" s="9"/>
      <c r="G433" s="67">
        <f>G434+G437</f>
        <v>65000000</v>
      </c>
      <c r="H433" s="67">
        <f>H434+H437</f>
        <v>35000000</v>
      </c>
      <c r="I433" s="67">
        <f t="shared" si="203"/>
        <v>100000000</v>
      </c>
      <c r="J433" s="67">
        <f t="shared" ref="J433:M433" si="211">J434+J437</f>
        <v>0</v>
      </c>
      <c r="K433" s="67">
        <f>K434+K437</f>
        <v>0</v>
      </c>
      <c r="L433" s="67">
        <f t="shared" si="205"/>
        <v>0</v>
      </c>
      <c r="M433" s="67">
        <f t="shared" si="211"/>
        <v>0</v>
      </c>
      <c r="N433" s="67">
        <f>N434+N437</f>
        <v>0</v>
      </c>
      <c r="O433" s="67">
        <f t="shared" si="206"/>
        <v>0</v>
      </c>
    </row>
    <row r="434" spans="1:15" s="31" customFormat="1" ht="48">
      <c r="A434" s="7" t="s">
        <v>478</v>
      </c>
      <c r="B434" s="16">
        <v>800</v>
      </c>
      <c r="C434" s="16">
        <v>10</v>
      </c>
      <c r="D434" s="6" t="s">
        <v>7</v>
      </c>
      <c r="E434" s="6" t="s">
        <v>410</v>
      </c>
      <c r="F434" s="6"/>
      <c r="G434" s="67">
        <f>G435</f>
        <v>63700000</v>
      </c>
      <c r="H434" s="67">
        <f>H435</f>
        <v>34300000</v>
      </c>
      <c r="I434" s="67">
        <f t="shared" si="203"/>
        <v>98000000</v>
      </c>
      <c r="J434" s="67">
        <f t="shared" ref="J434:M435" si="212">J435</f>
        <v>0</v>
      </c>
      <c r="K434" s="67">
        <f>K435</f>
        <v>0</v>
      </c>
      <c r="L434" s="67">
        <f t="shared" si="205"/>
        <v>0</v>
      </c>
      <c r="M434" s="67">
        <f t="shared" si="212"/>
        <v>0</v>
      </c>
      <c r="N434" s="67">
        <f>N435</f>
        <v>0</v>
      </c>
      <c r="O434" s="67">
        <f t="shared" si="206"/>
        <v>0</v>
      </c>
    </row>
    <row r="435" spans="1:15" s="31" customFormat="1" ht="12">
      <c r="A435" s="10" t="s">
        <v>73</v>
      </c>
      <c r="B435" s="16">
        <v>800</v>
      </c>
      <c r="C435" s="16">
        <v>10</v>
      </c>
      <c r="D435" s="6" t="s">
        <v>7</v>
      </c>
      <c r="E435" s="6" t="s">
        <v>410</v>
      </c>
      <c r="F435" s="6" t="s">
        <v>72</v>
      </c>
      <c r="G435" s="67">
        <f>G436</f>
        <v>63700000</v>
      </c>
      <c r="H435" s="67">
        <f>H436</f>
        <v>34300000</v>
      </c>
      <c r="I435" s="67">
        <f t="shared" si="203"/>
        <v>98000000</v>
      </c>
      <c r="J435" s="67">
        <f t="shared" si="212"/>
        <v>0</v>
      </c>
      <c r="K435" s="67">
        <f>K436</f>
        <v>0</v>
      </c>
      <c r="L435" s="67">
        <f t="shared" si="205"/>
        <v>0</v>
      </c>
      <c r="M435" s="67">
        <f t="shared" si="212"/>
        <v>0</v>
      </c>
      <c r="N435" s="67">
        <f>N436</f>
        <v>0</v>
      </c>
      <c r="O435" s="67">
        <f t="shared" si="206"/>
        <v>0</v>
      </c>
    </row>
    <row r="436" spans="1:15" s="31" customFormat="1" ht="12">
      <c r="A436" s="10" t="s">
        <v>78</v>
      </c>
      <c r="B436" s="16">
        <v>800</v>
      </c>
      <c r="C436" s="16">
        <v>10</v>
      </c>
      <c r="D436" s="6" t="s">
        <v>7</v>
      </c>
      <c r="E436" s="6" t="s">
        <v>410</v>
      </c>
      <c r="F436" s="6" t="s">
        <v>77</v>
      </c>
      <c r="G436" s="67">
        <v>63700000</v>
      </c>
      <c r="H436" s="67">
        <v>34300000</v>
      </c>
      <c r="I436" s="67">
        <f t="shared" si="203"/>
        <v>98000000</v>
      </c>
      <c r="J436" s="68">
        <v>0</v>
      </c>
      <c r="K436" s="67"/>
      <c r="L436" s="67">
        <f t="shared" si="205"/>
        <v>0</v>
      </c>
      <c r="M436" s="67">
        <v>0</v>
      </c>
      <c r="N436" s="67"/>
      <c r="O436" s="67">
        <f t="shared" si="206"/>
        <v>0</v>
      </c>
    </row>
    <row r="437" spans="1:15" s="31" customFormat="1" ht="44.25" customHeight="1">
      <c r="A437" s="7" t="s">
        <v>316</v>
      </c>
      <c r="B437" s="16">
        <v>800</v>
      </c>
      <c r="C437" s="16">
        <v>10</v>
      </c>
      <c r="D437" s="6" t="s">
        <v>7</v>
      </c>
      <c r="E437" s="6" t="s">
        <v>411</v>
      </c>
      <c r="F437" s="6"/>
      <c r="G437" s="67">
        <f>G438</f>
        <v>1300000</v>
      </c>
      <c r="H437" s="67">
        <f>H438</f>
        <v>700000</v>
      </c>
      <c r="I437" s="67">
        <f t="shared" si="203"/>
        <v>2000000</v>
      </c>
      <c r="J437" s="67">
        <f t="shared" ref="J437:M438" si="213">J438</f>
        <v>0</v>
      </c>
      <c r="K437" s="67">
        <f>K438</f>
        <v>0</v>
      </c>
      <c r="L437" s="67">
        <f t="shared" si="205"/>
        <v>0</v>
      </c>
      <c r="M437" s="67">
        <f t="shared" si="213"/>
        <v>0</v>
      </c>
      <c r="N437" s="67">
        <f>N438</f>
        <v>0</v>
      </c>
      <c r="O437" s="67">
        <f t="shared" si="206"/>
        <v>0</v>
      </c>
    </row>
    <row r="438" spans="1:15" s="31" customFormat="1" ht="12">
      <c r="A438" s="10" t="s">
        <v>73</v>
      </c>
      <c r="B438" s="16">
        <v>800</v>
      </c>
      <c r="C438" s="16">
        <v>10</v>
      </c>
      <c r="D438" s="6" t="s">
        <v>7</v>
      </c>
      <c r="E438" s="6" t="s">
        <v>411</v>
      </c>
      <c r="F438" s="6" t="s">
        <v>72</v>
      </c>
      <c r="G438" s="67">
        <f>G439</f>
        <v>1300000</v>
      </c>
      <c r="H438" s="67">
        <f>H439</f>
        <v>700000</v>
      </c>
      <c r="I438" s="67">
        <f t="shared" si="203"/>
        <v>2000000</v>
      </c>
      <c r="J438" s="67">
        <f t="shared" si="213"/>
        <v>0</v>
      </c>
      <c r="K438" s="67">
        <f>K439</f>
        <v>0</v>
      </c>
      <c r="L438" s="67">
        <f t="shared" si="205"/>
        <v>0</v>
      </c>
      <c r="M438" s="67">
        <f t="shared" si="213"/>
        <v>0</v>
      </c>
      <c r="N438" s="67">
        <f>N439</f>
        <v>0</v>
      </c>
      <c r="O438" s="67">
        <f t="shared" si="206"/>
        <v>0</v>
      </c>
    </row>
    <row r="439" spans="1:15" s="31" customFormat="1" ht="12">
      <c r="A439" s="10" t="s">
        <v>78</v>
      </c>
      <c r="B439" s="16">
        <v>800</v>
      </c>
      <c r="C439" s="16">
        <v>10</v>
      </c>
      <c r="D439" s="6" t="s">
        <v>7</v>
      </c>
      <c r="E439" s="6" t="s">
        <v>411</v>
      </c>
      <c r="F439" s="6" t="s">
        <v>77</v>
      </c>
      <c r="G439" s="67">
        <v>1300000</v>
      </c>
      <c r="H439" s="67">
        <v>700000</v>
      </c>
      <c r="I439" s="67">
        <f t="shared" si="203"/>
        <v>2000000</v>
      </c>
      <c r="J439" s="68">
        <v>0</v>
      </c>
      <c r="K439" s="67"/>
      <c r="L439" s="67">
        <f t="shared" si="205"/>
        <v>0</v>
      </c>
      <c r="M439" s="67">
        <v>0</v>
      </c>
      <c r="N439" s="67"/>
      <c r="O439" s="67">
        <f t="shared" si="206"/>
        <v>0</v>
      </c>
    </row>
    <row r="440" spans="1:15" s="31" customFormat="1" ht="24">
      <c r="A440" s="53" t="s">
        <v>272</v>
      </c>
      <c r="B440" s="16">
        <v>800</v>
      </c>
      <c r="C440" s="16">
        <v>10</v>
      </c>
      <c r="D440" s="6" t="s">
        <v>7</v>
      </c>
      <c r="E440" s="43" t="s">
        <v>274</v>
      </c>
      <c r="F440" s="51"/>
      <c r="G440" s="70">
        <f>G441</f>
        <v>1655306.35</v>
      </c>
      <c r="H440" s="70">
        <f>H441</f>
        <v>0</v>
      </c>
      <c r="I440" s="67">
        <f t="shared" si="203"/>
        <v>1655306.35</v>
      </c>
      <c r="J440" s="70">
        <f t="shared" ref="J440:M440" si="214">J441</f>
        <v>126000</v>
      </c>
      <c r="K440" s="70">
        <f>K441</f>
        <v>0</v>
      </c>
      <c r="L440" s="67">
        <f t="shared" si="205"/>
        <v>126000</v>
      </c>
      <c r="M440" s="70">
        <f t="shared" si="214"/>
        <v>126000</v>
      </c>
      <c r="N440" s="70">
        <f>N441</f>
        <v>0</v>
      </c>
      <c r="O440" s="67">
        <f t="shared" si="206"/>
        <v>126000</v>
      </c>
    </row>
    <row r="441" spans="1:15" s="31" customFormat="1" ht="24">
      <c r="A441" s="53" t="s">
        <v>336</v>
      </c>
      <c r="B441" s="16">
        <v>800</v>
      </c>
      <c r="C441" s="16">
        <v>10</v>
      </c>
      <c r="D441" s="6" t="s">
        <v>7</v>
      </c>
      <c r="E441" s="43" t="s">
        <v>275</v>
      </c>
      <c r="F441" s="51"/>
      <c r="G441" s="70">
        <f>G442+G445</f>
        <v>1655306.35</v>
      </c>
      <c r="H441" s="70">
        <f>H442+H445</f>
        <v>0</v>
      </c>
      <c r="I441" s="67">
        <f t="shared" si="203"/>
        <v>1655306.35</v>
      </c>
      <c r="J441" s="70">
        <f t="shared" ref="J441:M441" si="215">J442+J445</f>
        <v>126000</v>
      </c>
      <c r="K441" s="70">
        <f>K442+K445</f>
        <v>0</v>
      </c>
      <c r="L441" s="67">
        <f t="shared" si="205"/>
        <v>126000</v>
      </c>
      <c r="M441" s="70">
        <f t="shared" si="215"/>
        <v>126000</v>
      </c>
      <c r="N441" s="70">
        <f>N442+N445</f>
        <v>0</v>
      </c>
      <c r="O441" s="67">
        <f t="shared" si="206"/>
        <v>126000</v>
      </c>
    </row>
    <row r="442" spans="1:15" s="31" customFormat="1" ht="12" hidden="1" customHeight="1">
      <c r="A442" s="10" t="s">
        <v>295</v>
      </c>
      <c r="B442" s="16">
        <v>800</v>
      </c>
      <c r="C442" s="16">
        <v>10</v>
      </c>
      <c r="D442" s="6" t="s">
        <v>7</v>
      </c>
      <c r="E442" s="43" t="s">
        <v>278</v>
      </c>
      <c r="F442" s="6"/>
      <c r="G442" s="67">
        <f>G443</f>
        <v>0</v>
      </c>
      <c r="H442" s="67">
        <f>H443</f>
        <v>0</v>
      </c>
      <c r="I442" s="67">
        <f t="shared" si="203"/>
        <v>0</v>
      </c>
      <c r="J442" s="67">
        <f t="shared" ref="J442:M443" si="216">J443</f>
        <v>0</v>
      </c>
      <c r="K442" s="67">
        <f>K443</f>
        <v>0</v>
      </c>
      <c r="L442" s="67">
        <f t="shared" si="205"/>
        <v>0</v>
      </c>
      <c r="M442" s="67">
        <f t="shared" si="216"/>
        <v>0</v>
      </c>
      <c r="N442" s="67">
        <f>N443</f>
        <v>0</v>
      </c>
      <c r="O442" s="67">
        <f t="shared" si="206"/>
        <v>0</v>
      </c>
    </row>
    <row r="443" spans="1:15" s="31" customFormat="1" ht="12" hidden="1" customHeight="1">
      <c r="A443" s="10" t="s">
        <v>73</v>
      </c>
      <c r="B443" s="16">
        <v>800</v>
      </c>
      <c r="C443" s="16">
        <v>10</v>
      </c>
      <c r="D443" s="6" t="s">
        <v>7</v>
      </c>
      <c r="E443" s="43" t="s">
        <v>278</v>
      </c>
      <c r="F443" s="6" t="s">
        <v>72</v>
      </c>
      <c r="G443" s="67">
        <f>G444</f>
        <v>0</v>
      </c>
      <c r="H443" s="67">
        <f>H444</f>
        <v>0</v>
      </c>
      <c r="I443" s="67">
        <f t="shared" si="203"/>
        <v>0</v>
      </c>
      <c r="J443" s="67">
        <f t="shared" si="216"/>
        <v>0</v>
      </c>
      <c r="K443" s="67">
        <f>K444</f>
        <v>0</v>
      </c>
      <c r="L443" s="67">
        <f t="shared" si="205"/>
        <v>0</v>
      </c>
      <c r="M443" s="67">
        <f t="shared" si="216"/>
        <v>0</v>
      </c>
      <c r="N443" s="67">
        <f>N444</f>
        <v>0</v>
      </c>
      <c r="O443" s="67">
        <f t="shared" si="206"/>
        <v>0</v>
      </c>
    </row>
    <row r="444" spans="1:15" s="31" customFormat="1" ht="12" hidden="1" customHeight="1">
      <c r="A444" s="10" t="s">
        <v>78</v>
      </c>
      <c r="B444" s="16">
        <v>800</v>
      </c>
      <c r="C444" s="16">
        <v>10</v>
      </c>
      <c r="D444" s="6" t="s">
        <v>7</v>
      </c>
      <c r="E444" s="43" t="s">
        <v>278</v>
      </c>
      <c r="F444" s="6" t="s">
        <v>77</v>
      </c>
      <c r="G444" s="67"/>
      <c r="H444" s="67"/>
      <c r="I444" s="67">
        <f t="shared" si="203"/>
        <v>0</v>
      </c>
      <c r="J444" s="67"/>
      <c r="K444" s="67"/>
      <c r="L444" s="67">
        <f t="shared" si="205"/>
        <v>0</v>
      </c>
      <c r="M444" s="67"/>
      <c r="N444" s="67"/>
      <c r="O444" s="67">
        <f t="shared" si="206"/>
        <v>0</v>
      </c>
    </row>
    <row r="445" spans="1:15" s="31" customFormat="1" ht="12">
      <c r="A445" s="10" t="s">
        <v>273</v>
      </c>
      <c r="B445" s="16">
        <v>800</v>
      </c>
      <c r="C445" s="16">
        <v>10</v>
      </c>
      <c r="D445" s="6" t="s">
        <v>7</v>
      </c>
      <c r="E445" s="43" t="s">
        <v>279</v>
      </c>
      <c r="F445" s="6"/>
      <c r="G445" s="67">
        <f>G446+G448</f>
        <v>1655306.35</v>
      </c>
      <c r="H445" s="67">
        <f>H446+H448</f>
        <v>0</v>
      </c>
      <c r="I445" s="67">
        <f t="shared" si="203"/>
        <v>1655306.35</v>
      </c>
      <c r="J445" s="67">
        <f t="shared" ref="J445:M445" si="217">J446+J448</f>
        <v>126000</v>
      </c>
      <c r="K445" s="67">
        <f>K446+K448</f>
        <v>0</v>
      </c>
      <c r="L445" s="67">
        <f t="shared" si="205"/>
        <v>126000</v>
      </c>
      <c r="M445" s="67">
        <f t="shared" si="217"/>
        <v>126000</v>
      </c>
      <c r="N445" s="67">
        <f>N446+N448</f>
        <v>0</v>
      </c>
      <c r="O445" s="67">
        <f t="shared" si="206"/>
        <v>126000</v>
      </c>
    </row>
    <row r="446" spans="1:15" s="31" customFormat="1" ht="12">
      <c r="A446" s="10" t="s">
        <v>73</v>
      </c>
      <c r="B446" s="16">
        <v>800</v>
      </c>
      <c r="C446" s="16">
        <v>10</v>
      </c>
      <c r="D446" s="6" t="s">
        <v>7</v>
      </c>
      <c r="E446" s="43" t="s">
        <v>279</v>
      </c>
      <c r="F446" s="6" t="s">
        <v>72</v>
      </c>
      <c r="G446" s="67">
        <f>G447</f>
        <v>1655306.35</v>
      </c>
      <c r="H446" s="67">
        <f>H447</f>
        <v>0</v>
      </c>
      <c r="I446" s="67">
        <f t="shared" si="203"/>
        <v>1655306.35</v>
      </c>
      <c r="J446" s="67">
        <f t="shared" ref="J446:M446" si="218">J447</f>
        <v>126000</v>
      </c>
      <c r="K446" s="67">
        <f>K447</f>
        <v>0</v>
      </c>
      <c r="L446" s="67">
        <f t="shared" si="205"/>
        <v>126000</v>
      </c>
      <c r="M446" s="67">
        <f t="shared" si="218"/>
        <v>126000</v>
      </c>
      <c r="N446" s="67">
        <f>N447</f>
        <v>0</v>
      </c>
      <c r="O446" s="67">
        <f t="shared" si="206"/>
        <v>126000</v>
      </c>
    </row>
    <row r="447" spans="1:15" s="31" customFormat="1" ht="12">
      <c r="A447" s="10" t="s">
        <v>78</v>
      </c>
      <c r="B447" s="16">
        <v>800</v>
      </c>
      <c r="C447" s="16">
        <v>10</v>
      </c>
      <c r="D447" s="6" t="s">
        <v>7</v>
      </c>
      <c r="E447" s="43" t="s">
        <v>279</v>
      </c>
      <c r="F447" s="6" t="s">
        <v>77</v>
      </c>
      <c r="G447" s="67">
        <v>1655306.35</v>
      </c>
      <c r="H447" s="67"/>
      <c r="I447" s="67">
        <f t="shared" si="203"/>
        <v>1655306.35</v>
      </c>
      <c r="J447" s="68">
        <v>126000</v>
      </c>
      <c r="K447" s="67">
        <v>0</v>
      </c>
      <c r="L447" s="67">
        <f t="shared" si="205"/>
        <v>126000</v>
      </c>
      <c r="M447" s="67">
        <v>126000</v>
      </c>
      <c r="N447" s="67">
        <v>0</v>
      </c>
      <c r="O447" s="67">
        <f t="shared" si="206"/>
        <v>126000</v>
      </c>
    </row>
    <row r="448" spans="1:15" s="31" customFormat="1" ht="12.75" hidden="1" customHeight="1">
      <c r="A448" s="7" t="s">
        <v>120</v>
      </c>
      <c r="B448" s="16">
        <v>800</v>
      </c>
      <c r="C448" s="16">
        <v>10</v>
      </c>
      <c r="D448" s="6" t="s">
        <v>7</v>
      </c>
      <c r="E448" s="43" t="s">
        <v>279</v>
      </c>
      <c r="F448" s="6" t="s">
        <v>117</v>
      </c>
      <c r="G448" s="67">
        <f>G449</f>
        <v>0</v>
      </c>
      <c r="H448" s="67">
        <f>H449</f>
        <v>0</v>
      </c>
      <c r="I448" s="67">
        <f t="shared" si="203"/>
        <v>0</v>
      </c>
      <c r="J448" s="67">
        <f t="shared" ref="J448:M448" si="219">J449</f>
        <v>0</v>
      </c>
      <c r="K448" s="67">
        <f>K449</f>
        <v>0</v>
      </c>
      <c r="L448" s="67">
        <f t="shared" si="205"/>
        <v>0</v>
      </c>
      <c r="M448" s="67">
        <f t="shared" si="219"/>
        <v>0</v>
      </c>
      <c r="N448" s="67">
        <f>N449</f>
        <v>0</v>
      </c>
      <c r="O448" s="67">
        <f t="shared" si="206"/>
        <v>0</v>
      </c>
    </row>
    <row r="449" spans="1:15" s="31" customFormat="1" ht="12.75" hidden="1" customHeight="1">
      <c r="A449" s="7" t="s">
        <v>119</v>
      </c>
      <c r="B449" s="16">
        <v>800</v>
      </c>
      <c r="C449" s="16">
        <v>10</v>
      </c>
      <c r="D449" s="6" t="s">
        <v>7</v>
      </c>
      <c r="E449" s="43" t="s">
        <v>279</v>
      </c>
      <c r="F449" s="6" t="s">
        <v>118</v>
      </c>
      <c r="G449" s="67"/>
      <c r="H449" s="67"/>
      <c r="I449" s="67">
        <f t="shared" si="203"/>
        <v>0</v>
      </c>
      <c r="J449" s="68"/>
      <c r="K449" s="67"/>
      <c r="L449" s="67">
        <f t="shared" si="205"/>
        <v>0</v>
      </c>
      <c r="M449" s="67"/>
      <c r="N449" s="67"/>
      <c r="O449" s="67">
        <f t="shared" si="206"/>
        <v>0</v>
      </c>
    </row>
    <row r="450" spans="1:15" s="31" customFormat="1" ht="12">
      <c r="A450" s="10" t="s">
        <v>108</v>
      </c>
      <c r="B450" s="16">
        <v>800</v>
      </c>
      <c r="C450" s="16">
        <v>10</v>
      </c>
      <c r="D450" s="6" t="s">
        <v>7</v>
      </c>
      <c r="E450" s="6" t="s">
        <v>146</v>
      </c>
      <c r="F450" s="6"/>
      <c r="G450" s="67">
        <f t="shared" ref="G450:N452" si="220">G451</f>
        <v>120000</v>
      </c>
      <c r="H450" s="67">
        <f t="shared" si="220"/>
        <v>0</v>
      </c>
      <c r="I450" s="67">
        <f t="shared" si="203"/>
        <v>120000</v>
      </c>
      <c r="J450" s="67">
        <f t="shared" si="220"/>
        <v>120000</v>
      </c>
      <c r="K450" s="67">
        <f t="shared" si="220"/>
        <v>0</v>
      </c>
      <c r="L450" s="67">
        <f t="shared" si="205"/>
        <v>120000</v>
      </c>
      <c r="M450" s="67">
        <f t="shared" si="220"/>
        <v>120000</v>
      </c>
      <c r="N450" s="67">
        <f t="shared" si="220"/>
        <v>0</v>
      </c>
      <c r="O450" s="67">
        <f t="shared" si="206"/>
        <v>120000</v>
      </c>
    </row>
    <row r="451" spans="1:15" s="31" customFormat="1" ht="24">
      <c r="A451" s="10" t="s">
        <v>76</v>
      </c>
      <c r="B451" s="16">
        <v>800</v>
      </c>
      <c r="C451" s="16">
        <v>10</v>
      </c>
      <c r="D451" s="6" t="s">
        <v>7</v>
      </c>
      <c r="E451" s="6" t="s">
        <v>149</v>
      </c>
      <c r="F451" s="5"/>
      <c r="G451" s="67">
        <f t="shared" si="220"/>
        <v>120000</v>
      </c>
      <c r="H451" s="67">
        <f t="shared" si="220"/>
        <v>0</v>
      </c>
      <c r="I451" s="67">
        <f t="shared" si="203"/>
        <v>120000</v>
      </c>
      <c r="J451" s="67">
        <f t="shared" si="220"/>
        <v>120000</v>
      </c>
      <c r="K451" s="67">
        <f t="shared" si="220"/>
        <v>0</v>
      </c>
      <c r="L451" s="67">
        <f t="shared" si="205"/>
        <v>120000</v>
      </c>
      <c r="M451" s="67">
        <f t="shared" si="220"/>
        <v>120000</v>
      </c>
      <c r="N451" s="67">
        <f t="shared" si="220"/>
        <v>0</v>
      </c>
      <c r="O451" s="67">
        <f t="shared" si="206"/>
        <v>120000</v>
      </c>
    </row>
    <row r="452" spans="1:15" s="31" customFormat="1" ht="12">
      <c r="A452" s="10" t="s">
        <v>73</v>
      </c>
      <c r="B452" s="16">
        <v>800</v>
      </c>
      <c r="C452" s="16">
        <v>10</v>
      </c>
      <c r="D452" s="6" t="s">
        <v>7</v>
      </c>
      <c r="E452" s="6" t="s">
        <v>149</v>
      </c>
      <c r="F452" s="6" t="s">
        <v>72</v>
      </c>
      <c r="G452" s="67">
        <f t="shared" si="220"/>
        <v>120000</v>
      </c>
      <c r="H452" s="67">
        <f t="shared" si="220"/>
        <v>0</v>
      </c>
      <c r="I452" s="67">
        <f t="shared" si="203"/>
        <v>120000</v>
      </c>
      <c r="J452" s="67">
        <f t="shared" si="220"/>
        <v>120000</v>
      </c>
      <c r="K452" s="67">
        <f t="shared" si="220"/>
        <v>0</v>
      </c>
      <c r="L452" s="67">
        <f t="shared" si="205"/>
        <v>120000</v>
      </c>
      <c r="M452" s="67">
        <f t="shared" si="220"/>
        <v>120000</v>
      </c>
      <c r="N452" s="67">
        <f t="shared" si="220"/>
        <v>0</v>
      </c>
      <c r="O452" s="67">
        <f t="shared" si="206"/>
        <v>120000</v>
      </c>
    </row>
    <row r="453" spans="1:15" s="31" customFormat="1" ht="12">
      <c r="A453" s="10" t="s">
        <v>75</v>
      </c>
      <c r="B453" s="16">
        <v>800</v>
      </c>
      <c r="C453" s="16">
        <v>10</v>
      </c>
      <c r="D453" s="6" t="s">
        <v>7</v>
      </c>
      <c r="E453" s="6" t="s">
        <v>149</v>
      </c>
      <c r="F453" s="6" t="s">
        <v>74</v>
      </c>
      <c r="G453" s="67">
        <v>120000</v>
      </c>
      <c r="H453" s="67"/>
      <c r="I453" s="67">
        <f t="shared" si="203"/>
        <v>120000</v>
      </c>
      <c r="J453" s="68">
        <v>120000</v>
      </c>
      <c r="K453" s="67"/>
      <c r="L453" s="67">
        <f t="shared" si="205"/>
        <v>120000</v>
      </c>
      <c r="M453" s="67">
        <v>120000</v>
      </c>
      <c r="N453" s="67"/>
      <c r="O453" s="67">
        <f t="shared" si="206"/>
        <v>120000</v>
      </c>
    </row>
    <row r="454" spans="1:15" s="31" customFormat="1" ht="12">
      <c r="A454" s="19" t="s">
        <v>37</v>
      </c>
      <c r="B454" s="20">
        <v>800</v>
      </c>
      <c r="C454" s="20">
        <v>10</v>
      </c>
      <c r="D454" s="4" t="s">
        <v>14</v>
      </c>
      <c r="E454" s="4"/>
      <c r="F454" s="4"/>
      <c r="G454" s="66">
        <f>G462+G455</f>
        <v>2168793.5700000003</v>
      </c>
      <c r="H454" s="66">
        <f>H462+H455</f>
        <v>0</v>
      </c>
      <c r="I454" s="66">
        <f t="shared" si="203"/>
        <v>2168793.5700000003</v>
      </c>
      <c r="J454" s="66">
        <f t="shared" ref="J454:M454" si="221">J462+J455</f>
        <v>498960</v>
      </c>
      <c r="K454" s="66">
        <f>K462+K455</f>
        <v>0</v>
      </c>
      <c r="L454" s="66">
        <f t="shared" si="205"/>
        <v>498960</v>
      </c>
      <c r="M454" s="66">
        <f t="shared" si="221"/>
        <v>586278</v>
      </c>
      <c r="N454" s="66">
        <f>N462+N455</f>
        <v>0</v>
      </c>
      <c r="O454" s="66">
        <f t="shared" si="206"/>
        <v>586278</v>
      </c>
    </row>
    <row r="455" spans="1:15" s="31" customFormat="1" ht="24">
      <c r="A455" s="10" t="s">
        <v>382</v>
      </c>
      <c r="B455" s="16">
        <v>800</v>
      </c>
      <c r="C455" s="16">
        <v>10</v>
      </c>
      <c r="D455" s="6" t="s">
        <v>14</v>
      </c>
      <c r="E455" s="6" t="s">
        <v>148</v>
      </c>
      <c r="F455" s="6"/>
      <c r="G455" s="67">
        <f>G459+G456</f>
        <v>504000</v>
      </c>
      <c r="H455" s="67">
        <f>H459+H456</f>
        <v>0</v>
      </c>
      <c r="I455" s="67">
        <f t="shared" si="203"/>
        <v>504000</v>
      </c>
      <c r="J455" s="67">
        <f t="shared" ref="J455:M455" si="222">J459+J456</f>
        <v>498960</v>
      </c>
      <c r="K455" s="67">
        <f>K459+K456</f>
        <v>0</v>
      </c>
      <c r="L455" s="67">
        <f t="shared" si="205"/>
        <v>498960</v>
      </c>
      <c r="M455" s="67">
        <f t="shared" si="222"/>
        <v>586278</v>
      </c>
      <c r="N455" s="67">
        <f>N459+N456</f>
        <v>0</v>
      </c>
      <c r="O455" s="67">
        <f t="shared" si="206"/>
        <v>586278</v>
      </c>
    </row>
    <row r="456" spans="1:15" s="31" customFormat="1" ht="12" hidden="1">
      <c r="A456" s="10" t="s">
        <v>318</v>
      </c>
      <c r="B456" s="16">
        <v>800</v>
      </c>
      <c r="C456" s="16">
        <v>10</v>
      </c>
      <c r="D456" s="6" t="s">
        <v>14</v>
      </c>
      <c r="E456" s="43" t="s">
        <v>317</v>
      </c>
      <c r="F456" s="6"/>
      <c r="G456" s="67">
        <f>G457</f>
        <v>0</v>
      </c>
      <c r="H456" s="67">
        <f>H457</f>
        <v>0</v>
      </c>
      <c r="I456" s="67">
        <f t="shared" si="203"/>
        <v>0</v>
      </c>
      <c r="J456" s="67">
        <f t="shared" ref="J456:M457" si="223">J457</f>
        <v>0</v>
      </c>
      <c r="K456" s="67">
        <f>K457</f>
        <v>0</v>
      </c>
      <c r="L456" s="67">
        <f t="shared" si="205"/>
        <v>0</v>
      </c>
      <c r="M456" s="67">
        <f t="shared" si="223"/>
        <v>0</v>
      </c>
      <c r="N456" s="67">
        <f>N457</f>
        <v>0</v>
      </c>
      <c r="O456" s="67">
        <f t="shared" si="206"/>
        <v>0</v>
      </c>
    </row>
    <row r="457" spans="1:15" s="31" customFormat="1" ht="12" hidden="1">
      <c r="A457" s="10" t="s">
        <v>73</v>
      </c>
      <c r="B457" s="16">
        <v>800</v>
      </c>
      <c r="C457" s="16">
        <v>10</v>
      </c>
      <c r="D457" s="6" t="s">
        <v>14</v>
      </c>
      <c r="E457" s="43" t="s">
        <v>317</v>
      </c>
      <c r="F457" s="6" t="s">
        <v>72</v>
      </c>
      <c r="G457" s="67">
        <f>G458</f>
        <v>0</v>
      </c>
      <c r="H457" s="67">
        <f>H458</f>
        <v>0</v>
      </c>
      <c r="I457" s="67">
        <f t="shared" si="203"/>
        <v>0</v>
      </c>
      <c r="J457" s="67">
        <f t="shared" si="223"/>
        <v>0</v>
      </c>
      <c r="K457" s="67">
        <f>K458</f>
        <v>0</v>
      </c>
      <c r="L457" s="67">
        <f t="shared" si="205"/>
        <v>0</v>
      </c>
      <c r="M457" s="67">
        <f t="shared" si="223"/>
        <v>0</v>
      </c>
      <c r="N457" s="67">
        <f>N458</f>
        <v>0</v>
      </c>
      <c r="O457" s="67">
        <f t="shared" si="206"/>
        <v>0</v>
      </c>
    </row>
    <row r="458" spans="1:15" s="31" customFormat="1" ht="12" hidden="1">
      <c r="A458" s="10" t="s">
        <v>78</v>
      </c>
      <c r="B458" s="16">
        <v>800</v>
      </c>
      <c r="C458" s="16">
        <v>10</v>
      </c>
      <c r="D458" s="6" t="s">
        <v>14</v>
      </c>
      <c r="E458" s="43" t="s">
        <v>317</v>
      </c>
      <c r="F458" s="6" t="s">
        <v>77</v>
      </c>
      <c r="G458" s="67"/>
      <c r="H458" s="67"/>
      <c r="I458" s="67">
        <f t="shared" si="203"/>
        <v>0</v>
      </c>
      <c r="J458" s="67"/>
      <c r="K458" s="67"/>
      <c r="L458" s="67">
        <f t="shared" si="205"/>
        <v>0</v>
      </c>
      <c r="M458" s="67"/>
      <c r="N458" s="67"/>
      <c r="O458" s="67">
        <f t="shared" si="206"/>
        <v>0</v>
      </c>
    </row>
    <row r="459" spans="1:15" s="31" customFormat="1" ht="12">
      <c r="A459" s="10" t="s">
        <v>261</v>
      </c>
      <c r="B459" s="16">
        <v>800</v>
      </c>
      <c r="C459" s="16">
        <v>10</v>
      </c>
      <c r="D459" s="6" t="s">
        <v>14</v>
      </c>
      <c r="E459" s="43" t="s">
        <v>241</v>
      </c>
      <c r="F459" s="6"/>
      <c r="G459" s="67">
        <f>G460</f>
        <v>504000</v>
      </c>
      <c r="H459" s="67">
        <f>H460</f>
        <v>0</v>
      </c>
      <c r="I459" s="67">
        <f t="shared" si="203"/>
        <v>504000</v>
      </c>
      <c r="J459" s="67">
        <f t="shared" ref="J459:M460" si="224">J460</f>
        <v>498960</v>
      </c>
      <c r="K459" s="67">
        <f>K460</f>
        <v>0</v>
      </c>
      <c r="L459" s="67">
        <f t="shared" si="205"/>
        <v>498960</v>
      </c>
      <c r="M459" s="67">
        <f t="shared" si="224"/>
        <v>586278</v>
      </c>
      <c r="N459" s="67">
        <f>N460</f>
        <v>0</v>
      </c>
      <c r="O459" s="67">
        <f t="shared" si="206"/>
        <v>586278</v>
      </c>
    </row>
    <row r="460" spans="1:15" s="31" customFormat="1" ht="12">
      <c r="A460" s="10" t="s">
        <v>73</v>
      </c>
      <c r="B460" s="16">
        <v>800</v>
      </c>
      <c r="C460" s="16">
        <v>10</v>
      </c>
      <c r="D460" s="6" t="s">
        <v>14</v>
      </c>
      <c r="E460" s="43" t="s">
        <v>241</v>
      </c>
      <c r="F460" s="6" t="s">
        <v>72</v>
      </c>
      <c r="G460" s="67">
        <f>G461</f>
        <v>504000</v>
      </c>
      <c r="H460" s="67">
        <f>H461</f>
        <v>0</v>
      </c>
      <c r="I460" s="67">
        <f t="shared" si="203"/>
        <v>504000</v>
      </c>
      <c r="J460" s="67">
        <f t="shared" si="224"/>
        <v>498960</v>
      </c>
      <c r="K460" s="67">
        <f>K461</f>
        <v>0</v>
      </c>
      <c r="L460" s="67">
        <f t="shared" si="205"/>
        <v>498960</v>
      </c>
      <c r="M460" s="67">
        <f t="shared" si="224"/>
        <v>586278</v>
      </c>
      <c r="N460" s="67">
        <f>N461</f>
        <v>0</v>
      </c>
      <c r="O460" s="67">
        <f t="shared" si="206"/>
        <v>586278</v>
      </c>
    </row>
    <row r="461" spans="1:15" s="31" customFormat="1" ht="12">
      <c r="A461" s="10" t="s">
        <v>78</v>
      </c>
      <c r="B461" s="16">
        <v>800</v>
      </c>
      <c r="C461" s="16">
        <v>10</v>
      </c>
      <c r="D461" s="6" t="s">
        <v>14</v>
      </c>
      <c r="E461" s="43" t="s">
        <v>241</v>
      </c>
      <c r="F461" s="6" t="s">
        <v>77</v>
      </c>
      <c r="G461" s="67">
        <v>504000</v>
      </c>
      <c r="H461" s="67"/>
      <c r="I461" s="67">
        <f t="shared" si="203"/>
        <v>504000</v>
      </c>
      <c r="J461" s="67">
        <f>112266+149688+87318+149688</f>
        <v>498960</v>
      </c>
      <c r="K461" s="67">
        <v>0</v>
      </c>
      <c r="L461" s="67">
        <f t="shared" si="205"/>
        <v>498960</v>
      </c>
      <c r="M461" s="67">
        <f>87318+112266+87318+149688+149688</f>
        <v>586278</v>
      </c>
      <c r="N461" s="67">
        <v>0</v>
      </c>
      <c r="O461" s="67">
        <f t="shared" si="206"/>
        <v>586278</v>
      </c>
    </row>
    <row r="462" spans="1:15" s="31" customFormat="1" ht="12">
      <c r="A462" s="10" t="s">
        <v>108</v>
      </c>
      <c r="B462" s="16">
        <v>800</v>
      </c>
      <c r="C462" s="16">
        <v>10</v>
      </c>
      <c r="D462" s="6" t="s">
        <v>14</v>
      </c>
      <c r="E462" s="6" t="s">
        <v>146</v>
      </c>
      <c r="F462" s="6"/>
      <c r="G462" s="67">
        <f>G463+G468</f>
        <v>1664793.57</v>
      </c>
      <c r="H462" s="67">
        <f>H463+H468</f>
        <v>0</v>
      </c>
      <c r="I462" s="67">
        <f t="shared" si="203"/>
        <v>1664793.57</v>
      </c>
      <c r="J462" s="67">
        <f>J463+J468</f>
        <v>0</v>
      </c>
      <c r="K462" s="67">
        <f>K463+K468</f>
        <v>0</v>
      </c>
      <c r="L462" s="67">
        <f t="shared" si="205"/>
        <v>0</v>
      </c>
      <c r="M462" s="67">
        <f>M463+M468</f>
        <v>0</v>
      </c>
      <c r="N462" s="67">
        <f>N463+N468</f>
        <v>0</v>
      </c>
      <c r="O462" s="67">
        <f t="shared" si="206"/>
        <v>0</v>
      </c>
    </row>
    <row r="463" spans="1:15" s="31" customFormat="1" ht="23.25" customHeight="1">
      <c r="A463" s="10" t="s">
        <v>176</v>
      </c>
      <c r="B463" s="16">
        <v>800</v>
      </c>
      <c r="C463" s="16">
        <v>10</v>
      </c>
      <c r="D463" s="6" t="s">
        <v>14</v>
      </c>
      <c r="E463" s="6" t="s">
        <v>216</v>
      </c>
      <c r="F463" s="6"/>
      <c r="G463" s="67">
        <f>G466+G464</f>
        <v>1664793.57</v>
      </c>
      <c r="H463" s="67">
        <f>H466+H464</f>
        <v>0</v>
      </c>
      <c r="I463" s="67">
        <f t="shared" si="203"/>
        <v>1664793.57</v>
      </c>
      <c r="J463" s="67">
        <f>J466+J464</f>
        <v>0</v>
      </c>
      <c r="K463" s="67">
        <f>K466+K464</f>
        <v>0</v>
      </c>
      <c r="L463" s="67">
        <f t="shared" si="205"/>
        <v>0</v>
      </c>
      <c r="M463" s="67">
        <f>M466+M464</f>
        <v>0</v>
      </c>
      <c r="N463" s="67">
        <f>N466+N464</f>
        <v>0</v>
      </c>
      <c r="O463" s="67">
        <f t="shared" si="206"/>
        <v>0</v>
      </c>
    </row>
    <row r="464" spans="1:15" s="31" customFormat="1" ht="1.5" hidden="1" customHeight="1">
      <c r="A464" s="10" t="s">
        <v>63</v>
      </c>
      <c r="B464" s="16">
        <v>800</v>
      </c>
      <c r="C464" s="16">
        <v>10</v>
      </c>
      <c r="D464" s="6" t="s">
        <v>14</v>
      </c>
      <c r="E464" s="6" t="s">
        <v>216</v>
      </c>
      <c r="F464" s="6" t="s">
        <v>61</v>
      </c>
      <c r="G464" s="67">
        <f>G465</f>
        <v>0</v>
      </c>
      <c r="H464" s="67">
        <f>H465</f>
        <v>0</v>
      </c>
      <c r="I464" s="67">
        <f t="shared" si="203"/>
        <v>0</v>
      </c>
      <c r="J464" s="67">
        <f>J465</f>
        <v>0</v>
      </c>
      <c r="K464" s="67">
        <f>K465</f>
        <v>0</v>
      </c>
      <c r="L464" s="67">
        <f t="shared" si="205"/>
        <v>0</v>
      </c>
      <c r="M464" s="67">
        <f>M465</f>
        <v>0</v>
      </c>
      <c r="N464" s="67">
        <f>N465</f>
        <v>0</v>
      </c>
      <c r="O464" s="67">
        <f t="shared" si="206"/>
        <v>0</v>
      </c>
    </row>
    <row r="465" spans="1:17" s="31" customFormat="1" ht="12" hidden="1">
      <c r="A465" s="10" t="s">
        <v>80</v>
      </c>
      <c r="B465" s="16">
        <v>800</v>
      </c>
      <c r="C465" s="16">
        <v>10</v>
      </c>
      <c r="D465" s="6" t="s">
        <v>14</v>
      </c>
      <c r="E465" s="6" t="s">
        <v>216</v>
      </c>
      <c r="F465" s="6" t="s">
        <v>62</v>
      </c>
      <c r="G465" s="67"/>
      <c r="H465" s="67"/>
      <c r="I465" s="67">
        <f t="shared" si="203"/>
        <v>0</v>
      </c>
      <c r="J465" s="67"/>
      <c r="K465" s="67"/>
      <c r="L465" s="67">
        <f t="shared" si="205"/>
        <v>0</v>
      </c>
      <c r="M465" s="67"/>
      <c r="N465" s="67"/>
      <c r="O465" s="67">
        <f t="shared" si="206"/>
        <v>0</v>
      </c>
    </row>
    <row r="466" spans="1:17" s="34" customFormat="1" ht="24">
      <c r="A466" s="7" t="s">
        <v>120</v>
      </c>
      <c r="B466" s="16">
        <v>800</v>
      </c>
      <c r="C466" s="16">
        <v>10</v>
      </c>
      <c r="D466" s="6" t="s">
        <v>14</v>
      </c>
      <c r="E466" s="6" t="s">
        <v>216</v>
      </c>
      <c r="F466" s="6" t="s">
        <v>117</v>
      </c>
      <c r="G466" s="67">
        <f t="shared" ref="G466:N466" si="225">G467</f>
        <v>1664793.57</v>
      </c>
      <c r="H466" s="67">
        <f t="shared" si="225"/>
        <v>0</v>
      </c>
      <c r="I466" s="67">
        <f t="shared" si="203"/>
        <v>1664793.57</v>
      </c>
      <c r="J466" s="67">
        <f t="shared" si="225"/>
        <v>0</v>
      </c>
      <c r="K466" s="67">
        <f t="shared" si="225"/>
        <v>0</v>
      </c>
      <c r="L466" s="67">
        <f t="shared" si="205"/>
        <v>0</v>
      </c>
      <c r="M466" s="67">
        <f t="shared" si="225"/>
        <v>0</v>
      </c>
      <c r="N466" s="67">
        <f t="shared" si="225"/>
        <v>0</v>
      </c>
      <c r="O466" s="67">
        <f t="shared" si="206"/>
        <v>0</v>
      </c>
      <c r="P466" s="56"/>
      <c r="Q466" s="56"/>
    </row>
    <row r="467" spans="1:17" s="31" customFormat="1" ht="11.25" customHeight="1">
      <c r="A467" s="7" t="s">
        <v>119</v>
      </c>
      <c r="B467" s="16">
        <v>800</v>
      </c>
      <c r="C467" s="16">
        <v>10</v>
      </c>
      <c r="D467" s="6" t="s">
        <v>14</v>
      </c>
      <c r="E467" s="6" t="s">
        <v>216</v>
      </c>
      <c r="F467" s="6" t="s">
        <v>118</v>
      </c>
      <c r="G467" s="67">
        <v>1664793.57</v>
      </c>
      <c r="H467" s="67"/>
      <c r="I467" s="67">
        <f t="shared" si="203"/>
        <v>1664793.57</v>
      </c>
      <c r="J467" s="67"/>
      <c r="K467" s="67"/>
      <c r="L467" s="67">
        <f t="shared" si="205"/>
        <v>0</v>
      </c>
      <c r="M467" s="67"/>
      <c r="N467" s="67"/>
      <c r="O467" s="67">
        <f t="shared" si="206"/>
        <v>0</v>
      </c>
    </row>
    <row r="468" spans="1:17" s="31" customFormat="1" ht="24" hidden="1">
      <c r="A468" s="52" t="s">
        <v>175</v>
      </c>
      <c r="B468" s="6" t="s">
        <v>22</v>
      </c>
      <c r="C468" s="6" t="s">
        <v>13</v>
      </c>
      <c r="D468" s="6" t="s">
        <v>14</v>
      </c>
      <c r="E468" s="6" t="s">
        <v>209</v>
      </c>
      <c r="F468" s="6"/>
      <c r="G468" s="67">
        <f>G469</f>
        <v>0</v>
      </c>
      <c r="H468" s="67">
        <f>H469</f>
        <v>0</v>
      </c>
      <c r="I468" s="65">
        <f t="shared" si="203"/>
        <v>0</v>
      </c>
      <c r="J468" s="67">
        <f t="shared" ref="J468:M469" si="226">J469</f>
        <v>0</v>
      </c>
      <c r="K468" s="67"/>
      <c r="L468" s="67"/>
      <c r="M468" s="67">
        <f t="shared" si="226"/>
        <v>0</v>
      </c>
    </row>
    <row r="469" spans="1:17" s="31" customFormat="1" ht="24" hidden="1">
      <c r="A469" s="7" t="s">
        <v>120</v>
      </c>
      <c r="B469" s="6" t="s">
        <v>22</v>
      </c>
      <c r="C469" s="6" t="s">
        <v>13</v>
      </c>
      <c r="D469" s="6" t="s">
        <v>14</v>
      </c>
      <c r="E469" s="6" t="s">
        <v>209</v>
      </c>
      <c r="F469" s="6" t="s">
        <v>117</v>
      </c>
      <c r="G469" s="67">
        <f>G470</f>
        <v>0</v>
      </c>
      <c r="H469" s="67">
        <f>H470</f>
        <v>0</v>
      </c>
      <c r="I469" s="65">
        <f t="shared" si="203"/>
        <v>0</v>
      </c>
      <c r="J469" s="67">
        <f t="shared" si="226"/>
        <v>0</v>
      </c>
      <c r="K469" s="67"/>
      <c r="L469" s="67"/>
      <c r="M469" s="67">
        <f t="shared" si="226"/>
        <v>0</v>
      </c>
    </row>
    <row r="470" spans="1:17" s="31" customFormat="1" ht="12" hidden="1">
      <c r="A470" s="7" t="s">
        <v>119</v>
      </c>
      <c r="B470" s="6" t="s">
        <v>22</v>
      </c>
      <c r="C470" s="6" t="s">
        <v>13</v>
      </c>
      <c r="D470" s="6" t="s">
        <v>14</v>
      </c>
      <c r="E470" s="6" t="s">
        <v>209</v>
      </c>
      <c r="F470" s="6" t="s">
        <v>118</v>
      </c>
      <c r="G470" s="67"/>
      <c r="H470" s="67"/>
      <c r="I470" s="65">
        <f t="shared" si="203"/>
        <v>0</v>
      </c>
      <c r="J470" s="68"/>
      <c r="K470" s="68"/>
      <c r="L470" s="68"/>
      <c r="M470" s="67"/>
    </row>
    <row r="471" spans="1:17" s="31" customFormat="1" ht="12" hidden="1">
      <c r="A471" s="11" t="s">
        <v>205</v>
      </c>
      <c r="B471" s="2" t="s">
        <v>22</v>
      </c>
      <c r="C471" s="2" t="s">
        <v>13</v>
      </c>
      <c r="D471" s="2" t="s">
        <v>15</v>
      </c>
      <c r="E471" s="2"/>
      <c r="F471" s="2"/>
      <c r="G471" s="65">
        <f t="shared" ref="G471:M474" si="227">G472</f>
        <v>0</v>
      </c>
      <c r="H471" s="65">
        <f t="shared" si="227"/>
        <v>0</v>
      </c>
      <c r="I471" s="65">
        <f t="shared" si="203"/>
        <v>0</v>
      </c>
      <c r="J471" s="65">
        <f t="shared" si="227"/>
        <v>0</v>
      </c>
      <c r="K471" s="65"/>
      <c r="L471" s="65"/>
      <c r="M471" s="65">
        <f t="shared" si="227"/>
        <v>0</v>
      </c>
    </row>
    <row r="472" spans="1:17" s="31" customFormat="1" ht="12" hidden="1">
      <c r="A472" s="7" t="s">
        <v>210</v>
      </c>
      <c r="B472" s="4" t="s">
        <v>22</v>
      </c>
      <c r="C472" s="4" t="s">
        <v>13</v>
      </c>
      <c r="D472" s="4" t="s">
        <v>15</v>
      </c>
      <c r="E472" s="4" t="s">
        <v>169</v>
      </c>
      <c r="F472" s="4"/>
      <c r="G472" s="66">
        <f t="shared" si="227"/>
        <v>0</v>
      </c>
      <c r="H472" s="66">
        <f t="shared" si="227"/>
        <v>0</v>
      </c>
      <c r="I472" s="65">
        <f t="shared" si="203"/>
        <v>0</v>
      </c>
      <c r="J472" s="66">
        <f t="shared" si="227"/>
        <v>0</v>
      </c>
      <c r="K472" s="66"/>
      <c r="L472" s="66"/>
      <c r="M472" s="66">
        <f t="shared" si="227"/>
        <v>0</v>
      </c>
    </row>
    <row r="473" spans="1:17" s="31" customFormat="1" ht="12" hidden="1">
      <c r="A473" s="7" t="s">
        <v>97</v>
      </c>
      <c r="B473" s="6" t="s">
        <v>22</v>
      </c>
      <c r="C473" s="6" t="s">
        <v>13</v>
      </c>
      <c r="D473" s="6" t="s">
        <v>15</v>
      </c>
      <c r="E473" s="6" t="s">
        <v>170</v>
      </c>
      <c r="F473" s="6"/>
      <c r="G473" s="67">
        <f t="shared" si="227"/>
        <v>0</v>
      </c>
      <c r="H473" s="67">
        <f t="shared" si="227"/>
        <v>0</v>
      </c>
      <c r="I473" s="65">
        <f t="shared" si="203"/>
        <v>0</v>
      </c>
      <c r="J473" s="67">
        <f t="shared" si="227"/>
        <v>0</v>
      </c>
      <c r="K473" s="67"/>
      <c r="L473" s="67"/>
      <c r="M473" s="67">
        <f t="shared" si="227"/>
        <v>0</v>
      </c>
    </row>
    <row r="474" spans="1:17" s="31" customFormat="1" ht="12" hidden="1">
      <c r="A474" s="10" t="s">
        <v>73</v>
      </c>
      <c r="B474" s="6" t="s">
        <v>22</v>
      </c>
      <c r="C474" s="6" t="s">
        <v>13</v>
      </c>
      <c r="D474" s="6" t="s">
        <v>15</v>
      </c>
      <c r="E474" s="6" t="s">
        <v>170</v>
      </c>
      <c r="F474" s="6" t="s">
        <v>72</v>
      </c>
      <c r="G474" s="67">
        <f t="shared" si="227"/>
        <v>0</v>
      </c>
      <c r="H474" s="67">
        <f t="shared" si="227"/>
        <v>0</v>
      </c>
      <c r="I474" s="65">
        <f t="shared" si="203"/>
        <v>0</v>
      </c>
      <c r="J474" s="67">
        <f t="shared" si="227"/>
        <v>0</v>
      </c>
      <c r="K474" s="67"/>
      <c r="L474" s="67"/>
      <c r="M474" s="67">
        <f t="shared" si="227"/>
        <v>0</v>
      </c>
    </row>
    <row r="475" spans="1:17" s="31" customFormat="1" ht="12" hidden="1">
      <c r="A475" s="7" t="s">
        <v>242</v>
      </c>
      <c r="B475" s="6" t="s">
        <v>22</v>
      </c>
      <c r="C475" s="6" t="s">
        <v>13</v>
      </c>
      <c r="D475" s="6" t="s">
        <v>15</v>
      </c>
      <c r="E475" s="6" t="s">
        <v>170</v>
      </c>
      <c r="F475" s="6" t="s">
        <v>197</v>
      </c>
      <c r="G475" s="67"/>
      <c r="H475" s="67"/>
      <c r="I475" s="65">
        <f t="shared" si="203"/>
        <v>0</v>
      </c>
      <c r="J475" s="68"/>
      <c r="K475" s="68"/>
      <c r="L475" s="68"/>
      <c r="M475" s="67"/>
    </row>
    <row r="476" spans="1:17" s="31" customFormat="1" ht="12">
      <c r="A476" s="1" t="s">
        <v>31</v>
      </c>
      <c r="B476" s="2" t="s">
        <v>22</v>
      </c>
      <c r="C476" s="2" t="s">
        <v>41</v>
      </c>
      <c r="D476" s="2"/>
      <c r="E476" s="2"/>
      <c r="F476" s="2"/>
      <c r="G476" s="65">
        <f>G477+G484</f>
        <v>200000</v>
      </c>
      <c r="H476" s="65">
        <f>H477+H484</f>
        <v>0</v>
      </c>
      <c r="I476" s="65">
        <f t="shared" si="203"/>
        <v>200000</v>
      </c>
      <c r="J476" s="65">
        <f t="shared" ref="J476:M476" si="228">J477+J484</f>
        <v>200000</v>
      </c>
      <c r="K476" s="65">
        <f>K477+K484</f>
        <v>0</v>
      </c>
      <c r="L476" s="65">
        <f t="shared" ref="L476:L490" si="229">J476+K476</f>
        <v>200000</v>
      </c>
      <c r="M476" s="65">
        <f t="shared" si="228"/>
        <v>200000</v>
      </c>
      <c r="N476" s="65">
        <f>N477+N484</f>
        <v>0</v>
      </c>
      <c r="O476" s="65">
        <f t="shared" ref="O476:O490" si="230">M476+N476</f>
        <v>200000</v>
      </c>
    </row>
    <row r="477" spans="1:17" s="31" customFormat="1" ht="12">
      <c r="A477" s="19" t="s">
        <v>50</v>
      </c>
      <c r="B477" s="4" t="s">
        <v>22</v>
      </c>
      <c r="C477" s="4" t="s">
        <v>41</v>
      </c>
      <c r="D477" s="4" t="s">
        <v>5</v>
      </c>
      <c r="E477" s="4"/>
      <c r="F477" s="4"/>
      <c r="G477" s="66">
        <f t="shared" ref="G477:N478" si="231">G478</f>
        <v>150000</v>
      </c>
      <c r="H477" s="66">
        <f t="shared" si="231"/>
        <v>0</v>
      </c>
      <c r="I477" s="66">
        <f t="shared" si="203"/>
        <v>150000</v>
      </c>
      <c r="J477" s="66">
        <f t="shared" si="231"/>
        <v>150000</v>
      </c>
      <c r="K477" s="66">
        <f t="shared" si="231"/>
        <v>0</v>
      </c>
      <c r="L477" s="66">
        <f t="shared" si="229"/>
        <v>150000</v>
      </c>
      <c r="M477" s="66">
        <f t="shared" si="231"/>
        <v>150000</v>
      </c>
      <c r="N477" s="66">
        <f t="shared" si="231"/>
        <v>0</v>
      </c>
      <c r="O477" s="66">
        <f t="shared" si="230"/>
        <v>150000</v>
      </c>
    </row>
    <row r="478" spans="1:17" s="31" customFormat="1" ht="24">
      <c r="A478" s="10" t="s">
        <v>368</v>
      </c>
      <c r="B478" s="6" t="s">
        <v>22</v>
      </c>
      <c r="C478" s="6" t="s">
        <v>41</v>
      </c>
      <c r="D478" s="6" t="s">
        <v>5</v>
      </c>
      <c r="E478" s="6" t="s">
        <v>145</v>
      </c>
      <c r="F478" s="6"/>
      <c r="G478" s="67">
        <f>G479</f>
        <v>150000</v>
      </c>
      <c r="H478" s="67">
        <f>H479</f>
        <v>0</v>
      </c>
      <c r="I478" s="67">
        <f t="shared" si="203"/>
        <v>150000</v>
      </c>
      <c r="J478" s="67">
        <f t="shared" si="231"/>
        <v>150000</v>
      </c>
      <c r="K478" s="67">
        <f>K479</f>
        <v>0</v>
      </c>
      <c r="L478" s="67">
        <f t="shared" si="229"/>
        <v>150000</v>
      </c>
      <c r="M478" s="67">
        <f t="shared" si="231"/>
        <v>150000</v>
      </c>
      <c r="N478" s="67">
        <f>N479</f>
        <v>0</v>
      </c>
      <c r="O478" s="67">
        <f t="shared" si="230"/>
        <v>150000</v>
      </c>
    </row>
    <row r="479" spans="1:17" s="31" customFormat="1" ht="12">
      <c r="A479" s="10" t="s">
        <v>79</v>
      </c>
      <c r="B479" s="6" t="s">
        <v>22</v>
      </c>
      <c r="C479" s="6" t="s">
        <v>41</v>
      </c>
      <c r="D479" s="6" t="s">
        <v>5</v>
      </c>
      <c r="E479" s="6" t="s">
        <v>369</v>
      </c>
      <c r="F479" s="6"/>
      <c r="G479" s="67">
        <f>G482+G480</f>
        <v>150000</v>
      </c>
      <c r="H479" s="67">
        <f>H482+H480</f>
        <v>0</v>
      </c>
      <c r="I479" s="67">
        <f t="shared" si="203"/>
        <v>150000</v>
      </c>
      <c r="J479" s="67">
        <f t="shared" ref="J479:M479" si="232">J482+J480</f>
        <v>150000</v>
      </c>
      <c r="K479" s="67">
        <f>K482+K480</f>
        <v>0</v>
      </c>
      <c r="L479" s="67">
        <f t="shared" si="229"/>
        <v>150000</v>
      </c>
      <c r="M479" s="67">
        <f t="shared" si="232"/>
        <v>150000</v>
      </c>
      <c r="N479" s="67">
        <f>N482+N480</f>
        <v>0</v>
      </c>
      <c r="O479" s="67">
        <f t="shared" si="230"/>
        <v>150000</v>
      </c>
    </row>
    <row r="480" spans="1:17" s="31" customFormat="1" ht="36">
      <c r="A480" s="7" t="s">
        <v>421</v>
      </c>
      <c r="B480" s="6" t="s">
        <v>22</v>
      </c>
      <c r="C480" s="6" t="s">
        <v>41</v>
      </c>
      <c r="D480" s="6" t="s">
        <v>5</v>
      </c>
      <c r="E480" s="6" t="s">
        <v>369</v>
      </c>
      <c r="F480" s="6" t="s">
        <v>54</v>
      </c>
      <c r="G480" s="67">
        <f>G481</f>
        <v>102500</v>
      </c>
      <c r="H480" s="67">
        <f>H481</f>
        <v>0</v>
      </c>
      <c r="I480" s="67">
        <f t="shared" si="203"/>
        <v>102500</v>
      </c>
      <c r="J480" s="67">
        <f t="shared" ref="J480:M480" si="233">J481</f>
        <v>75000</v>
      </c>
      <c r="K480" s="67">
        <f>K481</f>
        <v>0</v>
      </c>
      <c r="L480" s="67">
        <f t="shared" si="229"/>
        <v>75000</v>
      </c>
      <c r="M480" s="67">
        <f t="shared" si="233"/>
        <v>75000</v>
      </c>
      <c r="N480" s="67">
        <f>N481</f>
        <v>0</v>
      </c>
      <c r="O480" s="67">
        <f t="shared" si="230"/>
        <v>75000</v>
      </c>
    </row>
    <row r="481" spans="1:90" s="74" customFormat="1" ht="14.25">
      <c r="A481" s="7" t="s">
        <v>57</v>
      </c>
      <c r="B481" s="6" t="s">
        <v>22</v>
      </c>
      <c r="C481" s="6" t="s">
        <v>41</v>
      </c>
      <c r="D481" s="6" t="s">
        <v>5</v>
      </c>
      <c r="E481" s="6" t="s">
        <v>369</v>
      </c>
      <c r="F481" s="6" t="s">
        <v>56</v>
      </c>
      <c r="G481" s="67">
        <v>102500</v>
      </c>
      <c r="H481" s="67"/>
      <c r="I481" s="67">
        <f t="shared" si="203"/>
        <v>102500</v>
      </c>
      <c r="J481" s="68">
        <v>75000</v>
      </c>
      <c r="K481" s="67"/>
      <c r="L481" s="67">
        <f t="shared" si="229"/>
        <v>75000</v>
      </c>
      <c r="M481" s="67">
        <v>75000</v>
      </c>
      <c r="N481" s="67"/>
      <c r="O481" s="67">
        <f t="shared" si="230"/>
        <v>75000</v>
      </c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22"/>
      <c r="BK481" s="22"/>
      <c r="BL481" s="22"/>
      <c r="BM481" s="22"/>
      <c r="BN481" s="22"/>
      <c r="BO481" s="22"/>
      <c r="BP481" s="22"/>
      <c r="BQ481" s="22"/>
      <c r="BR481" s="22"/>
      <c r="BS481" s="22"/>
      <c r="BT481" s="22"/>
      <c r="BU481" s="22"/>
      <c r="BV481" s="22"/>
      <c r="BW481" s="22"/>
      <c r="BX481" s="22"/>
      <c r="BY481" s="22"/>
      <c r="BZ481" s="22"/>
      <c r="CA481" s="22"/>
      <c r="CB481" s="22"/>
      <c r="CC481" s="22"/>
      <c r="CD481" s="22"/>
      <c r="CE481" s="22"/>
      <c r="CF481" s="22"/>
      <c r="CG481" s="22"/>
      <c r="CH481" s="22"/>
      <c r="CI481" s="22"/>
      <c r="CJ481" s="22"/>
      <c r="CK481" s="22"/>
      <c r="CL481" s="22"/>
    </row>
    <row r="482" spans="1:90" s="74" customFormat="1" ht="14.25">
      <c r="A482" s="7" t="s">
        <v>423</v>
      </c>
      <c r="B482" s="6" t="s">
        <v>22</v>
      </c>
      <c r="C482" s="6" t="s">
        <v>41</v>
      </c>
      <c r="D482" s="6" t="s">
        <v>5</v>
      </c>
      <c r="E482" s="6" t="s">
        <v>369</v>
      </c>
      <c r="F482" s="6" t="s">
        <v>61</v>
      </c>
      <c r="G482" s="67">
        <f>G483</f>
        <v>47500</v>
      </c>
      <c r="H482" s="67">
        <f>H483</f>
        <v>0</v>
      </c>
      <c r="I482" s="67">
        <f t="shared" si="203"/>
        <v>47500</v>
      </c>
      <c r="J482" s="67">
        <f t="shared" ref="J482:M482" si="234">J483</f>
        <v>75000</v>
      </c>
      <c r="K482" s="67">
        <f>K483</f>
        <v>0</v>
      </c>
      <c r="L482" s="67">
        <f t="shared" si="229"/>
        <v>75000</v>
      </c>
      <c r="M482" s="67">
        <f t="shared" si="234"/>
        <v>75000</v>
      </c>
      <c r="N482" s="67">
        <f>N483</f>
        <v>0</v>
      </c>
      <c r="O482" s="67">
        <f t="shared" si="230"/>
        <v>75000</v>
      </c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  <c r="BN482" s="22"/>
      <c r="BO482" s="22"/>
      <c r="BP482" s="22"/>
      <c r="BQ482" s="22"/>
      <c r="BR482" s="22"/>
      <c r="BS482" s="22"/>
      <c r="BT482" s="22"/>
      <c r="BU482" s="22"/>
      <c r="BV482" s="22"/>
      <c r="BW482" s="22"/>
      <c r="BX482" s="22"/>
      <c r="BY482" s="22"/>
      <c r="BZ482" s="22"/>
      <c r="CA482" s="22"/>
      <c r="CB482" s="22"/>
      <c r="CC482" s="22"/>
      <c r="CD482" s="22"/>
      <c r="CE482" s="22"/>
      <c r="CF482" s="22"/>
      <c r="CG482" s="22"/>
      <c r="CH482" s="22"/>
      <c r="CI482" s="22"/>
      <c r="CJ482" s="22"/>
      <c r="CK482" s="22"/>
      <c r="CL482" s="22"/>
    </row>
    <row r="483" spans="1:90" s="74" customFormat="1" ht="14.25">
      <c r="A483" s="7" t="s">
        <v>82</v>
      </c>
      <c r="B483" s="6" t="s">
        <v>22</v>
      </c>
      <c r="C483" s="6" t="s">
        <v>41</v>
      </c>
      <c r="D483" s="6" t="s">
        <v>5</v>
      </c>
      <c r="E483" s="6" t="s">
        <v>369</v>
      </c>
      <c r="F483" s="6" t="s">
        <v>62</v>
      </c>
      <c r="G483" s="67">
        <v>47500</v>
      </c>
      <c r="H483" s="67"/>
      <c r="I483" s="67">
        <f t="shared" si="203"/>
        <v>47500</v>
      </c>
      <c r="J483" s="68">
        <v>75000</v>
      </c>
      <c r="K483" s="67"/>
      <c r="L483" s="67">
        <f t="shared" si="229"/>
        <v>75000</v>
      </c>
      <c r="M483" s="67">
        <v>75000</v>
      </c>
      <c r="N483" s="67"/>
      <c r="O483" s="67">
        <f t="shared" si="230"/>
        <v>75000</v>
      </c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</row>
    <row r="484" spans="1:90" s="74" customFormat="1" ht="14.25">
      <c r="A484" s="19" t="s">
        <v>43</v>
      </c>
      <c r="B484" s="4" t="s">
        <v>22</v>
      </c>
      <c r="C484" s="4" t="s">
        <v>41</v>
      </c>
      <c r="D484" s="4" t="s">
        <v>6</v>
      </c>
      <c r="E484" s="4"/>
      <c r="F484" s="4"/>
      <c r="G484" s="66">
        <f>G485</f>
        <v>50000</v>
      </c>
      <c r="H484" s="66">
        <f>H485</f>
        <v>0</v>
      </c>
      <c r="I484" s="67">
        <f t="shared" ref="I484:I548" si="235">G484+H484</f>
        <v>50000</v>
      </c>
      <c r="J484" s="66">
        <f t="shared" ref="J484:M485" si="236">J485</f>
        <v>50000</v>
      </c>
      <c r="K484" s="66">
        <f>K485</f>
        <v>0</v>
      </c>
      <c r="L484" s="67">
        <f t="shared" si="229"/>
        <v>50000</v>
      </c>
      <c r="M484" s="66">
        <f t="shared" si="236"/>
        <v>50000</v>
      </c>
      <c r="N484" s="66">
        <f>N485</f>
        <v>0</v>
      </c>
      <c r="O484" s="67">
        <f t="shared" si="230"/>
        <v>50000</v>
      </c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</row>
    <row r="485" spans="1:90" s="74" customFormat="1" ht="24">
      <c r="A485" s="10" t="s">
        <v>368</v>
      </c>
      <c r="B485" s="6" t="s">
        <v>22</v>
      </c>
      <c r="C485" s="6" t="s">
        <v>41</v>
      </c>
      <c r="D485" s="6" t="s">
        <v>6</v>
      </c>
      <c r="E485" s="6" t="s">
        <v>145</v>
      </c>
      <c r="F485" s="6"/>
      <c r="G485" s="67">
        <f>G486</f>
        <v>50000</v>
      </c>
      <c r="H485" s="67">
        <f>H486</f>
        <v>0</v>
      </c>
      <c r="I485" s="67">
        <f t="shared" si="235"/>
        <v>50000</v>
      </c>
      <c r="J485" s="67">
        <f t="shared" si="236"/>
        <v>50000</v>
      </c>
      <c r="K485" s="67">
        <f>K486</f>
        <v>0</v>
      </c>
      <c r="L485" s="67">
        <f t="shared" si="229"/>
        <v>50000</v>
      </c>
      <c r="M485" s="67">
        <f t="shared" si="236"/>
        <v>50000</v>
      </c>
      <c r="N485" s="67">
        <f>N486</f>
        <v>0</v>
      </c>
      <c r="O485" s="67">
        <f t="shared" si="230"/>
        <v>50000</v>
      </c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  <c r="BI485" s="22"/>
      <c r="BJ485" s="22"/>
      <c r="BK485" s="22"/>
      <c r="BL485" s="22"/>
      <c r="BM485" s="22"/>
      <c r="BN485" s="22"/>
      <c r="BO485" s="22"/>
      <c r="BP485" s="22"/>
      <c r="BQ485" s="22"/>
      <c r="BR485" s="22"/>
      <c r="BS485" s="22"/>
      <c r="BT485" s="22"/>
      <c r="BU485" s="22"/>
      <c r="BV485" s="22"/>
      <c r="BW485" s="22"/>
      <c r="BX485" s="22"/>
      <c r="BY485" s="22"/>
      <c r="BZ485" s="22"/>
      <c r="CA485" s="22"/>
      <c r="CB485" s="22"/>
      <c r="CC485" s="22"/>
      <c r="CD485" s="22"/>
      <c r="CE485" s="22"/>
      <c r="CF485" s="22"/>
      <c r="CG485" s="22"/>
      <c r="CH485" s="22"/>
      <c r="CI485" s="22"/>
      <c r="CJ485" s="22"/>
      <c r="CK485" s="22"/>
      <c r="CL485" s="22"/>
    </row>
    <row r="486" spans="1:90" s="74" customFormat="1" ht="14.25">
      <c r="A486" s="10" t="s">
        <v>79</v>
      </c>
      <c r="B486" s="6" t="s">
        <v>22</v>
      </c>
      <c r="C486" s="6" t="s">
        <v>41</v>
      </c>
      <c r="D486" s="6" t="s">
        <v>6</v>
      </c>
      <c r="E486" s="6" t="s">
        <v>369</v>
      </c>
      <c r="F486" s="6"/>
      <c r="G486" s="67">
        <f>G489+G487</f>
        <v>50000</v>
      </c>
      <c r="H486" s="67">
        <f>H489+H487</f>
        <v>0</v>
      </c>
      <c r="I486" s="67">
        <f t="shared" si="235"/>
        <v>50000</v>
      </c>
      <c r="J486" s="67">
        <f t="shared" ref="J486:M486" si="237">J489+J487</f>
        <v>50000</v>
      </c>
      <c r="K486" s="67">
        <f>K489+K487</f>
        <v>0</v>
      </c>
      <c r="L486" s="67">
        <f t="shared" si="229"/>
        <v>50000</v>
      </c>
      <c r="M486" s="67">
        <f t="shared" si="237"/>
        <v>50000</v>
      </c>
      <c r="N486" s="67">
        <f>N489+N487</f>
        <v>0</v>
      </c>
      <c r="O486" s="67">
        <f t="shared" si="230"/>
        <v>50000</v>
      </c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  <c r="BI486" s="22"/>
      <c r="BJ486" s="22"/>
      <c r="BK486" s="22"/>
      <c r="BL486" s="22"/>
      <c r="BM486" s="22"/>
      <c r="BN486" s="22"/>
      <c r="BO486" s="22"/>
      <c r="BP486" s="22"/>
      <c r="BQ486" s="22"/>
      <c r="BR486" s="22"/>
      <c r="BS486" s="22"/>
      <c r="BT486" s="22"/>
      <c r="BU486" s="22"/>
      <c r="BV486" s="22"/>
      <c r="BW486" s="22"/>
      <c r="BX486" s="22"/>
      <c r="BY486" s="22"/>
      <c r="BZ486" s="22"/>
      <c r="CA486" s="22"/>
      <c r="CB486" s="22"/>
      <c r="CC486" s="22"/>
      <c r="CD486" s="22"/>
      <c r="CE486" s="22"/>
      <c r="CF486" s="22"/>
      <c r="CG486" s="22"/>
      <c r="CH486" s="22"/>
      <c r="CI486" s="22"/>
      <c r="CJ486" s="22"/>
      <c r="CK486" s="22"/>
      <c r="CL486" s="22"/>
    </row>
    <row r="487" spans="1:90" s="74" customFormat="1" ht="36">
      <c r="A487" s="7" t="s">
        <v>421</v>
      </c>
      <c r="B487" s="6" t="s">
        <v>22</v>
      </c>
      <c r="C487" s="6" t="s">
        <v>41</v>
      </c>
      <c r="D487" s="6" t="s">
        <v>6</v>
      </c>
      <c r="E487" s="6" t="s">
        <v>369</v>
      </c>
      <c r="F487" s="6" t="s">
        <v>54</v>
      </c>
      <c r="G487" s="67">
        <f>G488</f>
        <v>25000</v>
      </c>
      <c r="H487" s="67">
        <f>H488</f>
        <v>0</v>
      </c>
      <c r="I487" s="67">
        <f t="shared" si="235"/>
        <v>25000</v>
      </c>
      <c r="J487" s="67">
        <f t="shared" ref="J487:M487" si="238">J488</f>
        <v>25000</v>
      </c>
      <c r="K487" s="67">
        <f>K488</f>
        <v>0</v>
      </c>
      <c r="L487" s="67">
        <f t="shared" si="229"/>
        <v>25000</v>
      </c>
      <c r="M487" s="67">
        <f t="shared" si="238"/>
        <v>25000</v>
      </c>
      <c r="N487" s="67">
        <f>N488</f>
        <v>0</v>
      </c>
      <c r="O487" s="67">
        <f t="shared" si="230"/>
        <v>25000</v>
      </c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  <c r="BI487" s="22"/>
      <c r="BJ487" s="22"/>
      <c r="BK487" s="22"/>
      <c r="BL487" s="22"/>
      <c r="BM487" s="22"/>
      <c r="BN487" s="22"/>
      <c r="BO487" s="22"/>
      <c r="BP487" s="22"/>
      <c r="BQ487" s="22"/>
      <c r="BR487" s="22"/>
      <c r="BS487" s="22"/>
      <c r="BT487" s="22"/>
      <c r="BU487" s="22"/>
      <c r="BV487" s="22"/>
      <c r="BW487" s="22"/>
      <c r="BX487" s="22"/>
      <c r="BY487" s="22"/>
      <c r="BZ487" s="22"/>
      <c r="CA487" s="22"/>
      <c r="CB487" s="22"/>
      <c r="CC487" s="22"/>
      <c r="CD487" s="22"/>
      <c r="CE487" s="22"/>
      <c r="CF487" s="22"/>
      <c r="CG487" s="22"/>
      <c r="CH487" s="22"/>
      <c r="CI487" s="22"/>
      <c r="CJ487" s="22"/>
      <c r="CK487" s="22"/>
      <c r="CL487" s="22"/>
    </row>
    <row r="488" spans="1:90" s="74" customFormat="1" ht="14.25">
      <c r="A488" s="7" t="s">
        <v>57</v>
      </c>
      <c r="B488" s="6" t="s">
        <v>22</v>
      </c>
      <c r="C488" s="6" t="s">
        <v>41</v>
      </c>
      <c r="D488" s="6" t="s">
        <v>6</v>
      </c>
      <c r="E488" s="6" t="s">
        <v>369</v>
      </c>
      <c r="F488" s="6" t="s">
        <v>56</v>
      </c>
      <c r="G488" s="67">
        <v>25000</v>
      </c>
      <c r="H488" s="67"/>
      <c r="I488" s="67">
        <f t="shared" si="235"/>
        <v>25000</v>
      </c>
      <c r="J488" s="68">
        <v>25000</v>
      </c>
      <c r="K488" s="67"/>
      <c r="L488" s="67">
        <f t="shared" si="229"/>
        <v>25000</v>
      </c>
      <c r="M488" s="67">
        <v>25000</v>
      </c>
      <c r="N488" s="67"/>
      <c r="O488" s="67">
        <f t="shared" si="230"/>
        <v>25000</v>
      </c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  <c r="BA488" s="22"/>
      <c r="BB488" s="22"/>
      <c r="BC488" s="22"/>
      <c r="BD488" s="22"/>
      <c r="BE488" s="22"/>
      <c r="BF488" s="22"/>
      <c r="BG488" s="22"/>
      <c r="BH488" s="22"/>
      <c r="BI488" s="22"/>
      <c r="BJ488" s="22"/>
      <c r="BK488" s="22"/>
      <c r="BL488" s="22"/>
      <c r="BM488" s="22"/>
      <c r="BN488" s="22"/>
      <c r="BO488" s="22"/>
      <c r="BP488" s="22"/>
      <c r="BQ488" s="22"/>
      <c r="BR488" s="22"/>
      <c r="BS488" s="22"/>
      <c r="BT488" s="22"/>
      <c r="BU488" s="22"/>
      <c r="BV488" s="22"/>
      <c r="BW488" s="22"/>
      <c r="BX488" s="22"/>
      <c r="BY488" s="22"/>
      <c r="BZ488" s="22"/>
      <c r="CA488" s="22"/>
      <c r="CB488" s="22"/>
      <c r="CC488" s="22"/>
      <c r="CD488" s="22"/>
      <c r="CE488" s="22"/>
      <c r="CF488" s="22"/>
      <c r="CG488" s="22"/>
      <c r="CH488" s="22"/>
      <c r="CI488" s="22"/>
      <c r="CJ488" s="22"/>
      <c r="CK488" s="22"/>
      <c r="CL488" s="22"/>
    </row>
    <row r="489" spans="1:90" s="74" customFormat="1" ht="14.25">
      <c r="A489" s="7" t="s">
        <v>423</v>
      </c>
      <c r="B489" s="6" t="s">
        <v>22</v>
      </c>
      <c r="C489" s="6" t="s">
        <v>41</v>
      </c>
      <c r="D489" s="6" t="s">
        <v>6</v>
      </c>
      <c r="E489" s="6" t="s">
        <v>369</v>
      </c>
      <c r="F489" s="6" t="s">
        <v>61</v>
      </c>
      <c r="G489" s="67">
        <f>G490</f>
        <v>25000</v>
      </c>
      <c r="H489" s="67">
        <f>H490</f>
        <v>0</v>
      </c>
      <c r="I489" s="67">
        <f t="shared" si="235"/>
        <v>25000</v>
      </c>
      <c r="J489" s="67">
        <f t="shared" ref="J489:M489" si="239">J490</f>
        <v>25000</v>
      </c>
      <c r="K489" s="67">
        <f>K490</f>
        <v>0</v>
      </c>
      <c r="L489" s="67">
        <f t="shared" si="229"/>
        <v>25000</v>
      </c>
      <c r="M489" s="67">
        <f t="shared" si="239"/>
        <v>25000</v>
      </c>
      <c r="N489" s="67">
        <f>N490</f>
        <v>0</v>
      </c>
      <c r="O489" s="67">
        <f t="shared" si="230"/>
        <v>25000</v>
      </c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  <c r="BA489" s="22"/>
      <c r="BB489" s="22"/>
      <c r="BC489" s="22"/>
      <c r="BD489" s="22"/>
      <c r="BE489" s="22"/>
      <c r="BF489" s="22"/>
      <c r="BG489" s="22"/>
      <c r="BH489" s="22"/>
      <c r="BI489" s="22"/>
      <c r="BJ489" s="22"/>
      <c r="BK489" s="22"/>
      <c r="BL489" s="22"/>
      <c r="BM489" s="22"/>
      <c r="BN489" s="22"/>
      <c r="BO489" s="22"/>
      <c r="BP489" s="22"/>
      <c r="BQ489" s="22"/>
      <c r="BR489" s="22"/>
      <c r="BS489" s="22"/>
      <c r="BT489" s="22"/>
      <c r="BU489" s="22"/>
      <c r="BV489" s="22"/>
      <c r="BW489" s="22"/>
      <c r="BX489" s="22"/>
      <c r="BY489" s="22"/>
      <c r="BZ489" s="22"/>
      <c r="CA489" s="22"/>
      <c r="CB489" s="22"/>
      <c r="CC489" s="22"/>
      <c r="CD489" s="22"/>
      <c r="CE489" s="22"/>
      <c r="CF489" s="22"/>
      <c r="CG489" s="22"/>
      <c r="CH489" s="22"/>
      <c r="CI489" s="22"/>
      <c r="CJ489" s="22"/>
      <c r="CK489" s="22"/>
      <c r="CL489" s="22"/>
    </row>
    <row r="490" spans="1:90" s="74" customFormat="1" ht="14.25">
      <c r="A490" s="7" t="s">
        <v>82</v>
      </c>
      <c r="B490" s="6" t="s">
        <v>22</v>
      </c>
      <c r="C490" s="6" t="s">
        <v>41</v>
      </c>
      <c r="D490" s="6" t="s">
        <v>6</v>
      </c>
      <c r="E490" s="6" t="s">
        <v>369</v>
      </c>
      <c r="F490" s="6" t="s">
        <v>62</v>
      </c>
      <c r="G490" s="67">
        <v>25000</v>
      </c>
      <c r="H490" s="67"/>
      <c r="I490" s="67">
        <f t="shared" si="235"/>
        <v>25000</v>
      </c>
      <c r="J490" s="68">
        <v>25000</v>
      </c>
      <c r="K490" s="67"/>
      <c r="L490" s="67">
        <f t="shared" si="229"/>
        <v>25000</v>
      </c>
      <c r="M490" s="67">
        <v>25000</v>
      </c>
      <c r="N490" s="67"/>
      <c r="O490" s="67">
        <f t="shared" si="230"/>
        <v>25000</v>
      </c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  <c r="BA490" s="22"/>
      <c r="BB490" s="22"/>
      <c r="BC490" s="22"/>
      <c r="BD490" s="22"/>
      <c r="BE490" s="22"/>
      <c r="BF490" s="22"/>
      <c r="BG490" s="22"/>
      <c r="BH490" s="22"/>
      <c r="BI490" s="22"/>
      <c r="BJ490" s="22"/>
      <c r="BK490" s="22"/>
      <c r="BL490" s="22"/>
      <c r="BM490" s="22"/>
      <c r="BN490" s="22"/>
      <c r="BO490" s="22"/>
      <c r="BP490" s="22"/>
      <c r="BQ490" s="22"/>
      <c r="BR490" s="22"/>
      <c r="BS490" s="22"/>
      <c r="BT490" s="22"/>
      <c r="BU490" s="22"/>
      <c r="BV490" s="22"/>
      <c r="BW490" s="22"/>
      <c r="BX490" s="22"/>
      <c r="BY490" s="22"/>
      <c r="BZ490" s="22"/>
      <c r="CA490" s="22"/>
      <c r="CB490" s="22"/>
      <c r="CC490" s="22"/>
      <c r="CD490" s="22"/>
      <c r="CE490" s="22"/>
      <c r="CF490" s="22"/>
      <c r="CG490" s="22"/>
      <c r="CH490" s="22"/>
      <c r="CI490" s="22"/>
      <c r="CJ490" s="22"/>
      <c r="CK490" s="22"/>
      <c r="CL490" s="22"/>
    </row>
    <row r="491" spans="1:90" s="74" customFormat="1" ht="4.5" customHeight="1">
      <c r="A491" s="10"/>
      <c r="B491" s="6"/>
      <c r="C491" s="6"/>
      <c r="D491" s="6"/>
      <c r="E491" s="6"/>
      <c r="F491" s="6"/>
      <c r="G491" s="67"/>
      <c r="H491" s="67"/>
      <c r="I491" s="65"/>
      <c r="J491" s="68"/>
      <c r="K491" s="68"/>
      <c r="L491" s="68"/>
      <c r="M491" s="67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  <c r="AZ491" s="22"/>
      <c r="BA491" s="22"/>
      <c r="BB491" s="22"/>
      <c r="BC491" s="22"/>
      <c r="BD491" s="22"/>
      <c r="BE491" s="22"/>
      <c r="BF491" s="22"/>
      <c r="BG491" s="22"/>
      <c r="BH491" s="22"/>
      <c r="BI491" s="22"/>
      <c r="BJ491" s="22"/>
      <c r="BK491" s="22"/>
      <c r="BL491" s="22"/>
      <c r="BM491" s="22"/>
      <c r="BN491" s="22"/>
      <c r="BO491" s="22"/>
      <c r="BP491" s="22"/>
      <c r="BQ491" s="22"/>
      <c r="BR491" s="22"/>
      <c r="BS491" s="22"/>
      <c r="BT491" s="22"/>
      <c r="BU491" s="22"/>
      <c r="BV491" s="22"/>
      <c r="BW491" s="22"/>
      <c r="BX491" s="22"/>
      <c r="BY491" s="22"/>
      <c r="BZ491" s="22"/>
      <c r="CA491" s="22"/>
      <c r="CB491" s="22"/>
      <c r="CC491" s="22"/>
      <c r="CD491" s="22"/>
      <c r="CE491" s="22"/>
      <c r="CF491" s="22"/>
      <c r="CG491" s="22"/>
      <c r="CH491" s="22"/>
      <c r="CI491" s="22"/>
      <c r="CJ491" s="22"/>
      <c r="CK491" s="22"/>
      <c r="CL491" s="22"/>
    </row>
    <row r="492" spans="1:90" s="74" customFormat="1" ht="24">
      <c r="A492" s="1" t="s">
        <v>516</v>
      </c>
      <c r="B492" s="2" t="s">
        <v>35</v>
      </c>
      <c r="C492" s="2"/>
      <c r="D492" s="2"/>
      <c r="E492" s="2"/>
      <c r="F492" s="2"/>
      <c r="G492" s="65">
        <f>G493+G510+G527+G516</f>
        <v>12356320.199999999</v>
      </c>
      <c r="H492" s="65">
        <f>H493+H510+H527+H516</f>
        <v>0</v>
      </c>
      <c r="I492" s="65">
        <f t="shared" si="235"/>
        <v>12356320.199999999</v>
      </c>
      <c r="J492" s="65">
        <f t="shared" ref="J492:M492" si="240">J493+J510+J527+J516</f>
        <v>10032970</v>
      </c>
      <c r="K492" s="65">
        <f>K493+K510+K527+K516</f>
        <v>0</v>
      </c>
      <c r="L492" s="65">
        <f t="shared" ref="L492:L526" si="241">J492+K492</f>
        <v>10032970</v>
      </c>
      <c r="M492" s="65">
        <f t="shared" si="240"/>
        <v>10279360</v>
      </c>
      <c r="N492" s="65">
        <f>N493+N510+N527+N516</f>
        <v>0</v>
      </c>
      <c r="O492" s="65">
        <f t="shared" ref="O492:O526" si="242">M492+N492</f>
        <v>10279360</v>
      </c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  <c r="AZ492" s="22"/>
      <c r="BA492" s="22"/>
      <c r="BB492" s="22"/>
      <c r="BC492" s="22"/>
      <c r="BD492" s="22"/>
      <c r="BE492" s="22"/>
      <c r="BF492" s="22"/>
      <c r="BG492" s="22"/>
      <c r="BH492" s="22"/>
      <c r="BI492" s="22"/>
      <c r="BJ492" s="22"/>
      <c r="BK492" s="22"/>
      <c r="BL492" s="22"/>
      <c r="BM492" s="22"/>
      <c r="BN492" s="22"/>
      <c r="BO492" s="22"/>
      <c r="BP492" s="22"/>
      <c r="BQ492" s="22"/>
      <c r="BR492" s="22"/>
      <c r="BS492" s="22"/>
      <c r="BT492" s="22"/>
      <c r="BU492" s="22"/>
      <c r="BV492" s="22"/>
      <c r="BW492" s="22"/>
      <c r="BX492" s="22"/>
      <c r="BY492" s="22"/>
      <c r="BZ492" s="22"/>
      <c r="CA492" s="22"/>
      <c r="CB492" s="22"/>
      <c r="CC492" s="22"/>
      <c r="CD492" s="22"/>
      <c r="CE492" s="22"/>
      <c r="CF492" s="22"/>
      <c r="CG492" s="22"/>
      <c r="CH492" s="22"/>
      <c r="CI492" s="22"/>
      <c r="CJ492" s="22"/>
      <c r="CK492" s="22"/>
      <c r="CL492" s="22"/>
    </row>
    <row r="493" spans="1:90" s="74" customFormat="1" ht="14.25">
      <c r="A493" s="14" t="s">
        <v>1</v>
      </c>
      <c r="B493" s="2" t="s">
        <v>35</v>
      </c>
      <c r="C493" s="2" t="s">
        <v>5</v>
      </c>
      <c r="D493" s="2"/>
      <c r="E493" s="2"/>
      <c r="F493" s="2"/>
      <c r="G493" s="65">
        <f>G494</f>
        <v>7437820.2000000002</v>
      </c>
      <c r="H493" s="65">
        <f>H494</f>
        <v>30000</v>
      </c>
      <c r="I493" s="65">
        <f t="shared" si="235"/>
        <v>7467820.2000000002</v>
      </c>
      <c r="J493" s="65">
        <f t="shared" ref="J493:M493" si="243">J494</f>
        <v>6375970</v>
      </c>
      <c r="K493" s="65">
        <f>K494</f>
        <v>0</v>
      </c>
      <c r="L493" s="65">
        <f t="shared" si="241"/>
        <v>6375970</v>
      </c>
      <c r="M493" s="65">
        <f t="shared" si="243"/>
        <v>6592360</v>
      </c>
      <c r="N493" s="65">
        <f>N494</f>
        <v>0</v>
      </c>
      <c r="O493" s="65">
        <f t="shared" si="242"/>
        <v>6592360</v>
      </c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  <c r="AZ493" s="22"/>
      <c r="BA493" s="22"/>
      <c r="BB493" s="22"/>
      <c r="BC493" s="22"/>
      <c r="BD493" s="22"/>
      <c r="BE493" s="22"/>
      <c r="BF493" s="22"/>
      <c r="BG493" s="22"/>
      <c r="BH493" s="22"/>
      <c r="BI493" s="22"/>
      <c r="BJ493" s="22"/>
      <c r="BK493" s="22"/>
      <c r="BL493" s="22"/>
      <c r="BM493" s="22"/>
      <c r="BN493" s="22"/>
      <c r="BO493" s="22"/>
      <c r="BP493" s="22"/>
      <c r="BQ493" s="22"/>
      <c r="BR493" s="22"/>
      <c r="BS493" s="22"/>
      <c r="BT493" s="22"/>
      <c r="BU493" s="22"/>
      <c r="BV493" s="22"/>
      <c r="BW493" s="22"/>
      <c r="BX493" s="22"/>
      <c r="BY493" s="22"/>
      <c r="BZ493" s="22"/>
      <c r="CA493" s="22"/>
      <c r="CB493" s="22"/>
      <c r="CC493" s="22"/>
      <c r="CD493" s="22"/>
      <c r="CE493" s="22"/>
      <c r="CF493" s="22"/>
      <c r="CG493" s="22"/>
      <c r="CH493" s="22"/>
      <c r="CI493" s="22"/>
      <c r="CJ493" s="22"/>
      <c r="CK493" s="22"/>
      <c r="CL493" s="22"/>
    </row>
    <row r="494" spans="1:90" s="57" customFormat="1" ht="12">
      <c r="A494" s="17" t="s">
        <v>24</v>
      </c>
      <c r="B494" s="4" t="s">
        <v>35</v>
      </c>
      <c r="C494" s="4" t="s">
        <v>5</v>
      </c>
      <c r="D494" s="4" t="s">
        <v>44</v>
      </c>
      <c r="E494" s="2"/>
      <c r="F494" s="2"/>
      <c r="G494" s="66">
        <f>G495+G506</f>
        <v>7437820.2000000002</v>
      </c>
      <c r="H494" s="66">
        <f>H495+H506</f>
        <v>30000</v>
      </c>
      <c r="I494" s="66">
        <f t="shared" si="235"/>
        <v>7467820.2000000002</v>
      </c>
      <c r="J494" s="66">
        <f>J495+J506</f>
        <v>6375970</v>
      </c>
      <c r="K494" s="66">
        <f>K495+K506</f>
        <v>0</v>
      </c>
      <c r="L494" s="66">
        <f t="shared" si="241"/>
        <v>6375970</v>
      </c>
      <c r="M494" s="66">
        <f>M495+M506</f>
        <v>6592360</v>
      </c>
      <c r="N494" s="66">
        <f>N495+N506</f>
        <v>0</v>
      </c>
      <c r="O494" s="66">
        <f t="shared" si="242"/>
        <v>6592360</v>
      </c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23"/>
      <c r="AH494" s="23"/>
      <c r="AI494" s="23"/>
      <c r="AJ494" s="23"/>
      <c r="AK494" s="23"/>
      <c r="AL494" s="23"/>
      <c r="AM494" s="23"/>
      <c r="AN494" s="23"/>
      <c r="AO494" s="23"/>
      <c r="AP494" s="23"/>
      <c r="AQ494" s="23"/>
      <c r="AR494" s="23"/>
      <c r="AS494" s="23"/>
      <c r="AT494" s="23"/>
      <c r="AU494" s="23"/>
      <c r="AV494" s="23"/>
      <c r="AW494" s="23"/>
      <c r="AX494" s="23"/>
      <c r="AY494" s="23"/>
      <c r="AZ494" s="23"/>
      <c r="BA494" s="23"/>
      <c r="BB494" s="23"/>
      <c r="BC494" s="23"/>
      <c r="BD494" s="23"/>
      <c r="BE494" s="23"/>
      <c r="BF494" s="23"/>
      <c r="BG494" s="23"/>
      <c r="BH494" s="23"/>
      <c r="BI494" s="23"/>
      <c r="BJ494" s="23"/>
      <c r="BK494" s="23"/>
      <c r="BL494" s="23"/>
      <c r="BM494" s="23"/>
      <c r="BN494" s="23"/>
      <c r="BO494" s="23"/>
      <c r="BP494" s="23"/>
      <c r="BQ494" s="23"/>
      <c r="BR494" s="23"/>
      <c r="BS494" s="23"/>
      <c r="BT494" s="23"/>
      <c r="BU494" s="23"/>
      <c r="BV494" s="23"/>
      <c r="BW494" s="23"/>
      <c r="BX494" s="23"/>
      <c r="BY494" s="23"/>
      <c r="BZ494" s="23"/>
      <c r="CA494" s="23"/>
      <c r="CB494" s="23"/>
      <c r="CC494" s="23"/>
      <c r="CD494" s="23"/>
      <c r="CE494" s="23"/>
      <c r="CF494" s="23"/>
      <c r="CG494" s="23"/>
      <c r="CH494" s="23"/>
      <c r="CI494" s="23"/>
      <c r="CJ494" s="23"/>
      <c r="CK494" s="23"/>
      <c r="CL494" s="23"/>
    </row>
    <row r="495" spans="1:90" s="56" customFormat="1" ht="24">
      <c r="A495" s="7" t="s">
        <v>491</v>
      </c>
      <c r="B495" s="6" t="s">
        <v>35</v>
      </c>
      <c r="C495" s="6" t="s">
        <v>5</v>
      </c>
      <c r="D495" s="6" t="s">
        <v>44</v>
      </c>
      <c r="E495" s="6" t="s">
        <v>150</v>
      </c>
      <c r="F495" s="6"/>
      <c r="G495" s="67">
        <f>G496+G503</f>
        <v>7433320.2000000002</v>
      </c>
      <c r="H495" s="67">
        <f>H496+H503</f>
        <v>30000</v>
      </c>
      <c r="I495" s="67">
        <f t="shared" si="235"/>
        <v>7463320.2000000002</v>
      </c>
      <c r="J495" s="67">
        <f t="shared" ref="J495:M495" si="244">J496+J503</f>
        <v>6375970</v>
      </c>
      <c r="K495" s="67">
        <f>K496+K503</f>
        <v>0</v>
      </c>
      <c r="L495" s="67">
        <f t="shared" si="241"/>
        <v>6375970</v>
      </c>
      <c r="M495" s="67">
        <f t="shared" si="244"/>
        <v>6592360</v>
      </c>
      <c r="N495" s="67">
        <f>N496+N503</f>
        <v>0</v>
      </c>
      <c r="O495" s="67">
        <f t="shared" si="242"/>
        <v>6592360</v>
      </c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  <c r="BB495" s="24"/>
      <c r="BC495" s="24"/>
      <c r="BD495" s="24"/>
      <c r="BE495" s="24"/>
      <c r="BF495" s="24"/>
      <c r="BG495" s="24"/>
      <c r="BH495" s="24"/>
      <c r="BI495" s="24"/>
      <c r="BJ495" s="24"/>
      <c r="BK495" s="24"/>
      <c r="BL495" s="24"/>
      <c r="BM495" s="24"/>
      <c r="BN495" s="24"/>
      <c r="BO495" s="24"/>
      <c r="BP495" s="24"/>
      <c r="BQ495" s="24"/>
      <c r="BR495" s="24"/>
      <c r="BS495" s="24"/>
      <c r="BT495" s="24"/>
      <c r="BU495" s="24"/>
      <c r="BV495" s="24"/>
      <c r="BW495" s="24"/>
      <c r="BX495" s="24"/>
      <c r="BY495" s="24"/>
      <c r="BZ495" s="24"/>
      <c r="CA495" s="24"/>
      <c r="CB495" s="24"/>
      <c r="CC495" s="24"/>
      <c r="CD495" s="24"/>
      <c r="CE495" s="24"/>
      <c r="CF495" s="24"/>
      <c r="CG495" s="24"/>
      <c r="CH495" s="24"/>
      <c r="CI495" s="24"/>
      <c r="CJ495" s="24"/>
      <c r="CK495" s="24"/>
      <c r="CL495" s="24"/>
    </row>
    <row r="496" spans="1:90" s="31" customFormat="1" ht="12">
      <c r="A496" s="33" t="s">
        <v>53</v>
      </c>
      <c r="B496" s="6" t="s">
        <v>35</v>
      </c>
      <c r="C496" s="6" t="s">
        <v>5</v>
      </c>
      <c r="D496" s="6" t="s">
        <v>44</v>
      </c>
      <c r="E496" s="6" t="s">
        <v>151</v>
      </c>
      <c r="F496" s="6"/>
      <c r="G496" s="67">
        <f>G497+G499+G501</f>
        <v>5653882.2000000002</v>
      </c>
      <c r="H496" s="67">
        <f>H497+H499+H501</f>
        <v>0</v>
      </c>
      <c r="I496" s="67">
        <f t="shared" si="235"/>
        <v>5653882.2000000002</v>
      </c>
      <c r="J496" s="67">
        <f t="shared" ref="J496:M496" si="245">J497+J499+J501</f>
        <v>5630970</v>
      </c>
      <c r="K496" s="67">
        <f>K497+K499+K501</f>
        <v>0</v>
      </c>
      <c r="L496" s="67">
        <f t="shared" si="241"/>
        <v>5630970</v>
      </c>
      <c r="M496" s="67">
        <f t="shared" si="245"/>
        <v>5847360</v>
      </c>
      <c r="N496" s="67">
        <f>N497+N499+N501</f>
        <v>0</v>
      </c>
      <c r="O496" s="67">
        <f t="shared" si="242"/>
        <v>5847360</v>
      </c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</row>
    <row r="497" spans="1:90" s="31" customFormat="1" ht="36">
      <c r="A497" s="7" t="s">
        <v>421</v>
      </c>
      <c r="B497" s="6" t="s">
        <v>35</v>
      </c>
      <c r="C497" s="6" t="s">
        <v>5</v>
      </c>
      <c r="D497" s="6" t="s">
        <v>44</v>
      </c>
      <c r="E497" s="6" t="s">
        <v>151</v>
      </c>
      <c r="F497" s="6" t="s">
        <v>54</v>
      </c>
      <c r="G497" s="67">
        <f>G498</f>
        <v>5286722.2</v>
      </c>
      <c r="H497" s="67">
        <f>H498</f>
        <v>0</v>
      </c>
      <c r="I497" s="67">
        <f t="shared" si="235"/>
        <v>5286722.2</v>
      </c>
      <c r="J497" s="67">
        <f t="shared" ref="J497:M497" si="246">J498</f>
        <v>5429810</v>
      </c>
      <c r="K497" s="67">
        <f>K498</f>
        <v>0</v>
      </c>
      <c r="L497" s="67">
        <f t="shared" si="241"/>
        <v>5429810</v>
      </c>
      <c r="M497" s="67">
        <f t="shared" si="246"/>
        <v>5646200</v>
      </c>
      <c r="N497" s="67">
        <f>N498</f>
        <v>0</v>
      </c>
      <c r="O497" s="67">
        <f t="shared" si="242"/>
        <v>5646200</v>
      </c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</row>
    <row r="498" spans="1:90" s="31" customFormat="1" ht="12">
      <c r="A498" s="7" t="s">
        <v>57</v>
      </c>
      <c r="B498" s="6" t="s">
        <v>35</v>
      </c>
      <c r="C498" s="6" t="s">
        <v>5</v>
      </c>
      <c r="D498" s="6" t="s">
        <v>44</v>
      </c>
      <c r="E498" s="6" t="s">
        <v>151</v>
      </c>
      <c r="F498" s="6" t="s">
        <v>56</v>
      </c>
      <c r="G498" s="67">
        <v>5286722.2</v>
      </c>
      <c r="H498" s="67"/>
      <c r="I498" s="67">
        <f t="shared" si="235"/>
        <v>5286722.2</v>
      </c>
      <c r="J498" s="68">
        <v>5429810</v>
      </c>
      <c r="K498" s="67"/>
      <c r="L498" s="67">
        <f t="shared" si="241"/>
        <v>5429810</v>
      </c>
      <c r="M498" s="67">
        <v>5646200</v>
      </c>
      <c r="N498" s="67"/>
      <c r="O498" s="67">
        <f t="shared" si="242"/>
        <v>5646200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1" customFormat="1" ht="12">
      <c r="A499" s="7" t="s">
        <v>423</v>
      </c>
      <c r="B499" s="6" t="s">
        <v>35</v>
      </c>
      <c r="C499" s="6" t="s">
        <v>5</v>
      </c>
      <c r="D499" s="6" t="s">
        <v>44</v>
      </c>
      <c r="E499" s="6" t="s">
        <v>151</v>
      </c>
      <c r="F499" s="6" t="s">
        <v>61</v>
      </c>
      <c r="G499" s="67">
        <f>G500</f>
        <v>351060</v>
      </c>
      <c r="H499" s="67">
        <f>H500</f>
        <v>0</v>
      </c>
      <c r="I499" s="67">
        <f t="shared" si="235"/>
        <v>351060</v>
      </c>
      <c r="J499" s="67">
        <f t="shared" ref="J499:M499" si="247">J500</f>
        <v>201060</v>
      </c>
      <c r="K499" s="67">
        <f>K500</f>
        <v>0</v>
      </c>
      <c r="L499" s="67">
        <f t="shared" si="241"/>
        <v>201060</v>
      </c>
      <c r="M499" s="67">
        <f t="shared" si="247"/>
        <v>201060</v>
      </c>
      <c r="N499" s="67">
        <f>N500</f>
        <v>0</v>
      </c>
      <c r="O499" s="67">
        <f t="shared" si="242"/>
        <v>201060</v>
      </c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</row>
    <row r="500" spans="1:90" s="31" customFormat="1" ht="12">
      <c r="A500" s="7" t="s">
        <v>82</v>
      </c>
      <c r="B500" s="6" t="s">
        <v>35</v>
      </c>
      <c r="C500" s="6" t="s">
        <v>5</v>
      </c>
      <c r="D500" s="6" t="s">
        <v>44</v>
      </c>
      <c r="E500" s="6" t="s">
        <v>151</v>
      </c>
      <c r="F500" s="6" t="s">
        <v>62</v>
      </c>
      <c r="G500" s="67">
        <v>351060</v>
      </c>
      <c r="H500" s="67"/>
      <c r="I500" s="67">
        <f t="shared" si="235"/>
        <v>351060</v>
      </c>
      <c r="J500" s="68">
        <v>201060</v>
      </c>
      <c r="K500" s="67"/>
      <c r="L500" s="67">
        <f t="shared" si="241"/>
        <v>201060</v>
      </c>
      <c r="M500" s="67">
        <v>201060</v>
      </c>
      <c r="N500" s="67"/>
      <c r="O500" s="67">
        <f t="shared" si="242"/>
        <v>201060</v>
      </c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</row>
    <row r="501" spans="1:90" s="31" customFormat="1" ht="12">
      <c r="A501" s="7" t="s">
        <v>65</v>
      </c>
      <c r="B501" s="6" t="s">
        <v>35</v>
      </c>
      <c r="C501" s="6" t="s">
        <v>5</v>
      </c>
      <c r="D501" s="6" t="s">
        <v>44</v>
      </c>
      <c r="E501" s="6" t="s">
        <v>151</v>
      </c>
      <c r="F501" s="6" t="s">
        <v>22</v>
      </c>
      <c r="G501" s="67">
        <f>G502</f>
        <v>16100</v>
      </c>
      <c r="H501" s="67">
        <f>H502</f>
        <v>0</v>
      </c>
      <c r="I501" s="67">
        <f t="shared" si="235"/>
        <v>16100</v>
      </c>
      <c r="J501" s="67">
        <f t="shared" ref="J501:M501" si="248">J502</f>
        <v>100</v>
      </c>
      <c r="K501" s="67">
        <f>K502</f>
        <v>0</v>
      </c>
      <c r="L501" s="67">
        <f t="shared" si="241"/>
        <v>100</v>
      </c>
      <c r="M501" s="67">
        <f t="shared" si="248"/>
        <v>100</v>
      </c>
      <c r="N501" s="67">
        <f>N502</f>
        <v>0</v>
      </c>
      <c r="O501" s="67">
        <f t="shared" si="242"/>
        <v>100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66</v>
      </c>
      <c r="B502" s="6" t="s">
        <v>35</v>
      </c>
      <c r="C502" s="6" t="s">
        <v>5</v>
      </c>
      <c r="D502" s="6" t="s">
        <v>44</v>
      </c>
      <c r="E502" s="6" t="s">
        <v>151</v>
      </c>
      <c r="F502" s="6" t="s">
        <v>64</v>
      </c>
      <c r="G502" s="67">
        <v>16100</v>
      </c>
      <c r="H502" s="67"/>
      <c r="I502" s="67">
        <f t="shared" si="235"/>
        <v>16100</v>
      </c>
      <c r="J502" s="68">
        <v>100</v>
      </c>
      <c r="K502" s="67"/>
      <c r="L502" s="67">
        <f t="shared" si="241"/>
        <v>100</v>
      </c>
      <c r="M502" s="67">
        <v>100</v>
      </c>
      <c r="N502" s="67"/>
      <c r="O502" s="67">
        <f t="shared" si="242"/>
        <v>100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7.25" customHeight="1">
      <c r="A503" s="7" t="s">
        <v>92</v>
      </c>
      <c r="B503" s="6" t="s">
        <v>35</v>
      </c>
      <c r="C503" s="6" t="s">
        <v>5</v>
      </c>
      <c r="D503" s="6" t="s">
        <v>44</v>
      </c>
      <c r="E503" s="6" t="s">
        <v>152</v>
      </c>
      <c r="F503" s="6"/>
      <c r="G503" s="67">
        <f>G504</f>
        <v>1779438</v>
      </c>
      <c r="H503" s="67">
        <f>H504</f>
        <v>30000</v>
      </c>
      <c r="I503" s="67">
        <f t="shared" si="235"/>
        <v>1809438</v>
      </c>
      <c r="J503" s="67">
        <f t="shared" ref="J503:M504" si="249">J504</f>
        <v>745000</v>
      </c>
      <c r="K503" s="67">
        <f>K504</f>
        <v>0</v>
      </c>
      <c r="L503" s="67">
        <f t="shared" si="241"/>
        <v>745000</v>
      </c>
      <c r="M503" s="67">
        <f t="shared" si="249"/>
        <v>745000</v>
      </c>
      <c r="N503" s="67">
        <f>N504</f>
        <v>0</v>
      </c>
      <c r="O503" s="67">
        <f t="shared" si="242"/>
        <v>745000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1" customFormat="1" ht="12">
      <c r="A504" s="7" t="s">
        <v>423</v>
      </c>
      <c r="B504" s="6" t="s">
        <v>35</v>
      </c>
      <c r="C504" s="6" t="s">
        <v>5</v>
      </c>
      <c r="D504" s="6" t="s">
        <v>44</v>
      </c>
      <c r="E504" s="6" t="s">
        <v>152</v>
      </c>
      <c r="F504" s="6" t="s">
        <v>61</v>
      </c>
      <c r="G504" s="67">
        <f>G505</f>
        <v>1779438</v>
      </c>
      <c r="H504" s="67">
        <f>H505</f>
        <v>30000</v>
      </c>
      <c r="I504" s="67">
        <f t="shared" si="235"/>
        <v>1809438</v>
      </c>
      <c r="J504" s="67">
        <f t="shared" si="249"/>
        <v>745000</v>
      </c>
      <c r="K504" s="67">
        <f>K505</f>
        <v>0</v>
      </c>
      <c r="L504" s="67">
        <f t="shared" si="241"/>
        <v>745000</v>
      </c>
      <c r="M504" s="67">
        <f t="shared" si="249"/>
        <v>745000</v>
      </c>
      <c r="N504" s="67">
        <f>N505</f>
        <v>0</v>
      </c>
      <c r="O504" s="67">
        <f t="shared" si="242"/>
        <v>745000</v>
      </c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  <c r="CC504" s="25"/>
      <c r="CD504" s="25"/>
      <c r="CE504" s="25"/>
      <c r="CF504" s="25"/>
      <c r="CG504" s="25"/>
      <c r="CH504" s="25"/>
      <c r="CI504" s="25"/>
      <c r="CJ504" s="25"/>
      <c r="CK504" s="25"/>
      <c r="CL504" s="25"/>
    </row>
    <row r="505" spans="1:90" s="31" customFormat="1" ht="12">
      <c r="A505" s="7" t="s">
        <v>82</v>
      </c>
      <c r="B505" s="6" t="s">
        <v>35</v>
      </c>
      <c r="C505" s="6" t="s">
        <v>5</v>
      </c>
      <c r="D505" s="6" t="s">
        <v>44</v>
      </c>
      <c r="E505" s="6" t="s">
        <v>152</v>
      </c>
      <c r="F505" s="6" t="s">
        <v>62</v>
      </c>
      <c r="G505" s="67">
        <v>1779438</v>
      </c>
      <c r="H505" s="67">
        <v>30000</v>
      </c>
      <c r="I505" s="67">
        <f t="shared" si="235"/>
        <v>1809438</v>
      </c>
      <c r="J505" s="68">
        <v>745000</v>
      </c>
      <c r="K505" s="67"/>
      <c r="L505" s="67">
        <f t="shared" si="241"/>
        <v>745000</v>
      </c>
      <c r="M505" s="67">
        <v>745000</v>
      </c>
      <c r="N505" s="67"/>
      <c r="O505" s="67">
        <f t="shared" si="242"/>
        <v>745000</v>
      </c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</row>
    <row r="506" spans="1:90" s="31" customFormat="1" ht="12">
      <c r="A506" s="7" t="s">
        <v>47</v>
      </c>
      <c r="B506" s="35" t="s">
        <v>35</v>
      </c>
      <c r="C506" s="35" t="s">
        <v>5</v>
      </c>
      <c r="D506" s="35" t="s">
        <v>44</v>
      </c>
      <c r="E506" s="35" t="s">
        <v>142</v>
      </c>
      <c r="F506" s="6"/>
      <c r="G506" s="67">
        <f t="shared" ref="G506:H508" si="250">G507</f>
        <v>4500</v>
      </c>
      <c r="H506" s="67">
        <f t="shared" si="250"/>
        <v>0</v>
      </c>
      <c r="I506" s="67">
        <f t="shared" si="235"/>
        <v>4500</v>
      </c>
      <c r="J506" s="67">
        <f>J507</f>
        <v>0</v>
      </c>
      <c r="K506" s="67">
        <f>K507</f>
        <v>0</v>
      </c>
      <c r="L506" s="67">
        <f t="shared" si="241"/>
        <v>0</v>
      </c>
      <c r="M506" s="67">
        <f>M507</f>
        <v>0</v>
      </c>
      <c r="N506" s="67">
        <f>N507</f>
        <v>0</v>
      </c>
      <c r="O506" s="67">
        <f t="shared" si="242"/>
        <v>0</v>
      </c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</row>
    <row r="507" spans="1:90" s="32" customFormat="1" ht="12">
      <c r="A507" s="7" t="s">
        <v>201</v>
      </c>
      <c r="B507" s="35" t="s">
        <v>35</v>
      </c>
      <c r="C507" s="35" t="s">
        <v>5</v>
      </c>
      <c r="D507" s="35" t="s">
        <v>44</v>
      </c>
      <c r="E507" s="35" t="s">
        <v>253</v>
      </c>
      <c r="F507" s="6"/>
      <c r="G507" s="67">
        <f t="shared" si="250"/>
        <v>4500</v>
      </c>
      <c r="H507" s="67">
        <f t="shared" si="250"/>
        <v>0</v>
      </c>
      <c r="I507" s="67">
        <f t="shared" si="235"/>
        <v>4500</v>
      </c>
      <c r="J507" s="67">
        <f t="shared" ref="J507:M508" si="251">J508</f>
        <v>0</v>
      </c>
      <c r="K507" s="67">
        <f>K508</f>
        <v>0</v>
      </c>
      <c r="L507" s="67">
        <f t="shared" si="241"/>
        <v>0</v>
      </c>
      <c r="M507" s="67">
        <f t="shared" si="251"/>
        <v>0</v>
      </c>
      <c r="N507" s="67">
        <f>N508</f>
        <v>0</v>
      </c>
      <c r="O507" s="67">
        <f t="shared" si="242"/>
        <v>0</v>
      </c>
      <c r="P507" s="31"/>
      <c r="Q507" s="31"/>
    </row>
    <row r="508" spans="1:90" s="31" customFormat="1" ht="12">
      <c r="A508" s="7" t="s">
        <v>65</v>
      </c>
      <c r="B508" s="35" t="s">
        <v>35</v>
      </c>
      <c r="C508" s="35" t="s">
        <v>5</v>
      </c>
      <c r="D508" s="35" t="s">
        <v>44</v>
      </c>
      <c r="E508" s="35" t="s">
        <v>253</v>
      </c>
      <c r="F508" s="6" t="s">
        <v>22</v>
      </c>
      <c r="G508" s="67">
        <f t="shared" si="250"/>
        <v>4500</v>
      </c>
      <c r="H508" s="67">
        <f t="shared" si="250"/>
        <v>0</v>
      </c>
      <c r="I508" s="67">
        <f t="shared" si="235"/>
        <v>4500</v>
      </c>
      <c r="J508" s="67">
        <f t="shared" si="251"/>
        <v>0</v>
      </c>
      <c r="K508" s="67">
        <f>K509</f>
        <v>0</v>
      </c>
      <c r="L508" s="67">
        <f t="shared" si="241"/>
        <v>0</v>
      </c>
      <c r="M508" s="67">
        <f t="shared" si="251"/>
        <v>0</v>
      </c>
      <c r="N508" s="67">
        <f>N509</f>
        <v>0</v>
      </c>
      <c r="O508" s="67">
        <f t="shared" si="242"/>
        <v>0</v>
      </c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</row>
    <row r="509" spans="1:90" s="31" customFormat="1" ht="12">
      <c r="A509" s="7" t="s">
        <v>235</v>
      </c>
      <c r="B509" s="35" t="s">
        <v>35</v>
      </c>
      <c r="C509" s="35" t="s">
        <v>5</v>
      </c>
      <c r="D509" s="35" t="s">
        <v>44</v>
      </c>
      <c r="E509" s="35" t="s">
        <v>253</v>
      </c>
      <c r="F509" s="6" t="s">
        <v>236</v>
      </c>
      <c r="G509" s="67">
        <v>4500</v>
      </c>
      <c r="H509" s="67"/>
      <c r="I509" s="67">
        <f t="shared" si="235"/>
        <v>4500</v>
      </c>
      <c r="J509" s="67"/>
      <c r="K509" s="67"/>
      <c r="L509" s="67">
        <f t="shared" si="241"/>
        <v>0</v>
      </c>
      <c r="M509" s="67"/>
      <c r="N509" s="67"/>
      <c r="O509" s="67">
        <f t="shared" si="242"/>
        <v>0</v>
      </c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  <c r="CC509" s="25"/>
      <c r="CD509" s="25"/>
      <c r="CE509" s="25"/>
      <c r="CF509" s="25"/>
      <c r="CG509" s="25"/>
      <c r="CH509" s="25"/>
      <c r="CI509" s="25"/>
      <c r="CJ509" s="25"/>
      <c r="CK509" s="25"/>
      <c r="CL509" s="25"/>
    </row>
    <row r="510" spans="1:90" s="31" customFormat="1" ht="12">
      <c r="A510" s="1" t="s">
        <v>2</v>
      </c>
      <c r="B510" s="2" t="s">
        <v>35</v>
      </c>
      <c r="C510" s="2" t="s">
        <v>14</v>
      </c>
      <c r="D510" s="2"/>
      <c r="E510" s="2"/>
      <c r="F510" s="2"/>
      <c r="G510" s="65">
        <f t="shared" ref="G510:N514" si="252">G511</f>
        <v>590000</v>
      </c>
      <c r="H510" s="65">
        <f t="shared" si="252"/>
        <v>-30000</v>
      </c>
      <c r="I510" s="65">
        <f t="shared" si="235"/>
        <v>560000</v>
      </c>
      <c r="J510" s="65">
        <f t="shared" si="252"/>
        <v>400000</v>
      </c>
      <c r="K510" s="65">
        <f t="shared" si="252"/>
        <v>0</v>
      </c>
      <c r="L510" s="65">
        <f t="shared" si="241"/>
        <v>400000</v>
      </c>
      <c r="M510" s="65">
        <f t="shared" si="252"/>
        <v>400000</v>
      </c>
      <c r="N510" s="65">
        <f t="shared" si="252"/>
        <v>0</v>
      </c>
      <c r="O510" s="65">
        <f t="shared" si="242"/>
        <v>400000</v>
      </c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</row>
    <row r="511" spans="1:90" s="31" customFormat="1" ht="12">
      <c r="A511" s="19" t="s">
        <v>36</v>
      </c>
      <c r="B511" s="4" t="s">
        <v>35</v>
      </c>
      <c r="C511" s="4" t="s">
        <v>14</v>
      </c>
      <c r="D511" s="4" t="s">
        <v>10</v>
      </c>
      <c r="E511" s="2"/>
      <c r="F511" s="2"/>
      <c r="G511" s="66">
        <f t="shared" si="252"/>
        <v>590000</v>
      </c>
      <c r="H511" s="66">
        <f t="shared" si="252"/>
        <v>-30000</v>
      </c>
      <c r="I511" s="66">
        <f t="shared" si="235"/>
        <v>560000</v>
      </c>
      <c r="J511" s="66">
        <f t="shared" si="252"/>
        <v>400000</v>
      </c>
      <c r="K511" s="66">
        <f t="shared" si="252"/>
        <v>0</v>
      </c>
      <c r="L511" s="66">
        <f t="shared" si="241"/>
        <v>400000</v>
      </c>
      <c r="M511" s="66">
        <f t="shared" si="252"/>
        <v>400000</v>
      </c>
      <c r="N511" s="66">
        <f t="shared" si="252"/>
        <v>0</v>
      </c>
      <c r="O511" s="66">
        <f t="shared" si="242"/>
        <v>400000</v>
      </c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</row>
    <row r="512" spans="1:90" s="31" customFormat="1" ht="24">
      <c r="A512" s="7" t="s">
        <v>492</v>
      </c>
      <c r="B512" s="6" t="s">
        <v>35</v>
      </c>
      <c r="C512" s="6" t="s">
        <v>14</v>
      </c>
      <c r="D512" s="6" t="s">
        <v>10</v>
      </c>
      <c r="E512" s="6" t="s">
        <v>150</v>
      </c>
      <c r="F512" s="6"/>
      <c r="G512" s="67">
        <f t="shared" si="252"/>
        <v>590000</v>
      </c>
      <c r="H512" s="67">
        <f t="shared" si="252"/>
        <v>-30000</v>
      </c>
      <c r="I512" s="67">
        <f t="shared" si="235"/>
        <v>560000</v>
      </c>
      <c r="J512" s="67">
        <f t="shared" si="252"/>
        <v>400000</v>
      </c>
      <c r="K512" s="67">
        <f t="shared" si="252"/>
        <v>0</v>
      </c>
      <c r="L512" s="67">
        <f t="shared" si="241"/>
        <v>400000</v>
      </c>
      <c r="M512" s="67">
        <f t="shared" si="252"/>
        <v>400000</v>
      </c>
      <c r="N512" s="67">
        <f t="shared" si="252"/>
        <v>0</v>
      </c>
      <c r="O512" s="67">
        <f t="shared" si="242"/>
        <v>400000</v>
      </c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</row>
    <row r="513" spans="1:90" s="31" customFormat="1" ht="12">
      <c r="A513" s="33" t="s">
        <v>198</v>
      </c>
      <c r="B513" s="6" t="s">
        <v>35</v>
      </c>
      <c r="C513" s="6" t="s">
        <v>14</v>
      </c>
      <c r="D513" s="6" t="s">
        <v>10</v>
      </c>
      <c r="E513" s="6" t="s">
        <v>153</v>
      </c>
      <c r="F513" s="6"/>
      <c r="G513" s="67">
        <f t="shared" si="252"/>
        <v>590000</v>
      </c>
      <c r="H513" s="67">
        <f t="shared" si="252"/>
        <v>-30000</v>
      </c>
      <c r="I513" s="67">
        <f t="shared" si="235"/>
        <v>560000</v>
      </c>
      <c r="J513" s="67">
        <f t="shared" si="252"/>
        <v>400000</v>
      </c>
      <c r="K513" s="67">
        <f t="shared" si="252"/>
        <v>0</v>
      </c>
      <c r="L513" s="67">
        <f t="shared" si="241"/>
        <v>400000</v>
      </c>
      <c r="M513" s="67">
        <f t="shared" si="252"/>
        <v>400000</v>
      </c>
      <c r="N513" s="67">
        <f t="shared" si="252"/>
        <v>0</v>
      </c>
      <c r="O513" s="67">
        <f t="shared" si="242"/>
        <v>400000</v>
      </c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12">
      <c r="A514" s="7" t="s">
        <v>423</v>
      </c>
      <c r="B514" s="6" t="s">
        <v>35</v>
      </c>
      <c r="C514" s="6" t="s">
        <v>14</v>
      </c>
      <c r="D514" s="6" t="s">
        <v>10</v>
      </c>
      <c r="E514" s="6" t="s">
        <v>153</v>
      </c>
      <c r="F514" s="6" t="s">
        <v>61</v>
      </c>
      <c r="G514" s="67">
        <f t="shared" si="252"/>
        <v>590000</v>
      </c>
      <c r="H514" s="67">
        <f t="shared" si="252"/>
        <v>-30000</v>
      </c>
      <c r="I514" s="67">
        <f t="shared" si="235"/>
        <v>560000</v>
      </c>
      <c r="J514" s="67">
        <f t="shared" si="252"/>
        <v>400000</v>
      </c>
      <c r="K514" s="67">
        <f t="shared" si="252"/>
        <v>0</v>
      </c>
      <c r="L514" s="67">
        <f t="shared" si="241"/>
        <v>400000</v>
      </c>
      <c r="M514" s="67">
        <f t="shared" si="252"/>
        <v>400000</v>
      </c>
      <c r="N514" s="67">
        <f t="shared" si="252"/>
        <v>0</v>
      </c>
      <c r="O514" s="67">
        <f t="shared" si="242"/>
        <v>400000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1" customFormat="1" ht="12">
      <c r="A515" s="7" t="s">
        <v>82</v>
      </c>
      <c r="B515" s="6" t="s">
        <v>35</v>
      </c>
      <c r="C515" s="6" t="s">
        <v>14</v>
      </c>
      <c r="D515" s="6" t="s">
        <v>10</v>
      </c>
      <c r="E515" s="6" t="s">
        <v>153</v>
      </c>
      <c r="F515" s="6" t="s">
        <v>62</v>
      </c>
      <c r="G515" s="67">
        <v>590000</v>
      </c>
      <c r="H515" s="67">
        <v>-30000</v>
      </c>
      <c r="I515" s="67">
        <f t="shared" si="235"/>
        <v>560000</v>
      </c>
      <c r="J515" s="68">
        <v>400000</v>
      </c>
      <c r="K515" s="67"/>
      <c r="L515" s="67">
        <f t="shared" si="241"/>
        <v>400000</v>
      </c>
      <c r="M515" s="67">
        <v>400000</v>
      </c>
      <c r="N515" s="67"/>
      <c r="O515" s="67">
        <f t="shared" si="242"/>
        <v>400000</v>
      </c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</row>
    <row r="516" spans="1:90" s="31" customFormat="1" ht="12">
      <c r="A516" s="11" t="s">
        <v>42</v>
      </c>
      <c r="B516" s="2" t="s">
        <v>35</v>
      </c>
      <c r="C516" s="2" t="s">
        <v>8</v>
      </c>
      <c r="D516" s="2"/>
      <c r="E516" s="2"/>
      <c r="F516" s="12"/>
      <c r="G516" s="65">
        <f t="shared" ref="G516:H516" si="253">G517+G522</f>
        <v>4328500</v>
      </c>
      <c r="H516" s="65">
        <f t="shared" si="253"/>
        <v>0</v>
      </c>
      <c r="I516" s="65">
        <f t="shared" si="235"/>
        <v>4328500</v>
      </c>
      <c r="J516" s="65">
        <f t="shared" ref="J516:N516" si="254">J517+J522</f>
        <v>3257000</v>
      </c>
      <c r="K516" s="65">
        <f t="shared" si="254"/>
        <v>0</v>
      </c>
      <c r="L516" s="65">
        <f t="shared" si="241"/>
        <v>3257000</v>
      </c>
      <c r="M516" s="65">
        <f t="shared" si="254"/>
        <v>3287000</v>
      </c>
      <c r="N516" s="65">
        <f t="shared" si="254"/>
        <v>0</v>
      </c>
      <c r="O516" s="65">
        <f t="shared" si="242"/>
        <v>3287000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8" t="s">
        <v>122</v>
      </c>
      <c r="B517" s="4" t="s">
        <v>35</v>
      </c>
      <c r="C517" s="4" t="s">
        <v>8</v>
      </c>
      <c r="D517" s="4" t="s">
        <v>5</v>
      </c>
      <c r="E517" s="4"/>
      <c r="F517" s="21"/>
      <c r="G517" s="66">
        <f t="shared" ref="G517:N520" si="255">G518</f>
        <v>3968000</v>
      </c>
      <c r="H517" s="66">
        <f t="shared" si="255"/>
        <v>0</v>
      </c>
      <c r="I517" s="66">
        <f t="shared" si="235"/>
        <v>3968000</v>
      </c>
      <c r="J517" s="66">
        <f t="shared" si="255"/>
        <v>2757000</v>
      </c>
      <c r="K517" s="66">
        <f t="shared" si="255"/>
        <v>0</v>
      </c>
      <c r="L517" s="66">
        <f t="shared" si="241"/>
        <v>2757000</v>
      </c>
      <c r="M517" s="66">
        <f t="shared" si="255"/>
        <v>2787000</v>
      </c>
      <c r="N517" s="66">
        <f t="shared" si="255"/>
        <v>0</v>
      </c>
      <c r="O517" s="66">
        <f t="shared" si="242"/>
        <v>2787000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24">
      <c r="A518" s="7" t="s">
        <v>492</v>
      </c>
      <c r="B518" s="6" t="s">
        <v>35</v>
      </c>
      <c r="C518" s="6" t="s">
        <v>8</v>
      </c>
      <c r="D518" s="6" t="s">
        <v>5</v>
      </c>
      <c r="E518" s="6" t="s">
        <v>150</v>
      </c>
      <c r="F518" s="9"/>
      <c r="G518" s="67">
        <f t="shared" si="255"/>
        <v>3968000</v>
      </c>
      <c r="H518" s="67">
        <f t="shared" si="255"/>
        <v>0</v>
      </c>
      <c r="I518" s="67">
        <f t="shared" si="235"/>
        <v>3968000</v>
      </c>
      <c r="J518" s="67">
        <f t="shared" si="255"/>
        <v>2757000</v>
      </c>
      <c r="K518" s="67">
        <f t="shared" si="255"/>
        <v>0</v>
      </c>
      <c r="L518" s="67">
        <f t="shared" si="241"/>
        <v>2757000</v>
      </c>
      <c r="M518" s="67">
        <f t="shared" si="255"/>
        <v>2787000</v>
      </c>
      <c r="N518" s="67">
        <f t="shared" si="255"/>
        <v>0</v>
      </c>
      <c r="O518" s="67">
        <f t="shared" si="242"/>
        <v>2787000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12">
      <c r="A519" s="7" t="s">
        <v>185</v>
      </c>
      <c r="B519" s="6" t="s">
        <v>35</v>
      </c>
      <c r="C519" s="6" t="s">
        <v>8</v>
      </c>
      <c r="D519" s="6" t="s">
        <v>5</v>
      </c>
      <c r="E519" s="6" t="s">
        <v>353</v>
      </c>
      <c r="F519" s="9"/>
      <c r="G519" s="67">
        <f t="shared" si="255"/>
        <v>3968000</v>
      </c>
      <c r="H519" s="67">
        <f t="shared" si="255"/>
        <v>0</v>
      </c>
      <c r="I519" s="67">
        <f t="shared" si="235"/>
        <v>3968000</v>
      </c>
      <c r="J519" s="67">
        <f t="shared" si="255"/>
        <v>2757000</v>
      </c>
      <c r="K519" s="67">
        <f t="shared" si="255"/>
        <v>0</v>
      </c>
      <c r="L519" s="67">
        <f t="shared" si="241"/>
        <v>2757000</v>
      </c>
      <c r="M519" s="67">
        <f t="shared" si="255"/>
        <v>2787000</v>
      </c>
      <c r="N519" s="67">
        <f t="shared" si="255"/>
        <v>0</v>
      </c>
      <c r="O519" s="67">
        <f t="shared" si="242"/>
        <v>2787000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1" customFormat="1" ht="12">
      <c r="A520" s="7" t="s">
        <v>423</v>
      </c>
      <c r="B520" s="6" t="s">
        <v>35</v>
      </c>
      <c r="C520" s="6" t="s">
        <v>8</v>
      </c>
      <c r="D520" s="6" t="s">
        <v>5</v>
      </c>
      <c r="E520" s="6" t="s">
        <v>353</v>
      </c>
      <c r="F520" s="9" t="s">
        <v>61</v>
      </c>
      <c r="G520" s="67">
        <f t="shared" si="255"/>
        <v>3968000</v>
      </c>
      <c r="H520" s="67">
        <f t="shared" si="255"/>
        <v>0</v>
      </c>
      <c r="I520" s="67">
        <f t="shared" si="235"/>
        <v>3968000</v>
      </c>
      <c r="J520" s="67">
        <f t="shared" si="255"/>
        <v>2757000</v>
      </c>
      <c r="K520" s="67">
        <f t="shared" si="255"/>
        <v>0</v>
      </c>
      <c r="L520" s="67">
        <f t="shared" si="241"/>
        <v>2757000</v>
      </c>
      <c r="M520" s="67">
        <f t="shared" si="255"/>
        <v>2787000</v>
      </c>
      <c r="N520" s="67">
        <f t="shared" si="255"/>
        <v>0</v>
      </c>
      <c r="O520" s="67">
        <f t="shared" si="242"/>
        <v>2787000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12">
      <c r="A521" s="7" t="s">
        <v>82</v>
      </c>
      <c r="B521" s="6" t="s">
        <v>35</v>
      </c>
      <c r="C521" s="6" t="s">
        <v>8</v>
      </c>
      <c r="D521" s="6" t="s">
        <v>5</v>
      </c>
      <c r="E521" s="6" t="s">
        <v>353</v>
      </c>
      <c r="F521" s="9" t="s">
        <v>62</v>
      </c>
      <c r="G521" s="67">
        <v>3968000</v>
      </c>
      <c r="H521" s="67"/>
      <c r="I521" s="67">
        <f t="shared" si="235"/>
        <v>3968000</v>
      </c>
      <c r="J521" s="67">
        <v>2757000</v>
      </c>
      <c r="K521" s="67"/>
      <c r="L521" s="67">
        <f t="shared" si="241"/>
        <v>2757000</v>
      </c>
      <c r="M521" s="67">
        <v>2787000</v>
      </c>
      <c r="N521" s="67"/>
      <c r="O521" s="67">
        <f t="shared" si="242"/>
        <v>2787000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4" customFormat="1" ht="12">
      <c r="A522" s="8" t="s">
        <v>121</v>
      </c>
      <c r="B522" s="4" t="s">
        <v>35</v>
      </c>
      <c r="C522" s="4" t="s">
        <v>8</v>
      </c>
      <c r="D522" s="4" t="s">
        <v>6</v>
      </c>
      <c r="E522" s="4"/>
      <c r="F522" s="21"/>
      <c r="G522" s="66">
        <f t="shared" ref="G522:N525" si="256">G523</f>
        <v>360500</v>
      </c>
      <c r="H522" s="66">
        <f t="shared" si="256"/>
        <v>0</v>
      </c>
      <c r="I522" s="66">
        <f t="shared" si="235"/>
        <v>360500</v>
      </c>
      <c r="J522" s="66">
        <f t="shared" si="256"/>
        <v>500000</v>
      </c>
      <c r="K522" s="66">
        <f t="shared" si="256"/>
        <v>0</v>
      </c>
      <c r="L522" s="66">
        <f t="shared" si="241"/>
        <v>500000</v>
      </c>
      <c r="M522" s="66">
        <f t="shared" si="256"/>
        <v>500000</v>
      </c>
      <c r="N522" s="66">
        <f t="shared" si="256"/>
        <v>0</v>
      </c>
      <c r="O522" s="66">
        <f t="shared" si="242"/>
        <v>500000</v>
      </c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F522" s="41"/>
      <c r="AG522" s="41"/>
      <c r="AH522" s="41"/>
      <c r="AI522" s="41"/>
      <c r="AJ522" s="41"/>
      <c r="AK522" s="41"/>
      <c r="AL522" s="41"/>
      <c r="AM522" s="41"/>
      <c r="AN522" s="41"/>
      <c r="AO522" s="41"/>
      <c r="AP522" s="41"/>
      <c r="AQ522" s="41"/>
      <c r="AR522" s="41"/>
      <c r="AS522" s="41"/>
      <c r="AT522" s="41"/>
      <c r="AU522" s="41"/>
      <c r="AV522" s="41"/>
      <c r="AW522" s="41"/>
      <c r="AX522" s="41"/>
      <c r="AY522" s="41"/>
      <c r="AZ522" s="41"/>
      <c r="BA522" s="41"/>
      <c r="BB522" s="41"/>
      <c r="BC522" s="41"/>
      <c r="BD522" s="41"/>
      <c r="BE522" s="41"/>
      <c r="BF522" s="41"/>
      <c r="BG522" s="41"/>
      <c r="BH522" s="41"/>
      <c r="BI522" s="41"/>
      <c r="BJ522" s="41"/>
      <c r="BK522" s="41"/>
      <c r="BL522" s="41"/>
      <c r="BM522" s="41"/>
      <c r="BN522" s="41"/>
      <c r="BO522" s="41"/>
      <c r="BP522" s="41"/>
      <c r="BQ522" s="41"/>
      <c r="BR522" s="41"/>
      <c r="BS522" s="41"/>
      <c r="BT522" s="41"/>
      <c r="BU522" s="41"/>
      <c r="BV522" s="41"/>
      <c r="BW522" s="41"/>
      <c r="BX522" s="41"/>
      <c r="BY522" s="41"/>
      <c r="BZ522" s="41"/>
      <c r="CA522" s="41"/>
      <c r="CB522" s="41"/>
      <c r="CC522" s="41"/>
      <c r="CD522" s="41"/>
      <c r="CE522" s="41"/>
      <c r="CF522" s="41"/>
      <c r="CG522" s="41"/>
      <c r="CH522" s="41"/>
      <c r="CI522" s="41"/>
      <c r="CJ522" s="41"/>
      <c r="CK522" s="41"/>
      <c r="CL522" s="41"/>
    </row>
    <row r="523" spans="1:90" s="31" customFormat="1" ht="24">
      <c r="A523" s="7" t="s">
        <v>493</v>
      </c>
      <c r="B523" s="6" t="s">
        <v>35</v>
      </c>
      <c r="C523" s="6" t="s">
        <v>8</v>
      </c>
      <c r="D523" s="6" t="s">
        <v>6</v>
      </c>
      <c r="E523" s="6" t="s">
        <v>150</v>
      </c>
      <c r="F523" s="9"/>
      <c r="G523" s="67">
        <f t="shared" si="256"/>
        <v>360500</v>
      </c>
      <c r="H523" s="67">
        <f t="shared" si="256"/>
        <v>0</v>
      </c>
      <c r="I523" s="67">
        <f t="shared" si="235"/>
        <v>360500</v>
      </c>
      <c r="J523" s="67">
        <f t="shared" si="256"/>
        <v>500000</v>
      </c>
      <c r="K523" s="67">
        <f t="shared" si="256"/>
        <v>0</v>
      </c>
      <c r="L523" s="67">
        <f t="shared" si="241"/>
        <v>500000</v>
      </c>
      <c r="M523" s="67">
        <f t="shared" si="256"/>
        <v>500000</v>
      </c>
      <c r="N523" s="67">
        <f t="shared" si="256"/>
        <v>0</v>
      </c>
      <c r="O523" s="67">
        <f t="shared" si="242"/>
        <v>500000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1" customFormat="1" ht="12">
      <c r="A524" s="7" t="s">
        <v>186</v>
      </c>
      <c r="B524" s="6" t="s">
        <v>35</v>
      </c>
      <c r="C524" s="6" t="s">
        <v>8</v>
      </c>
      <c r="D524" s="6" t="s">
        <v>6</v>
      </c>
      <c r="E524" s="6" t="s">
        <v>434</v>
      </c>
      <c r="F524" s="9"/>
      <c r="G524" s="67">
        <f t="shared" si="256"/>
        <v>360500</v>
      </c>
      <c r="H524" s="67">
        <f t="shared" si="256"/>
        <v>0</v>
      </c>
      <c r="I524" s="67">
        <f t="shared" si="235"/>
        <v>360500</v>
      </c>
      <c r="J524" s="67">
        <f t="shared" si="256"/>
        <v>500000</v>
      </c>
      <c r="K524" s="67">
        <f t="shared" si="256"/>
        <v>0</v>
      </c>
      <c r="L524" s="67">
        <f t="shared" si="241"/>
        <v>500000</v>
      </c>
      <c r="M524" s="67">
        <f t="shared" si="256"/>
        <v>500000</v>
      </c>
      <c r="N524" s="67">
        <f t="shared" si="256"/>
        <v>0</v>
      </c>
      <c r="O524" s="67">
        <f t="shared" si="242"/>
        <v>500000</v>
      </c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  <c r="CC524" s="25"/>
      <c r="CD524" s="25"/>
      <c r="CE524" s="25"/>
      <c r="CF524" s="25"/>
      <c r="CG524" s="25"/>
      <c r="CH524" s="25"/>
      <c r="CI524" s="25"/>
      <c r="CJ524" s="25"/>
      <c r="CK524" s="25"/>
      <c r="CL524" s="25"/>
    </row>
    <row r="525" spans="1:90" s="31" customFormat="1" ht="12">
      <c r="A525" s="7" t="s">
        <v>423</v>
      </c>
      <c r="B525" s="6" t="s">
        <v>35</v>
      </c>
      <c r="C525" s="6" t="s">
        <v>8</v>
      </c>
      <c r="D525" s="6" t="s">
        <v>6</v>
      </c>
      <c r="E525" s="6" t="s">
        <v>434</v>
      </c>
      <c r="F525" s="9" t="s">
        <v>61</v>
      </c>
      <c r="G525" s="67">
        <f t="shared" si="256"/>
        <v>360500</v>
      </c>
      <c r="H525" s="67">
        <f t="shared" si="256"/>
        <v>0</v>
      </c>
      <c r="I525" s="67">
        <f t="shared" si="235"/>
        <v>360500</v>
      </c>
      <c r="J525" s="67">
        <f t="shared" si="256"/>
        <v>500000</v>
      </c>
      <c r="K525" s="67">
        <f t="shared" si="256"/>
        <v>0</v>
      </c>
      <c r="L525" s="67">
        <f t="shared" si="241"/>
        <v>500000</v>
      </c>
      <c r="M525" s="67">
        <f t="shared" si="256"/>
        <v>500000</v>
      </c>
      <c r="N525" s="87">
        <f t="shared" si="256"/>
        <v>0</v>
      </c>
      <c r="O525" s="67">
        <f t="shared" si="242"/>
        <v>500000</v>
      </c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  <c r="CC525" s="25"/>
      <c r="CD525" s="25"/>
      <c r="CE525" s="25"/>
      <c r="CF525" s="25"/>
      <c r="CG525" s="25"/>
      <c r="CH525" s="25"/>
      <c r="CI525" s="25"/>
      <c r="CJ525" s="25"/>
      <c r="CK525" s="25"/>
      <c r="CL525" s="25"/>
    </row>
    <row r="526" spans="1:90" s="31" customFormat="1" ht="12">
      <c r="A526" s="7" t="s">
        <v>82</v>
      </c>
      <c r="B526" s="6" t="s">
        <v>35</v>
      </c>
      <c r="C526" s="6" t="s">
        <v>8</v>
      </c>
      <c r="D526" s="6" t="s">
        <v>6</v>
      </c>
      <c r="E526" s="6" t="s">
        <v>434</v>
      </c>
      <c r="F526" s="9" t="s">
        <v>62</v>
      </c>
      <c r="G526" s="67">
        <v>360500</v>
      </c>
      <c r="H526" s="67"/>
      <c r="I526" s="67">
        <f t="shared" si="235"/>
        <v>360500</v>
      </c>
      <c r="J526" s="68">
        <v>500000</v>
      </c>
      <c r="K526" s="67"/>
      <c r="L526" s="67">
        <f t="shared" si="241"/>
        <v>500000</v>
      </c>
      <c r="M526" s="67">
        <v>500000</v>
      </c>
      <c r="N526" s="87"/>
      <c r="O526" s="67">
        <f t="shared" si="242"/>
        <v>500000</v>
      </c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</row>
    <row r="527" spans="1:90" s="32" customFormat="1" ht="14.25" hidden="1" customHeight="1">
      <c r="A527" s="1" t="s">
        <v>265</v>
      </c>
      <c r="B527" s="18">
        <v>801</v>
      </c>
      <c r="C527" s="2" t="s">
        <v>15</v>
      </c>
      <c r="D527" s="2"/>
      <c r="E527" s="2"/>
      <c r="F527" s="12"/>
      <c r="G527" s="65">
        <f t="shared" ref="G527:M534" si="257">G528</f>
        <v>0</v>
      </c>
      <c r="H527" s="65">
        <f t="shared" si="257"/>
        <v>0</v>
      </c>
      <c r="I527" s="65">
        <f t="shared" si="235"/>
        <v>0</v>
      </c>
      <c r="J527" s="65">
        <f t="shared" si="257"/>
        <v>0</v>
      </c>
      <c r="K527" s="65"/>
      <c r="L527" s="65"/>
      <c r="M527" s="65">
        <f t="shared" si="257"/>
        <v>0</v>
      </c>
      <c r="N527" s="31"/>
      <c r="O527" s="90"/>
      <c r="P527" s="31"/>
      <c r="Q527" s="31"/>
    </row>
    <row r="528" spans="1:90" s="34" customFormat="1" ht="14.25" hidden="1" customHeight="1">
      <c r="A528" s="19" t="s">
        <v>264</v>
      </c>
      <c r="B528" s="20">
        <v>801</v>
      </c>
      <c r="C528" s="4" t="s">
        <v>15</v>
      </c>
      <c r="D528" s="4" t="s">
        <v>8</v>
      </c>
      <c r="E528" s="4"/>
      <c r="F528" s="21"/>
      <c r="G528" s="66">
        <f t="shared" si="257"/>
        <v>0</v>
      </c>
      <c r="H528" s="66">
        <f t="shared" si="257"/>
        <v>0</v>
      </c>
      <c r="I528" s="65">
        <f t="shared" si="235"/>
        <v>0</v>
      </c>
      <c r="J528" s="66">
        <f t="shared" si="257"/>
        <v>0</v>
      </c>
      <c r="K528" s="66"/>
      <c r="L528" s="66"/>
      <c r="M528" s="66">
        <f t="shared" si="257"/>
        <v>0</v>
      </c>
      <c r="N528" s="56"/>
      <c r="O528" s="91"/>
      <c r="P528" s="56"/>
      <c r="Q528" s="56"/>
    </row>
    <row r="529" spans="1:90" s="31" customFormat="1" ht="36" hidden="1">
      <c r="A529" s="10" t="s">
        <v>269</v>
      </c>
      <c r="B529" s="16">
        <v>801</v>
      </c>
      <c r="C529" s="6" t="s">
        <v>15</v>
      </c>
      <c r="D529" s="6" t="s">
        <v>8</v>
      </c>
      <c r="E529" s="6" t="s">
        <v>266</v>
      </c>
      <c r="F529" s="9"/>
      <c r="G529" s="67">
        <f>G533+G530</f>
        <v>0</v>
      </c>
      <c r="H529" s="67">
        <f>H533+H530</f>
        <v>0</v>
      </c>
      <c r="I529" s="65">
        <f t="shared" si="235"/>
        <v>0</v>
      </c>
      <c r="J529" s="67">
        <f t="shared" ref="J529:M529" si="258">J533+J530</f>
        <v>0</v>
      </c>
      <c r="K529" s="67"/>
      <c r="L529" s="67"/>
      <c r="M529" s="67">
        <f t="shared" si="258"/>
        <v>0</v>
      </c>
      <c r="O529" s="90"/>
    </row>
    <row r="530" spans="1:90" s="31" customFormat="1" ht="14.25" hidden="1" customHeight="1">
      <c r="A530" s="7" t="s">
        <v>201</v>
      </c>
      <c r="B530" s="16">
        <v>801</v>
      </c>
      <c r="C530" s="6" t="s">
        <v>15</v>
      </c>
      <c r="D530" s="6" t="s">
        <v>8</v>
      </c>
      <c r="E530" s="6" t="s">
        <v>270</v>
      </c>
      <c r="F530" s="9"/>
      <c r="G530" s="67">
        <f>G531</f>
        <v>0</v>
      </c>
      <c r="H530" s="67">
        <f>H531</f>
        <v>0</v>
      </c>
      <c r="I530" s="65">
        <f t="shared" si="235"/>
        <v>0</v>
      </c>
      <c r="J530" s="67">
        <f t="shared" ref="J530:M531" si="259">J531</f>
        <v>0</v>
      </c>
      <c r="K530" s="67"/>
      <c r="L530" s="67"/>
      <c r="M530" s="67">
        <f t="shared" si="259"/>
        <v>0</v>
      </c>
      <c r="O530" s="90"/>
    </row>
    <row r="531" spans="1:90" s="31" customFormat="1" ht="14.25" hidden="1" customHeight="1">
      <c r="A531" s="15" t="s">
        <v>65</v>
      </c>
      <c r="B531" s="16">
        <v>801</v>
      </c>
      <c r="C531" s="6" t="s">
        <v>15</v>
      </c>
      <c r="D531" s="6" t="s">
        <v>8</v>
      </c>
      <c r="E531" s="6" t="s">
        <v>270</v>
      </c>
      <c r="F531" s="9" t="s">
        <v>22</v>
      </c>
      <c r="G531" s="67">
        <f>G532</f>
        <v>0</v>
      </c>
      <c r="H531" s="67">
        <f>H532</f>
        <v>0</v>
      </c>
      <c r="I531" s="65">
        <f t="shared" si="235"/>
        <v>0</v>
      </c>
      <c r="J531" s="67">
        <f t="shared" si="259"/>
        <v>0</v>
      </c>
      <c r="K531" s="67"/>
      <c r="L531" s="67"/>
      <c r="M531" s="67">
        <f t="shared" si="259"/>
        <v>0</v>
      </c>
      <c r="O531" s="90"/>
    </row>
    <row r="532" spans="1:90" s="31" customFormat="1" ht="14.25" hidden="1" customHeight="1">
      <c r="A532" s="7" t="s">
        <v>235</v>
      </c>
      <c r="B532" s="16">
        <v>801</v>
      </c>
      <c r="C532" s="6" t="s">
        <v>15</v>
      </c>
      <c r="D532" s="6" t="s">
        <v>8</v>
      </c>
      <c r="E532" s="6" t="s">
        <v>270</v>
      </c>
      <c r="F532" s="9" t="s">
        <v>236</v>
      </c>
      <c r="G532" s="67"/>
      <c r="H532" s="67"/>
      <c r="I532" s="65">
        <f t="shared" si="235"/>
        <v>0</v>
      </c>
      <c r="J532" s="67"/>
      <c r="K532" s="67"/>
      <c r="L532" s="67"/>
      <c r="M532" s="67"/>
      <c r="O532" s="90"/>
    </row>
    <row r="533" spans="1:90" s="31" customFormat="1" ht="14.25" hidden="1" customHeight="1">
      <c r="A533" s="7" t="s">
        <v>201</v>
      </c>
      <c r="B533" s="16">
        <v>801</v>
      </c>
      <c r="C533" s="6" t="s">
        <v>15</v>
      </c>
      <c r="D533" s="6" t="s">
        <v>8</v>
      </c>
      <c r="E533" s="6" t="s">
        <v>270</v>
      </c>
      <c r="F533" s="9"/>
      <c r="G533" s="67">
        <f t="shared" si="257"/>
        <v>0</v>
      </c>
      <c r="H533" s="67">
        <f t="shared" si="257"/>
        <v>0</v>
      </c>
      <c r="I533" s="65">
        <f t="shared" si="235"/>
        <v>0</v>
      </c>
      <c r="J533" s="67">
        <f t="shared" si="257"/>
        <v>0</v>
      </c>
      <c r="K533" s="67"/>
      <c r="L533" s="67"/>
      <c r="M533" s="67">
        <f t="shared" si="257"/>
        <v>0</v>
      </c>
      <c r="O533" s="90"/>
    </row>
    <row r="534" spans="1:90" s="31" customFormat="1" ht="14.25" hidden="1" customHeight="1">
      <c r="A534" s="10" t="s">
        <v>63</v>
      </c>
      <c r="B534" s="16">
        <v>801</v>
      </c>
      <c r="C534" s="6" t="s">
        <v>15</v>
      </c>
      <c r="D534" s="6" t="s">
        <v>8</v>
      </c>
      <c r="E534" s="6" t="s">
        <v>270</v>
      </c>
      <c r="F534" s="9" t="s">
        <v>61</v>
      </c>
      <c r="G534" s="67">
        <f t="shared" si="257"/>
        <v>0</v>
      </c>
      <c r="H534" s="67">
        <f t="shared" si="257"/>
        <v>0</v>
      </c>
      <c r="I534" s="65">
        <f t="shared" si="235"/>
        <v>0</v>
      </c>
      <c r="J534" s="67">
        <f t="shared" si="257"/>
        <v>0</v>
      </c>
      <c r="K534" s="67"/>
      <c r="L534" s="67"/>
      <c r="M534" s="67">
        <f t="shared" si="257"/>
        <v>0</v>
      </c>
      <c r="O534" s="90"/>
    </row>
    <row r="535" spans="1:90" s="31" customFormat="1" ht="14.25" hidden="1" customHeight="1">
      <c r="A535" s="10" t="s">
        <v>80</v>
      </c>
      <c r="B535" s="16">
        <v>801</v>
      </c>
      <c r="C535" s="6" t="s">
        <v>15</v>
      </c>
      <c r="D535" s="6" t="s">
        <v>8</v>
      </c>
      <c r="E535" s="6" t="s">
        <v>270</v>
      </c>
      <c r="F535" s="9" t="s">
        <v>62</v>
      </c>
      <c r="G535" s="67"/>
      <c r="H535" s="67"/>
      <c r="I535" s="65">
        <f t="shared" si="235"/>
        <v>0</v>
      </c>
      <c r="J535" s="68"/>
      <c r="K535" s="68"/>
      <c r="L535" s="68"/>
      <c r="M535" s="67"/>
      <c r="O535" s="90"/>
    </row>
    <row r="536" spans="1:90" s="31" customFormat="1" ht="6" customHeight="1">
      <c r="A536" s="7"/>
      <c r="B536" s="6"/>
      <c r="C536" s="6"/>
      <c r="D536" s="6"/>
      <c r="E536" s="6"/>
      <c r="F536" s="6"/>
      <c r="G536" s="67"/>
      <c r="H536" s="67"/>
      <c r="I536" s="65"/>
      <c r="J536" s="68"/>
      <c r="K536" s="68"/>
      <c r="L536" s="68"/>
      <c r="M536" s="65"/>
      <c r="N536" s="25"/>
      <c r="O536" s="90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24">
      <c r="A537" s="11" t="s">
        <v>522</v>
      </c>
      <c r="B537" s="2" t="s">
        <v>510</v>
      </c>
      <c r="C537" s="2"/>
      <c r="D537" s="2"/>
      <c r="E537" s="2"/>
      <c r="F537" s="2"/>
      <c r="G537" s="65">
        <f>G538</f>
        <v>1345500</v>
      </c>
      <c r="H537" s="65">
        <f>H538</f>
        <v>0</v>
      </c>
      <c r="I537" s="65">
        <f t="shared" si="235"/>
        <v>1345500</v>
      </c>
      <c r="J537" s="69">
        <f>J538</f>
        <v>1386500</v>
      </c>
      <c r="K537" s="65">
        <f>K538</f>
        <v>0</v>
      </c>
      <c r="L537" s="65">
        <f t="shared" ref="L537:L551" si="260">J537+K537</f>
        <v>1386500</v>
      </c>
      <c r="M537" s="65">
        <f>M538</f>
        <v>1429150</v>
      </c>
      <c r="N537" s="88">
        <f>N538</f>
        <v>0</v>
      </c>
      <c r="O537" s="65">
        <f t="shared" ref="O537:O551" si="261">M537+N537</f>
        <v>1429150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24">
      <c r="A538" s="8" t="s">
        <v>28</v>
      </c>
      <c r="B538" s="4" t="s">
        <v>511</v>
      </c>
      <c r="C538" s="4" t="s">
        <v>5</v>
      </c>
      <c r="D538" s="4" t="s">
        <v>7</v>
      </c>
      <c r="E538" s="4"/>
      <c r="F538" s="4"/>
      <c r="G538" s="66">
        <f>G539</f>
        <v>1345500</v>
      </c>
      <c r="H538" s="66">
        <f>H539</f>
        <v>0</v>
      </c>
      <c r="I538" s="66">
        <f t="shared" si="235"/>
        <v>1345500</v>
      </c>
      <c r="J538" s="66">
        <f t="shared" ref="J538:M538" si="262">J539</f>
        <v>1386500</v>
      </c>
      <c r="K538" s="66">
        <f>K539</f>
        <v>0</v>
      </c>
      <c r="L538" s="66">
        <f t="shared" si="260"/>
        <v>1386500</v>
      </c>
      <c r="M538" s="66">
        <f t="shared" si="262"/>
        <v>1429150</v>
      </c>
      <c r="N538" s="89">
        <f>N539</f>
        <v>0</v>
      </c>
      <c r="O538" s="66">
        <f t="shared" si="261"/>
        <v>1429150</v>
      </c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12">
      <c r="A539" s="7" t="s">
        <v>58</v>
      </c>
      <c r="B539" s="6" t="s">
        <v>511</v>
      </c>
      <c r="C539" s="6" t="s">
        <v>5</v>
      </c>
      <c r="D539" s="6" t="s">
        <v>7</v>
      </c>
      <c r="E539" s="6" t="s">
        <v>126</v>
      </c>
      <c r="F539" s="6"/>
      <c r="G539" s="67">
        <f>G540+G544</f>
        <v>1345500</v>
      </c>
      <c r="H539" s="67">
        <f>H540+H544</f>
        <v>0</v>
      </c>
      <c r="I539" s="67">
        <f t="shared" si="235"/>
        <v>1345500</v>
      </c>
      <c r="J539" s="67">
        <f t="shared" ref="J539:M539" si="263">J540+J544</f>
        <v>1386500</v>
      </c>
      <c r="K539" s="67">
        <f>K540+K544</f>
        <v>0</v>
      </c>
      <c r="L539" s="67">
        <f t="shared" si="260"/>
        <v>1386500</v>
      </c>
      <c r="M539" s="67">
        <f t="shared" si="263"/>
        <v>1429150</v>
      </c>
      <c r="N539" s="87">
        <f>N540+N544</f>
        <v>0</v>
      </c>
      <c r="O539" s="67">
        <f t="shared" si="261"/>
        <v>1429150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12">
      <c r="A540" s="7" t="s">
        <v>59</v>
      </c>
      <c r="B540" s="6" t="s">
        <v>511</v>
      </c>
      <c r="C540" s="6" t="s">
        <v>5</v>
      </c>
      <c r="D540" s="6" t="s">
        <v>7</v>
      </c>
      <c r="E540" s="6" t="s">
        <v>127</v>
      </c>
      <c r="F540" s="6"/>
      <c r="G540" s="67">
        <f t="shared" ref="G540:N542" si="264">G541</f>
        <v>1066200</v>
      </c>
      <c r="H540" s="67">
        <f t="shared" si="264"/>
        <v>0</v>
      </c>
      <c r="I540" s="67">
        <f t="shared" si="235"/>
        <v>1066200</v>
      </c>
      <c r="J540" s="67">
        <f t="shared" si="264"/>
        <v>1107200</v>
      </c>
      <c r="K540" s="67">
        <f t="shared" si="264"/>
        <v>0</v>
      </c>
      <c r="L540" s="67">
        <f t="shared" si="260"/>
        <v>1107200</v>
      </c>
      <c r="M540" s="67">
        <f t="shared" si="264"/>
        <v>1149850</v>
      </c>
      <c r="N540" s="87">
        <f t="shared" si="264"/>
        <v>0</v>
      </c>
      <c r="O540" s="67">
        <f t="shared" si="261"/>
        <v>1149850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>
      <c r="A541" s="33" t="s">
        <v>53</v>
      </c>
      <c r="B541" s="6" t="s">
        <v>511</v>
      </c>
      <c r="C541" s="6" t="s">
        <v>5</v>
      </c>
      <c r="D541" s="6" t="s">
        <v>7</v>
      </c>
      <c r="E541" s="6" t="s">
        <v>128</v>
      </c>
      <c r="F541" s="6"/>
      <c r="G541" s="67">
        <f t="shared" si="264"/>
        <v>1066200</v>
      </c>
      <c r="H541" s="67">
        <f t="shared" si="264"/>
        <v>0</v>
      </c>
      <c r="I541" s="67">
        <f t="shared" si="235"/>
        <v>1066200</v>
      </c>
      <c r="J541" s="67">
        <f t="shared" si="264"/>
        <v>1107200</v>
      </c>
      <c r="K541" s="67">
        <f t="shared" si="264"/>
        <v>0</v>
      </c>
      <c r="L541" s="67">
        <f t="shared" si="260"/>
        <v>1107200</v>
      </c>
      <c r="M541" s="67">
        <f t="shared" si="264"/>
        <v>1149850</v>
      </c>
      <c r="N541" s="87">
        <f t="shared" si="264"/>
        <v>0</v>
      </c>
      <c r="O541" s="67">
        <f t="shared" si="261"/>
        <v>1149850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36">
      <c r="A542" s="7" t="s">
        <v>421</v>
      </c>
      <c r="B542" s="6" t="s">
        <v>511</v>
      </c>
      <c r="C542" s="6" t="s">
        <v>5</v>
      </c>
      <c r="D542" s="6" t="s">
        <v>7</v>
      </c>
      <c r="E542" s="6" t="s">
        <v>128</v>
      </c>
      <c r="F542" s="6" t="s">
        <v>54</v>
      </c>
      <c r="G542" s="67">
        <f t="shared" si="264"/>
        <v>1066200</v>
      </c>
      <c r="H542" s="67">
        <f t="shared" si="264"/>
        <v>0</v>
      </c>
      <c r="I542" s="67">
        <f t="shared" si="235"/>
        <v>1066200</v>
      </c>
      <c r="J542" s="67">
        <f t="shared" si="264"/>
        <v>1107200</v>
      </c>
      <c r="K542" s="67">
        <f t="shared" si="264"/>
        <v>0</v>
      </c>
      <c r="L542" s="67">
        <f t="shared" si="260"/>
        <v>1107200</v>
      </c>
      <c r="M542" s="67">
        <f t="shared" si="264"/>
        <v>1149850</v>
      </c>
      <c r="N542" s="87">
        <f t="shared" si="264"/>
        <v>0</v>
      </c>
      <c r="O542" s="67">
        <f t="shared" si="261"/>
        <v>1149850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1" customFormat="1" ht="12">
      <c r="A543" s="7" t="s">
        <v>57</v>
      </c>
      <c r="B543" s="6" t="s">
        <v>511</v>
      </c>
      <c r="C543" s="6" t="s">
        <v>5</v>
      </c>
      <c r="D543" s="6" t="s">
        <v>7</v>
      </c>
      <c r="E543" s="6" t="s">
        <v>128</v>
      </c>
      <c r="F543" s="6" t="s">
        <v>56</v>
      </c>
      <c r="G543" s="67">
        <v>1066200</v>
      </c>
      <c r="H543" s="67"/>
      <c r="I543" s="67">
        <f t="shared" si="235"/>
        <v>1066200</v>
      </c>
      <c r="J543" s="68">
        <v>1107200</v>
      </c>
      <c r="K543" s="67"/>
      <c r="L543" s="67">
        <f t="shared" si="260"/>
        <v>1107200</v>
      </c>
      <c r="M543" s="67">
        <v>1149850</v>
      </c>
      <c r="N543" s="87"/>
      <c r="O543" s="67">
        <f t="shared" si="261"/>
        <v>1149850</v>
      </c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</row>
    <row r="544" spans="1:90" s="31" customFormat="1" ht="12">
      <c r="A544" s="7" t="s">
        <v>60</v>
      </c>
      <c r="B544" s="6" t="s">
        <v>511</v>
      </c>
      <c r="C544" s="6" t="s">
        <v>5</v>
      </c>
      <c r="D544" s="6" t="s">
        <v>7</v>
      </c>
      <c r="E544" s="6" t="s">
        <v>129</v>
      </c>
      <c r="F544" s="6"/>
      <c r="G544" s="67">
        <f>G545</f>
        <v>279300</v>
      </c>
      <c r="H544" s="67">
        <f>H545</f>
        <v>0</v>
      </c>
      <c r="I544" s="67">
        <f t="shared" si="235"/>
        <v>279300</v>
      </c>
      <c r="J544" s="67">
        <f t="shared" ref="J544:M544" si="265">J545</f>
        <v>279300</v>
      </c>
      <c r="K544" s="67">
        <f>K545</f>
        <v>0</v>
      </c>
      <c r="L544" s="67">
        <f t="shared" si="260"/>
        <v>279300</v>
      </c>
      <c r="M544" s="67">
        <f t="shared" si="265"/>
        <v>279300</v>
      </c>
      <c r="N544" s="87">
        <f>N545</f>
        <v>0</v>
      </c>
      <c r="O544" s="67">
        <f t="shared" si="261"/>
        <v>279300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12">
      <c r="A545" s="33" t="s">
        <v>53</v>
      </c>
      <c r="B545" s="6" t="s">
        <v>511</v>
      </c>
      <c r="C545" s="6" t="s">
        <v>5</v>
      </c>
      <c r="D545" s="6" t="s">
        <v>7</v>
      </c>
      <c r="E545" s="6" t="s">
        <v>130</v>
      </c>
      <c r="F545" s="6"/>
      <c r="G545" s="67">
        <f>G546+G548+G550</f>
        <v>279300</v>
      </c>
      <c r="H545" s="67">
        <f>H546+H548+H550</f>
        <v>0</v>
      </c>
      <c r="I545" s="67">
        <f t="shared" si="235"/>
        <v>279300</v>
      </c>
      <c r="J545" s="67">
        <f t="shared" ref="J545:M545" si="266">J546+J548+J550</f>
        <v>279300</v>
      </c>
      <c r="K545" s="67">
        <f>K546+K548+K550</f>
        <v>0</v>
      </c>
      <c r="L545" s="67">
        <f t="shared" si="260"/>
        <v>279300</v>
      </c>
      <c r="M545" s="67">
        <f t="shared" si="266"/>
        <v>279300</v>
      </c>
      <c r="N545" s="87">
        <f>N546+N548+N550</f>
        <v>0</v>
      </c>
      <c r="O545" s="67">
        <f t="shared" si="261"/>
        <v>279300</v>
      </c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1" customFormat="1" ht="36">
      <c r="A546" s="7" t="s">
        <v>421</v>
      </c>
      <c r="B546" s="6" t="s">
        <v>511</v>
      </c>
      <c r="C546" s="6" t="s">
        <v>5</v>
      </c>
      <c r="D546" s="6" t="s">
        <v>7</v>
      </c>
      <c r="E546" s="6" t="s">
        <v>130</v>
      </c>
      <c r="F546" s="6" t="s">
        <v>54</v>
      </c>
      <c r="G546" s="67">
        <f>G547</f>
        <v>278000</v>
      </c>
      <c r="H546" s="67">
        <f>H547</f>
        <v>0</v>
      </c>
      <c r="I546" s="67">
        <f t="shared" si="235"/>
        <v>278000</v>
      </c>
      <c r="J546" s="67">
        <f t="shared" ref="J546:M546" si="267">J547</f>
        <v>278000</v>
      </c>
      <c r="K546" s="67">
        <f>K547</f>
        <v>0</v>
      </c>
      <c r="L546" s="67">
        <f t="shared" si="260"/>
        <v>278000</v>
      </c>
      <c r="M546" s="67">
        <f t="shared" si="267"/>
        <v>278000</v>
      </c>
      <c r="N546" s="87">
        <f>N547</f>
        <v>0</v>
      </c>
      <c r="O546" s="67">
        <f t="shared" si="261"/>
        <v>278000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1" customFormat="1" ht="12">
      <c r="A547" s="7" t="s">
        <v>57</v>
      </c>
      <c r="B547" s="6" t="s">
        <v>511</v>
      </c>
      <c r="C547" s="6" t="s">
        <v>5</v>
      </c>
      <c r="D547" s="6" t="s">
        <v>7</v>
      </c>
      <c r="E547" s="6" t="s">
        <v>130</v>
      </c>
      <c r="F547" s="6" t="s">
        <v>56</v>
      </c>
      <c r="G547" s="67">
        <v>278000</v>
      </c>
      <c r="H547" s="67"/>
      <c r="I547" s="67">
        <f t="shared" si="235"/>
        <v>278000</v>
      </c>
      <c r="J547" s="68">
        <v>278000</v>
      </c>
      <c r="K547" s="67"/>
      <c r="L547" s="67">
        <f t="shared" si="260"/>
        <v>278000</v>
      </c>
      <c r="M547" s="67">
        <v>278000</v>
      </c>
      <c r="N547" s="87"/>
      <c r="O547" s="67">
        <f t="shared" si="261"/>
        <v>278000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1" customFormat="1" ht="12">
      <c r="A548" s="7" t="s">
        <v>423</v>
      </c>
      <c r="B548" s="6" t="s">
        <v>511</v>
      </c>
      <c r="C548" s="6" t="s">
        <v>5</v>
      </c>
      <c r="D548" s="6" t="s">
        <v>7</v>
      </c>
      <c r="E548" s="6" t="s">
        <v>130</v>
      </c>
      <c r="F548" s="6" t="s">
        <v>61</v>
      </c>
      <c r="G548" s="67">
        <f>G549</f>
        <v>1000</v>
      </c>
      <c r="H548" s="67">
        <f>H549</f>
        <v>0</v>
      </c>
      <c r="I548" s="67">
        <f t="shared" si="235"/>
        <v>1000</v>
      </c>
      <c r="J548" s="67">
        <f t="shared" ref="J548:M548" si="268">J549</f>
        <v>1000</v>
      </c>
      <c r="K548" s="67">
        <f>K549</f>
        <v>0</v>
      </c>
      <c r="L548" s="67">
        <f t="shared" si="260"/>
        <v>1000</v>
      </c>
      <c r="M548" s="67">
        <f t="shared" si="268"/>
        <v>1000</v>
      </c>
      <c r="N548" s="87">
        <f>N549</f>
        <v>0</v>
      </c>
      <c r="O548" s="67">
        <f t="shared" si="261"/>
        <v>1000</v>
      </c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</row>
    <row r="549" spans="1:90" s="31" customFormat="1" ht="12">
      <c r="A549" s="7" t="s">
        <v>82</v>
      </c>
      <c r="B549" s="6" t="s">
        <v>511</v>
      </c>
      <c r="C549" s="6" t="s">
        <v>5</v>
      </c>
      <c r="D549" s="6" t="s">
        <v>7</v>
      </c>
      <c r="E549" s="6" t="s">
        <v>130</v>
      </c>
      <c r="F549" s="6" t="s">
        <v>62</v>
      </c>
      <c r="G549" s="67">
        <v>1000</v>
      </c>
      <c r="H549" s="67"/>
      <c r="I549" s="67">
        <f t="shared" ref="I549:I615" si="269">G549+H549</f>
        <v>1000</v>
      </c>
      <c r="J549" s="68">
        <v>1000</v>
      </c>
      <c r="K549" s="67"/>
      <c r="L549" s="67">
        <f t="shared" si="260"/>
        <v>1000</v>
      </c>
      <c r="M549" s="67">
        <v>1000</v>
      </c>
      <c r="N549" s="87"/>
      <c r="O549" s="67">
        <f t="shared" si="261"/>
        <v>1000</v>
      </c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1" customFormat="1" ht="12">
      <c r="A550" s="7" t="s">
        <v>65</v>
      </c>
      <c r="B550" s="6" t="s">
        <v>511</v>
      </c>
      <c r="C550" s="6" t="s">
        <v>5</v>
      </c>
      <c r="D550" s="6" t="s">
        <v>7</v>
      </c>
      <c r="E550" s="6" t="s">
        <v>130</v>
      </c>
      <c r="F550" s="6" t="s">
        <v>22</v>
      </c>
      <c r="G550" s="67">
        <f>G551</f>
        <v>300</v>
      </c>
      <c r="H550" s="67">
        <f>H551</f>
        <v>0</v>
      </c>
      <c r="I550" s="67">
        <f t="shared" si="269"/>
        <v>300</v>
      </c>
      <c r="J550" s="67">
        <f t="shared" ref="J550:M550" si="270">J551</f>
        <v>300</v>
      </c>
      <c r="K550" s="67">
        <f>K551</f>
        <v>0</v>
      </c>
      <c r="L550" s="67">
        <f t="shared" si="260"/>
        <v>300</v>
      </c>
      <c r="M550" s="67">
        <f t="shared" si="270"/>
        <v>300</v>
      </c>
      <c r="N550" s="87">
        <f>N551</f>
        <v>0</v>
      </c>
      <c r="O550" s="67">
        <f t="shared" si="261"/>
        <v>300</v>
      </c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</row>
    <row r="551" spans="1:90" s="31" customFormat="1" ht="12">
      <c r="A551" s="7" t="s">
        <v>66</v>
      </c>
      <c r="B551" s="6" t="s">
        <v>511</v>
      </c>
      <c r="C551" s="6" t="s">
        <v>5</v>
      </c>
      <c r="D551" s="6" t="s">
        <v>7</v>
      </c>
      <c r="E551" s="6" t="s">
        <v>130</v>
      </c>
      <c r="F551" s="6" t="s">
        <v>64</v>
      </c>
      <c r="G551" s="67">
        <v>300</v>
      </c>
      <c r="H551" s="67"/>
      <c r="I551" s="67">
        <f t="shared" si="269"/>
        <v>300</v>
      </c>
      <c r="J551" s="68">
        <v>300</v>
      </c>
      <c r="K551" s="67"/>
      <c r="L551" s="67">
        <f t="shared" si="260"/>
        <v>300</v>
      </c>
      <c r="M551" s="67">
        <v>300</v>
      </c>
      <c r="N551" s="87"/>
      <c r="O551" s="67">
        <f t="shared" si="261"/>
        <v>300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7.5" customHeight="1">
      <c r="A552" s="7"/>
      <c r="B552" s="6"/>
      <c r="C552" s="6"/>
      <c r="D552" s="6"/>
      <c r="E552" s="6"/>
      <c r="F552" s="6"/>
      <c r="G552" s="67"/>
      <c r="H552" s="67"/>
      <c r="I552" s="65"/>
      <c r="J552" s="68"/>
      <c r="K552" s="68"/>
      <c r="L552" s="68"/>
      <c r="M552" s="65"/>
      <c r="N552" s="25"/>
      <c r="O552" s="90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2" customFormat="1" ht="24">
      <c r="A553" s="11" t="s">
        <v>521</v>
      </c>
      <c r="B553" s="2" t="s">
        <v>512</v>
      </c>
      <c r="C553" s="2"/>
      <c r="D553" s="2"/>
      <c r="E553" s="2"/>
      <c r="F553" s="2"/>
      <c r="G553" s="65">
        <f t="shared" ref="G553:H555" si="271">G554</f>
        <v>1857500</v>
      </c>
      <c r="H553" s="65">
        <f t="shared" si="271"/>
        <v>342968</v>
      </c>
      <c r="I553" s="65">
        <f t="shared" si="269"/>
        <v>2200468</v>
      </c>
      <c r="J553" s="69">
        <f>J554</f>
        <v>1904270</v>
      </c>
      <c r="K553" s="65">
        <f>K554</f>
        <v>0</v>
      </c>
      <c r="L553" s="65">
        <f t="shared" ref="L553:L560" si="272">J553+K553</f>
        <v>1904270</v>
      </c>
      <c r="M553" s="65">
        <f>M554</f>
        <v>1978261</v>
      </c>
      <c r="N553" s="88">
        <f>N554</f>
        <v>0</v>
      </c>
      <c r="O553" s="65">
        <f t="shared" ref="O553:O560" si="273">M553+N553</f>
        <v>1978261</v>
      </c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50"/>
      <c r="AQ553" s="50"/>
      <c r="AR553" s="50"/>
      <c r="AS553" s="50"/>
      <c r="AT553" s="50"/>
      <c r="AU553" s="50"/>
      <c r="AV553" s="50"/>
      <c r="AW553" s="50"/>
      <c r="AX553" s="50"/>
      <c r="AY553" s="50"/>
      <c r="AZ553" s="50"/>
      <c r="BA553" s="50"/>
      <c r="BB553" s="50"/>
      <c r="BC553" s="50"/>
      <c r="BD553" s="50"/>
      <c r="BE553" s="50"/>
      <c r="BF553" s="50"/>
      <c r="BG553" s="50"/>
      <c r="BH553" s="50"/>
      <c r="BI553" s="50"/>
      <c r="BJ553" s="50"/>
      <c r="BK553" s="50"/>
      <c r="BL553" s="50"/>
      <c r="BM553" s="50"/>
      <c r="BN553" s="50"/>
      <c r="BO553" s="50"/>
      <c r="BP553" s="50"/>
      <c r="BQ553" s="50"/>
      <c r="BR553" s="50"/>
      <c r="BS553" s="50"/>
      <c r="BT553" s="50"/>
      <c r="BU553" s="50"/>
      <c r="BV553" s="50"/>
      <c r="BW553" s="50"/>
      <c r="BX553" s="50"/>
      <c r="BY553" s="50"/>
      <c r="BZ553" s="50"/>
      <c r="CA553" s="50"/>
      <c r="CB553" s="50"/>
      <c r="CC553" s="50"/>
      <c r="CD553" s="50"/>
      <c r="CE553" s="50"/>
      <c r="CF553" s="50"/>
      <c r="CG553" s="50"/>
      <c r="CH553" s="50"/>
      <c r="CI553" s="50"/>
      <c r="CJ553" s="50"/>
      <c r="CK553" s="50"/>
      <c r="CL553" s="50"/>
    </row>
    <row r="554" spans="1:90" s="31" customFormat="1" ht="24">
      <c r="A554" s="8" t="s">
        <v>29</v>
      </c>
      <c r="B554" s="4" t="s">
        <v>512</v>
      </c>
      <c r="C554" s="4" t="s">
        <v>5</v>
      </c>
      <c r="D554" s="4" t="s">
        <v>15</v>
      </c>
      <c r="E554" s="4"/>
      <c r="F554" s="4"/>
      <c r="G554" s="66">
        <f t="shared" si="271"/>
        <v>1857500</v>
      </c>
      <c r="H554" s="66">
        <f t="shared" si="271"/>
        <v>342968</v>
      </c>
      <c r="I554" s="66">
        <f t="shared" si="269"/>
        <v>2200468</v>
      </c>
      <c r="J554" s="66">
        <f t="shared" ref="J554:M555" si="274">J555</f>
        <v>1904270</v>
      </c>
      <c r="K554" s="66">
        <f>K555</f>
        <v>0</v>
      </c>
      <c r="L554" s="66">
        <f t="shared" si="272"/>
        <v>1904270</v>
      </c>
      <c r="M554" s="66">
        <f t="shared" si="274"/>
        <v>1978261</v>
      </c>
      <c r="N554" s="66">
        <f>N555</f>
        <v>0</v>
      </c>
      <c r="O554" s="66">
        <f t="shared" si="273"/>
        <v>1978261</v>
      </c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1" customFormat="1" ht="12">
      <c r="A555" s="7" t="s">
        <v>520</v>
      </c>
      <c r="B555" s="6" t="s">
        <v>512</v>
      </c>
      <c r="C555" s="6" t="s">
        <v>5</v>
      </c>
      <c r="D555" s="6" t="s">
        <v>15</v>
      </c>
      <c r="E555" s="6" t="s">
        <v>523</v>
      </c>
      <c r="F555" s="6"/>
      <c r="G555" s="67">
        <f t="shared" si="271"/>
        <v>1857500</v>
      </c>
      <c r="H555" s="67">
        <f t="shared" si="271"/>
        <v>342968</v>
      </c>
      <c r="I555" s="67">
        <f t="shared" si="269"/>
        <v>2200468</v>
      </c>
      <c r="J555" s="67">
        <f t="shared" si="274"/>
        <v>1904270</v>
      </c>
      <c r="K555" s="67">
        <f>K556</f>
        <v>0</v>
      </c>
      <c r="L555" s="67">
        <f t="shared" si="272"/>
        <v>1904270</v>
      </c>
      <c r="M555" s="67">
        <f t="shared" si="274"/>
        <v>1978261</v>
      </c>
      <c r="N555" s="67">
        <f>N556</f>
        <v>0</v>
      </c>
      <c r="O555" s="67">
        <f t="shared" si="273"/>
        <v>1978261</v>
      </c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</row>
    <row r="556" spans="1:90" s="31" customFormat="1" ht="12">
      <c r="A556" s="33" t="s">
        <v>53</v>
      </c>
      <c r="B556" s="6" t="s">
        <v>512</v>
      </c>
      <c r="C556" s="6" t="s">
        <v>5</v>
      </c>
      <c r="D556" s="6" t="s">
        <v>15</v>
      </c>
      <c r="E556" s="6" t="s">
        <v>524</v>
      </c>
      <c r="F556" s="6"/>
      <c r="G556" s="67">
        <f>G557+G559+G561</f>
        <v>1857500</v>
      </c>
      <c r="H556" s="67">
        <f>H557+H559+H561</f>
        <v>342968</v>
      </c>
      <c r="I556" s="67">
        <f t="shared" si="269"/>
        <v>2200468</v>
      </c>
      <c r="J556" s="67">
        <f t="shared" ref="J556:M556" si="275">J557+J559+J561</f>
        <v>1904270</v>
      </c>
      <c r="K556" s="67">
        <f>K557+K559+K561</f>
        <v>0</v>
      </c>
      <c r="L556" s="67">
        <f t="shared" si="272"/>
        <v>1904270</v>
      </c>
      <c r="M556" s="67">
        <f t="shared" si="275"/>
        <v>1978261</v>
      </c>
      <c r="N556" s="67">
        <f>N557+N559+N561</f>
        <v>0</v>
      </c>
      <c r="O556" s="67">
        <f t="shared" si="273"/>
        <v>1978261</v>
      </c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</row>
    <row r="557" spans="1:90" s="31" customFormat="1" ht="36">
      <c r="A557" s="7" t="s">
        <v>421</v>
      </c>
      <c r="B557" s="6" t="s">
        <v>512</v>
      </c>
      <c r="C557" s="6" t="s">
        <v>5</v>
      </c>
      <c r="D557" s="6" t="s">
        <v>15</v>
      </c>
      <c r="E557" s="6" t="s">
        <v>524</v>
      </c>
      <c r="F557" s="6" t="s">
        <v>54</v>
      </c>
      <c r="G557" s="67">
        <f>G558</f>
        <v>1829200</v>
      </c>
      <c r="H557" s="67">
        <f>H558</f>
        <v>342968</v>
      </c>
      <c r="I557" s="67">
        <f t="shared" si="269"/>
        <v>2172168</v>
      </c>
      <c r="J557" s="67">
        <f t="shared" ref="J557:M557" si="276">J558</f>
        <v>1902970</v>
      </c>
      <c r="K557" s="67">
        <f>K558</f>
        <v>0</v>
      </c>
      <c r="L557" s="67">
        <f t="shared" si="272"/>
        <v>1902970</v>
      </c>
      <c r="M557" s="67">
        <f t="shared" si="276"/>
        <v>1976961</v>
      </c>
      <c r="N557" s="67">
        <f>N558</f>
        <v>0</v>
      </c>
      <c r="O557" s="67">
        <f t="shared" si="273"/>
        <v>1976961</v>
      </c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12">
      <c r="A558" s="7" t="s">
        <v>57</v>
      </c>
      <c r="B558" s="6" t="s">
        <v>512</v>
      </c>
      <c r="C558" s="6" t="s">
        <v>5</v>
      </c>
      <c r="D558" s="6" t="s">
        <v>15</v>
      </c>
      <c r="E558" s="6" t="s">
        <v>524</v>
      </c>
      <c r="F558" s="6" t="s">
        <v>56</v>
      </c>
      <c r="G558" s="67">
        <v>1829200</v>
      </c>
      <c r="H558" s="67">
        <v>342968</v>
      </c>
      <c r="I558" s="67">
        <f t="shared" si="269"/>
        <v>2172168</v>
      </c>
      <c r="J558" s="67">
        <v>1902970</v>
      </c>
      <c r="K558" s="67"/>
      <c r="L558" s="67">
        <f t="shared" si="272"/>
        <v>1902970</v>
      </c>
      <c r="M558" s="67">
        <v>1976961</v>
      </c>
      <c r="N558" s="67"/>
      <c r="O558" s="67">
        <f t="shared" si="273"/>
        <v>1976961</v>
      </c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12">
      <c r="A559" s="7" t="s">
        <v>423</v>
      </c>
      <c r="B559" s="6" t="s">
        <v>512</v>
      </c>
      <c r="C559" s="6" t="s">
        <v>5</v>
      </c>
      <c r="D559" s="6" t="s">
        <v>15</v>
      </c>
      <c r="E559" s="6" t="s">
        <v>524</v>
      </c>
      <c r="F559" s="6" t="s">
        <v>61</v>
      </c>
      <c r="G559" s="67">
        <f>G560</f>
        <v>28300</v>
      </c>
      <c r="H559" s="67">
        <f>H560</f>
        <v>0</v>
      </c>
      <c r="I559" s="67">
        <f t="shared" si="269"/>
        <v>28300</v>
      </c>
      <c r="J559" s="67">
        <f>J560</f>
        <v>1300</v>
      </c>
      <c r="K559" s="67">
        <f>K560</f>
        <v>0</v>
      </c>
      <c r="L559" s="67">
        <f t="shared" si="272"/>
        <v>1300</v>
      </c>
      <c r="M559" s="67">
        <f>M560</f>
        <v>1300</v>
      </c>
      <c r="N559" s="67">
        <f>N560</f>
        <v>0</v>
      </c>
      <c r="O559" s="67">
        <f t="shared" si="273"/>
        <v>1300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31" customFormat="1" ht="12">
      <c r="A560" s="7" t="s">
        <v>82</v>
      </c>
      <c r="B560" s="6" t="s">
        <v>512</v>
      </c>
      <c r="C560" s="6" t="s">
        <v>5</v>
      </c>
      <c r="D560" s="6" t="s">
        <v>15</v>
      </c>
      <c r="E560" s="6" t="s">
        <v>524</v>
      </c>
      <c r="F560" s="6" t="s">
        <v>62</v>
      </c>
      <c r="G560" s="67">
        <v>28300</v>
      </c>
      <c r="H560" s="67"/>
      <c r="I560" s="67">
        <f t="shared" si="269"/>
        <v>28300</v>
      </c>
      <c r="J560" s="67">
        <v>1300</v>
      </c>
      <c r="K560" s="67"/>
      <c r="L560" s="67">
        <f t="shared" si="272"/>
        <v>1300</v>
      </c>
      <c r="M560" s="67">
        <v>1300</v>
      </c>
      <c r="N560" s="67"/>
      <c r="O560" s="67">
        <f t="shared" si="273"/>
        <v>1300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6" customHeight="1">
      <c r="A561" s="7"/>
      <c r="B561" s="6"/>
      <c r="C561" s="6"/>
      <c r="D561" s="6"/>
      <c r="E561" s="6"/>
      <c r="F561" s="6"/>
      <c r="G561" s="67"/>
      <c r="H561" s="67"/>
      <c r="I561" s="65"/>
      <c r="J561" s="68"/>
      <c r="K561" s="68"/>
      <c r="L561" s="68"/>
      <c r="M561" s="6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24">
      <c r="A562" s="11" t="s">
        <v>525</v>
      </c>
      <c r="B562" s="2" t="s">
        <v>45</v>
      </c>
      <c r="C562" s="6"/>
      <c r="D562" s="6"/>
      <c r="E562" s="6"/>
      <c r="F562" s="6"/>
      <c r="G562" s="65">
        <f>G563+G773+G810</f>
        <v>536483826.60999995</v>
      </c>
      <c r="H562" s="65">
        <f>H563+H773+H810</f>
        <v>11682486.02</v>
      </c>
      <c r="I562" s="65">
        <f t="shared" si="269"/>
        <v>548166312.63</v>
      </c>
      <c r="J562" s="65">
        <f>J563+J773+J810</f>
        <v>474586186.30000001</v>
      </c>
      <c r="K562" s="65">
        <f>K563+K773+K810</f>
        <v>0</v>
      </c>
      <c r="L562" s="65">
        <f t="shared" ref="L562:L598" si="277">J562+K562</f>
        <v>474586186.30000001</v>
      </c>
      <c r="M562" s="65">
        <f>M563+M773+M810</f>
        <v>489910213.25999999</v>
      </c>
      <c r="N562" s="65">
        <f>N563+N773+N810</f>
        <v>0</v>
      </c>
      <c r="O562" s="65">
        <f t="shared" ref="O562:O598" si="278">M562+N562</f>
        <v>489910213.25999999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55" customFormat="1" ht="12">
      <c r="A563" s="11" t="s">
        <v>34</v>
      </c>
      <c r="B563" s="2" t="s">
        <v>45</v>
      </c>
      <c r="C563" s="2" t="s">
        <v>9</v>
      </c>
      <c r="D563" s="2"/>
      <c r="E563" s="2"/>
      <c r="F563" s="2"/>
      <c r="G563" s="65">
        <f>G564+G602+G732+G756+G699</f>
        <v>520396281.51999998</v>
      </c>
      <c r="H563" s="65">
        <f>H564+H602+H732+H756+H699</f>
        <v>11662666.02</v>
      </c>
      <c r="I563" s="65">
        <f t="shared" si="269"/>
        <v>532058947.53999996</v>
      </c>
      <c r="J563" s="65">
        <f>J564+J602+J732+J756+J699</f>
        <v>458704216.13</v>
      </c>
      <c r="K563" s="65">
        <f>K564+K602+K732+K756+K699</f>
        <v>0</v>
      </c>
      <c r="L563" s="65">
        <f t="shared" si="277"/>
        <v>458704216.13</v>
      </c>
      <c r="M563" s="65">
        <f>M564+M602+M732+M756+M699</f>
        <v>473962830</v>
      </c>
      <c r="N563" s="65">
        <f>N564+N602+N732+N756+N699</f>
        <v>0</v>
      </c>
      <c r="O563" s="65">
        <f t="shared" si="278"/>
        <v>473962830</v>
      </c>
      <c r="P563" s="23"/>
      <c r="Q563" s="23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  <c r="BX563" s="27"/>
      <c r="BY563" s="27"/>
      <c r="BZ563" s="27"/>
      <c r="CA563" s="27"/>
      <c r="CB563" s="27"/>
      <c r="CC563" s="27"/>
      <c r="CD563" s="27"/>
      <c r="CE563" s="27"/>
      <c r="CF563" s="27"/>
      <c r="CG563" s="27"/>
      <c r="CH563" s="27"/>
      <c r="CI563" s="27"/>
      <c r="CJ563" s="27"/>
      <c r="CK563" s="27"/>
      <c r="CL563" s="27"/>
    </row>
    <row r="564" spans="1:90" s="55" customFormat="1" ht="12">
      <c r="A564" s="8" t="s">
        <v>23</v>
      </c>
      <c r="B564" s="4" t="s">
        <v>45</v>
      </c>
      <c r="C564" s="4" t="s">
        <v>9</v>
      </c>
      <c r="D564" s="4" t="s">
        <v>5</v>
      </c>
      <c r="E564" s="5"/>
      <c r="F564" s="5"/>
      <c r="G564" s="66">
        <f>G565</f>
        <v>142740772.19999999</v>
      </c>
      <c r="H564" s="66">
        <f>H565</f>
        <v>4409751.04</v>
      </c>
      <c r="I564" s="66">
        <f t="shared" si="269"/>
        <v>147150523.23999998</v>
      </c>
      <c r="J564" s="66">
        <f t="shared" ref="J564:M564" si="279">J565</f>
        <v>127323653</v>
      </c>
      <c r="K564" s="66">
        <f>K565</f>
        <v>0</v>
      </c>
      <c r="L564" s="66">
        <f t="shared" si="277"/>
        <v>127323653</v>
      </c>
      <c r="M564" s="66">
        <f t="shared" si="279"/>
        <v>126946637</v>
      </c>
      <c r="N564" s="66">
        <f>N565</f>
        <v>0</v>
      </c>
      <c r="O564" s="66">
        <f t="shared" si="278"/>
        <v>126946637</v>
      </c>
      <c r="P564" s="23"/>
      <c r="Q564" s="23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  <c r="AX564" s="27"/>
      <c r="AY564" s="27"/>
      <c r="AZ564" s="27"/>
      <c r="BA564" s="27"/>
      <c r="BB564" s="27"/>
      <c r="BC564" s="27"/>
      <c r="BD564" s="27"/>
      <c r="BE564" s="27"/>
      <c r="BF564" s="27"/>
      <c r="BG564" s="27"/>
      <c r="BH564" s="27"/>
      <c r="BI564" s="27"/>
      <c r="BJ564" s="27"/>
      <c r="BK564" s="27"/>
      <c r="BL564" s="27"/>
      <c r="BM564" s="27"/>
      <c r="BN564" s="27"/>
      <c r="BO564" s="27"/>
      <c r="BP564" s="27"/>
      <c r="BQ564" s="27"/>
      <c r="BR564" s="27"/>
      <c r="BS564" s="27"/>
      <c r="BT564" s="27"/>
      <c r="BU564" s="27"/>
      <c r="BV564" s="27"/>
      <c r="BW564" s="27"/>
      <c r="BX564" s="27"/>
      <c r="BY564" s="27"/>
      <c r="BZ564" s="27"/>
      <c r="CA564" s="27"/>
      <c r="CB564" s="27"/>
      <c r="CC564" s="27"/>
      <c r="CD564" s="27"/>
      <c r="CE564" s="27"/>
      <c r="CF564" s="27"/>
      <c r="CG564" s="27"/>
      <c r="CH564" s="27"/>
      <c r="CI564" s="27"/>
      <c r="CJ564" s="27"/>
      <c r="CK564" s="27"/>
      <c r="CL564" s="27"/>
    </row>
    <row r="565" spans="1:90" s="55" customFormat="1" ht="12">
      <c r="A565" s="7" t="s">
        <v>494</v>
      </c>
      <c r="B565" s="6" t="s">
        <v>45</v>
      </c>
      <c r="C565" s="6" t="s">
        <v>9</v>
      </c>
      <c r="D565" s="6" t="s">
        <v>5</v>
      </c>
      <c r="E565" s="6" t="s">
        <v>154</v>
      </c>
      <c r="F565" s="6"/>
      <c r="G565" s="67">
        <f>G566+G589+G579</f>
        <v>142740772.19999999</v>
      </c>
      <c r="H565" s="67">
        <f>H566+H589+H579</f>
        <v>4409751.04</v>
      </c>
      <c r="I565" s="67">
        <f t="shared" si="269"/>
        <v>147150523.23999998</v>
      </c>
      <c r="J565" s="67">
        <f>J566+J589+J579</f>
        <v>127323653</v>
      </c>
      <c r="K565" s="67">
        <f>K566+K589+K579</f>
        <v>0</v>
      </c>
      <c r="L565" s="67">
        <f t="shared" si="277"/>
        <v>127323653</v>
      </c>
      <c r="M565" s="67">
        <f>M566+M589+M579</f>
        <v>126946637</v>
      </c>
      <c r="N565" s="67">
        <f>N566+N589+N579</f>
        <v>0</v>
      </c>
      <c r="O565" s="67">
        <f t="shared" si="278"/>
        <v>126946637</v>
      </c>
      <c r="P565" s="23"/>
      <c r="Q565" s="23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  <c r="BX565" s="27"/>
      <c r="BY565" s="27"/>
      <c r="BZ565" s="27"/>
      <c r="CA565" s="27"/>
      <c r="CB565" s="27"/>
      <c r="CC565" s="27"/>
      <c r="CD565" s="27"/>
      <c r="CE565" s="27"/>
      <c r="CF565" s="27"/>
      <c r="CG565" s="27"/>
      <c r="CH565" s="27"/>
      <c r="CI565" s="27"/>
      <c r="CJ565" s="27"/>
      <c r="CK565" s="27"/>
      <c r="CL565" s="27"/>
    </row>
    <row r="566" spans="1:90" s="56" customFormat="1" ht="12">
      <c r="A566" s="7" t="s">
        <v>495</v>
      </c>
      <c r="B566" s="6" t="s">
        <v>45</v>
      </c>
      <c r="C566" s="6" t="s">
        <v>9</v>
      </c>
      <c r="D566" s="6" t="s">
        <v>5</v>
      </c>
      <c r="E566" s="6" t="s">
        <v>155</v>
      </c>
      <c r="F566" s="6"/>
      <c r="G566" s="67">
        <f>G570+G576+G567</f>
        <v>134633867</v>
      </c>
      <c r="H566" s="67">
        <f>H570+H576+H567</f>
        <v>3316258.3</v>
      </c>
      <c r="I566" s="67">
        <f t="shared" si="269"/>
        <v>137950125.30000001</v>
      </c>
      <c r="J566" s="67">
        <f>J570+J576+J567</f>
        <v>120200045</v>
      </c>
      <c r="K566" s="67">
        <f>K570+K576+K567</f>
        <v>0</v>
      </c>
      <c r="L566" s="67">
        <f t="shared" si="277"/>
        <v>120200045</v>
      </c>
      <c r="M566" s="67">
        <f>M570+M576+M567</f>
        <v>119708525</v>
      </c>
      <c r="N566" s="67">
        <f>N570+N576+N567</f>
        <v>0</v>
      </c>
      <c r="O566" s="67">
        <f t="shared" si="278"/>
        <v>119708525</v>
      </c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  <c r="BU566" s="24"/>
      <c r="BV566" s="24"/>
      <c r="BW566" s="24"/>
      <c r="BX566" s="24"/>
      <c r="BY566" s="24"/>
      <c r="BZ566" s="24"/>
      <c r="CA566" s="24"/>
      <c r="CB566" s="24"/>
      <c r="CC566" s="24"/>
      <c r="CD566" s="24"/>
      <c r="CE566" s="24"/>
      <c r="CF566" s="24"/>
      <c r="CG566" s="24"/>
      <c r="CH566" s="24"/>
      <c r="CI566" s="24"/>
      <c r="CJ566" s="24"/>
      <c r="CK566" s="24"/>
      <c r="CL566" s="24"/>
    </row>
    <row r="567" spans="1:90" s="31" customFormat="1" ht="24">
      <c r="A567" s="7" t="s">
        <v>546</v>
      </c>
      <c r="B567" s="6" t="s">
        <v>45</v>
      </c>
      <c r="C567" s="6" t="s">
        <v>9</v>
      </c>
      <c r="D567" s="6" t="s">
        <v>5</v>
      </c>
      <c r="E567" s="6" t="s">
        <v>545</v>
      </c>
      <c r="F567" s="6"/>
      <c r="G567" s="67">
        <f>G568</f>
        <v>16030240</v>
      </c>
      <c r="H567" s="67">
        <f>H568</f>
        <v>0</v>
      </c>
      <c r="I567" s="67">
        <f t="shared" si="269"/>
        <v>16030240</v>
      </c>
      <c r="J567" s="67">
        <f t="shared" ref="J567:M568" si="280">J568</f>
        <v>0</v>
      </c>
      <c r="K567" s="67">
        <f>K568</f>
        <v>0</v>
      </c>
      <c r="L567" s="67">
        <f t="shared" si="277"/>
        <v>0</v>
      </c>
      <c r="M567" s="67">
        <f t="shared" si="280"/>
        <v>0</v>
      </c>
      <c r="N567" s="67">
        <f>N568</f>
        <v>0</v>
      </c>
      <c r="O567" s="67">
        <f t="shared" si="278"/>
        <v>0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24">
      <c r="A568" s="7" t="s">
        <v>88</v>
      </c>
      <c r="B568" s="6" t="s">
        <v>45</v>
      </c>
      <c r="C568" s="6" t="s">
        <v>9</v>
      </c>
      <c r="D568" s="6" t="s">
        <v>5</v>
      </c>
      <c r="E568" s="6" t="s">
        <v>545</v>
      </c>
      <c r="F568" s="6" t="s">
        <v>87</v>
      </c>
      <c r="G568" s="67">
        <f>G569</f>
        <v>16030240</v>
      </c>
      <c r="H568" s="67">
        <f>H569</f>
        <v>0</v>
      </c>
      <c r="I568" s="67">
        <f t="shared" si="269"/>
        <v>16030240</v>
      </c>
      <c r="J568" s="67">
        <f t="shared" si="280"/>
        <v>0</v>
      </c>
      <c r="K568" s="67">
        <f>K569</f>
        <v>0</v>
      </c>
      <c r="L568" s="67">
        <f t="shared" si="277"/>
        <v>0</v>
      </c>
      <c r="M568" s="67">
        <f t="shared" si="280"/>
        <v>0</v>
      </c>
      <c r="N568" s="67">
        <f>N569</f>
        <v>0</v>
      </c>
      <c r="O568" s="67">
        <f t="shared" si="278"/>
        <v>0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11.25" customHeight="1">
      <c r="A569" s="7" t="s">
        <v>188</v>
      </c>
      <c r="B569" s="6" t="s">
        <v>45</v>
      </c>
      <c r="C569" s="6" t="s">
        <v>9</v>
      </c>
      <c r="D569" s="6" t="s">
        <v>5</v>
      </c>
      <c r="E569" s="6" t="s">
        <v>545</v>
      </c>
      <c r="F569" s="6" t="s">
        <v>189</v>
      </c>
      <c r="G569" s="67">
        <v>16030240</v>
      </c>
      <c r="H569" s="67"/>
      <c r="I569" s="67">
        <f t="shared" si="269"/>
        <v>16030240</v>
      </c>
      <c r="J569" s="68"/>
      <c r="K569" s="67"/>
      <c r="L569" s="67">
        <f t="shared" si="277"/>
        <v>0</v>
      </c>
      <c r="M569" s="67"/>
      <c r="N569" s="67"/>
      <c r="O569" s="67">
        <f t="shared" si="278"/>
        <v>0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12">
      <c r="A570" s="7" t="s">
        <v>115</v>
      </c>
      <c r="B570" s="6" t="s">
        <v>45</v>
      </c>
      <c r="C570" s="6" t="s">
        <v>9</v>
      </c>
      <c r="D570" s="6" t="s">
        <v>5</v>
      </c>
      <c r="E570" s="6" t="s">
        <v>156</v>
      </c>
      <c r="F570" s="6"/>
      <c r="G570" s="67">
        <f>G571</f>
        <v>66612543</v>
      </c>
      <c r="H570" s="67">
        <f>H571</f>
        <v>697162</v>
      </c>
      <c r="I570" s="67">
        <f t="shared" si="269"/>
        <v>67309705</v>
      </c>
      <c r="J570" s="67">
        <f t="shared" ref="J570:M571" si="281">J571</f>
        <v>68573761</v>
      </c>
      <c r="K570" s="67">
        <f>K571</f>
        <v>0</v>
      </c>
      <c r="L570" s="67">
        <f t="shared" si="277"/>
        <v>68573761</v>
      </c>
      <c r="M570" s="67">
        <f t="shared" si="281"/>
        <v>68082241</v>
      </c>
      <c r="N570" s="67">
        <f>N571</f>
        <v>0</v>
      </c>
      <c r="O570" s="67">
        <f t="shared" si="278"/>
        <v>68082241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24">
      <c r="A571" s="7" t="s">
        <v>88</v>
      </c>
      <c r="B571" s="6" t="s">
        <v>45</v>
      </c>
      <c r="C571" s="6" t="s">
        <v>9</v>
      </c>
      <c r="D571" s="6" t="s">
        <v>5</v>
      </c>
      <c r="E571" s="6" t="s">
        <v>156</v>
      </c>
      <c r="F571" s="6" t="s">
        <v>87</v>
      </c>
      <c r="G571" s="67">
        <f>G572</f>
        <v>66612543</v>
      </c>
      <c r="H571" s="67">
        <f>H572</f>
        <v>697162</v>
      </c>
      <c r="I571" s="67">
        <f t="shared" si="269"/>
        <v>67309705</v>
      </c>
      <c r="J571" s="67">
        <f t="shared" si="281"/>
        <v>68573761</v>
      </c>
      <c r="K571" s="67">
        <f>K572</f>
        <v>0</v>
      </c>
      <c r="L571" s="67">
        <f t="shared" si="277"/>
        <v>68573761</v>
      </c>
      <c r="M571" s="67">
        <f t="shared" si="281"/>
        <v>68082241</v>
      </c>
      <c r="N571" s="67">
        <f>N572</f>
        <v>0</v>
      </c>
      <c r="O571" s="67">
        <f t="shared" si="278"/>
        <v>68082241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1.25" customHeight="1">
      <c r="A572" s="7" t="s">
        <v>188</v>
      </c>
      <c r="B572" s="6" t="s">
        <v>45</v>
      </c>
      <c r="C572" s="6" t="s">
        <v>9</v>
      </c>
      <c r="D572" s="6" t="s">
        <v>5</v>
      </c>
      <c r="E572" s="6" t="s">
        <v>156</v>
      </c>
      <c r="F572" s="6" t="s">
        <v>189</v>
      </c>
      <c r="G572" s="67">
        <v>66612543</v>
      </c>
      <c r="H572" s="67">
        <v>697162</v>
      </c>
      <c r="I572" s="67">
        <f t="shared" si="269"/>
        <v>67309705</v>
      </c>
      <c r="J572" s="68">
        <v>68573761</v>
      </c>
      <c r="K572" s="67"/>
      <c r="L572" s="67">
        <f t="shared" si="277"/>
        <v>68573761</v>
      </c>
      <c r="M572" s="67">
        <v>68082241</v>
      </c>
      <c r="N572" s="67"/>
      <c r="O572" s="67">
        <f t="shared" si="278"/>
        <v>68082241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36" hidden="1">
      <c r="A573" s="7" t="s">
        <v>449</v>
      </c>
      <c r="B573" s="6" t="s">
        <v>45</v>
      </c>
      <c r="C573" s="6" t="s">
        <v>9</v>
      </c>
      <c r="D573" s="6" t="s">
        <v>5</v>
      </c>
      <c r="E573" s="6" t="s">
        <v>466</v>
      </c>
      <c r="F573" s="6"/>
      <c r="G573" s="67">
        <f>G574</f>
        <v>0</v>
      </c>
      <c r="H573" s="67">
        <f>H574</f>
        <v>0</v>
      </c>
      <c r="I573" s="67">
        <f t="shared" si="269"/>
        <v>0</v>
      </c>
      <c r="J573" s="67">
        <f t="shared" ref="J573:M574" si="282">J574</f>
        <v>0</v>
      </c>
      <c r="K573" s="67">
        <f>K574</f>
        <v>0</v>
      </c>
      <c r="L573" s="67">
        <f t="shared" si="277"/>
        <v>0</v>
      </c>
      <c r="M573" s="67">
        <f t="shared" si="282"/>
        <v>0</v>
      </c>
      <c r="N573" s="67">
        <f>N574</f>
        <v>0</v>
      </c>
      <c r="O573" s="67">
        <f t="shared" si="278"/>
        <v>0</v>
      </c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24" hidden="1">
      <c r="A574" s="7" t="s">
        <v>88</v>
      </c>
      <c r="B574" s="6" t="s">
        <v>45</v>
      </c>
      <c r="C574" s="6" t="s">
        <v>9</v>
      </c>
      <c r="D574" s="6" t="s">
        <v>5</v>
      </c>
      <c r="E574" s="6" t="s">
        <v>466</v>
      </c>
      <c r="F574" s="6" t="s">
        <v>87</v>
      </c>
      <c r="G574" s="67">
        <f>G575</f>
        <v>0</v>
      </c>
      <c r="H574" s="67">
        <f>H575</f>
        <v>0</v>
      </c>
      <c r="I574" s="67">
        <f t="shared" si="269"/>
        <v>0</v>
      </c>
      <c r="J574" s="67">
        <f t="shared" si="282"/>
        <v>0</v>
      </c>
      <c r="K574" s="67">
        <f>K575</f>
        <v>0</v>
      </c>
      <c r="L574" s="67">
        <f t="shared" si="277"/>
        <v>0</v>
      </c>
      <c r="M574" s="67">
        <f t="shared" si="282"/>
        <v>0</v>
      </c>
      <c r="N574" s="67">
        <f>N575</f>
        <v>0</v>
      </c>
      <c r="O574" s="67">
        <f t="shared" si="278"/>
        <v>0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12" hidden="1">
      <c r="A575" s="7" t="s">
        <v>188</v>
      </c>
      <c r="B575" s="6" t="s">
        <v>45</v>
      </c>
      <c r="C575" s="6" t="s">
        <v>9</v>
      </c>
      <c r="D575" s="6" t="s">
        <v>5</v>
      </c>
      <c r="E575" s="6" t="s">
        <v>466</v>
      </c>
      <c r="F575" s="6" t="s">
        <v>189</v>
      </c>
      <c r="G575" s="67"/>
      <c r="H575" s="67"/>
      <c r="I575" s="67">
        <f t="shared" si="269"/>
        <v>0</v>
      </c>
      <c r="J575" s="68"/>
      <c r="K575" s="67"/>
      <c r="L575" s="67">
        <f t="shared" si="277"/>
        <v>0</v>
      </c>
      <c r="M575" s="67"/>
      <c r="N575" s="67"/>
      <c r="O575" s="67">
        <f t="shared" si="278"/>
        <v>0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12">
      <c r="A576" s="7" t="s">
        <v>68</v>
      </c>
      <c r="B576" s="6" t="s">
        <v>45</v>
      </c>
      <c r="C576" s="6" t="s">
        <v>9</v>
      </c>
      <c r="D576" s="6" t="s">
        <v>5</v>
      </c>
      <c r="E576" s="6" t="s">
        <v>157</v>
      </c>
      <c r="F576" s="6"/>
      <c r="G576" s="67">
        <f>G577</f>
        <v>51991084</v>
      </c>
      <c r="H576" s="67">
        <f>H577</f>
        <v>2619096.2999999998</v>
      </c>
      <c r="I576" s="67">
        <f t="shared" si="269"/>
        <v>54610180.299999997</v>
      </c>
      <c r="J576" s="67">
        <f t="shared" ref="J576:M577" si="283">J577</f>
        <v>51626284</v>
      </c>
      <c r="K576" s="67">
        <f>K577</f>
        <v>0</v>
      </c>
      <c r="L576" s="67">
        <f t="shared" si="277"/>
        <v>51626284</v>
      </c>
      <c r="M576" s="67">
        <f t="shared" si="283"/>
        <v>51626284</v>
      </c>
      <c r="N576" s="67">
        <f>N577</f>
        <v>0</v>
      </c>
      <c r="O576" s="67">
        <f t="shared" si="278"/>
        <v>51626284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24">
      <c r="A577" s="7" t="s">
        <v>88</v>
      </c>
      <c r="B577" s="6" t="s">
        <v>45</v>
      </c>
      <c r="C577" s="6" t="s">
        <v>9</v>
      </c>
      <c r="D577" s="6" t="s">
        <v>5</v>
      </c>
      <c r="E577" s="6" t="s">
        <v>157</v>
      </c>
      <c r="F577" s="6" t="s">
        <v>87</v>
      </c>
      <c r="G577" s="67">
        <f>G578</f>
        <v>51991084</v>
      </c>
      <c r="H577" s="67">
        <f>H578</f>
        <v>2619096.2999999998</v>
      </c>
      <c r="I577" s="67">
        <f t="shared" si="269"/>
        <v>54610180.299999997</v>
      </c>
      <c r="J577" s="67">
        <f t="shared" si="283"/>
        <v>51626284</v>
      </c>
      <c r="K577" s="67">
        <f>K578</f>
        <v>0</v>
      </c>
      <c r="L577" s="67">
        <f t="shared" si="277"/>
        <v>51626284</v>
      </c>
      <c r="M577" s="67">
        <f t="shared" si="283"/>
        <v>51626284</v>
      </c>
      <c r="N577" s="67">
        <f>N578</f>
        <v>0</v>
      </c>
      <c r="O577" s="67">
        <f t="shared" si="278"/>
        <v>51626284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12">
      <c r="A578" s="7" t="s">
        <v>188</v>
      </c>
      <c r="B578" s="6" t="s">
        <v>45</v>
      </c>
      <c r="C578" s="6" t="s">
        <v>9</v>
      </c>
      <c r="D578" s="6" t="s">
        <v>5</v>
      </c>
      <c r="E578" s="6" t="s">
        <v>157</v>
      </c>
      <c r="F578" s="6" t="s">
        <v>189</v>
      </c>
      <c r="G578" s="67">
        <v>51991084</v>
      </c>
      <c r="H578" s="67">
        <f>1809900+809196.3</f>
        <v>2619096.2999999998</v>
      </c>
      <c r="I578" s="67">
        <f t="shared" si="269"/>
        <v>54610180.299999997</v>
      </c>
      <c r="J578" s="68">
        <v>51626284</v>
      </c>
      <c r="K578" s="67"/>
      <c r="L578" s="67">
        <f t="shared" si="277"/>
        <v>51626284</v>
      </c>
      <c r="M578" s="67">
        <v>51626284</v>
      </c>
      <c r="N578" s="67"/>
      <c r="O578" s="67">
        <f t="shared" si="278"/>
        <v>51626284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12">
      <c r="A579" s="7" t="s">
        <v>496</v>
      </c>
      <c r="B579" s="6" t="s">
        <v>45</v>
      </c>
      <c r="C579" s="6" t="s">
        <v>9</v>
      </c>
      <c r="D579" s="6" t="s">
        <v>5</v>
      </c>
      <c r="E579" s="6" t="s">
        <v>360</v>
      </c>
      <c r="F579" s="6"/>
      <c r="G579" s="67">
        <f>G580+G583+G586</f>
        <v>1007474</v>
      </c>
      <c r="H579" s="67">
        <f>H580+H583+H586</f>
        <v>0</v>
      </c>
      <c r="I579" s="67">
        <f t="shared" si="269"/>
        <v>1007474</v>
      </c>
      <c r="J579" s="67">
        <f t="shared" ref="J579:M579" si="284">J580+J583+J586</f>
        <v>351992</v>
      </c>
      <c r="K579" s="67">
        <f>K580+K583+K586</f>
        <v>0</v>
      </c>
      <c r="L579" s="67">
        <f t="shared" si="277"/>
        <v>351992</v>
      </c>
      <c r="M579" s="67">
        <f t="shared" si="284"/>
        <v>351992</v>
      </c>
      <c r="N579" s="67">
        <f>N580+N583+N586</f>
        <v>0</v>
      </c>
      <c r="O579" s="67">
        <f t="shared" si="278"/>
        <v>351992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5" customHeight="1">
      <c r="A580" s="7" t="s">
        <v>276</v>
      </c>
      <c r="B580" s="6" t="s">
        <v>45</v>
      </c>
      <c r="C580" s="6" t="s">
        <v>9</v>
      </c>
      <c r="D580" s="6" t="s">
        <v>5</v>
      </c>
      <c r="E580" s="6" t="s">
        <v>362</v>
      </c>
      <c r="F580" s="6"/>
      <c r="G580" s="67">
        <f>G581</f>
        <v>0</v>
      </c>
      <c r="H580" s="67">
        <f>H581</f>
        <v>0</v>
      </c>
      <c r="I580" s="67">
        <f t="shared" si="269"/>
        <v>0</v>
      </c>
      <c r="J580" s="67">
        <f t="shared" ref="J580:M581" si="285">J581</f>
        <v>351992</v>
      </c>
      <c r="K580" s="67">
        <f>K581</f>
        <v>0</v>
      </c>
      <c r="L580" s="67">
        <f t="shared" si="277"/>
        <v>351992</v>
      </c>
      <c r="M580" s="67">
        <f t="shared" si="285"/>
        <v>351992</v>
      </c>
      <c r="N580" s="67">
        <f>N581</f>
        <v>0</v>
      </c>
      <c r="O580" s="67">
        <f t="shared" si="278"/>
        <v>351992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6.5" customHeight="1">
      <c r="A581" s="7" t="s">
        <v>106</v>
      </c>
      <c r="B581" s="6" t="s">
        <v>45</v>
      </c>
      <c r="C581" s="6" t="s">
        <v>9</v>
      </c>
      <c r="D581" s="6" t="s">
        <v>5</v>
      </c>
      <c r="E581" s="6" t="s">
        <v>362</v>
      </c>
      <c r="F581" s="6" t="s">
        <v>87</v>
      </c>
      <c r="G581" s="67">
        <f>G582</f>
        <v>0</v>
      </c>
      <c r="H581" s="67">
        <f>H582</f>
        <v>0</v>
      </c>
      <c r="I581" s="67">
        <f t="shared" si="269"/>
        <v>0</v>
      </c>
      <c r="J581" s="67">
        <f t="shared" si="285"/>
        <v>351992</v>
      </c>
      <c r="K581" s="67">
        <f>K582</f>
        <v>0</v>
      </c>
      <c r="L581" s="67">
        <f t="shared" si="277"/>
        <v>351992</v>
      </c>
      <c r="M581" s="67">
        <f t="shared" si="285"/>
        <v>351992</v>
      </c>
      <c r="N581" s="67">
        <f>N582</f>
        <v>0</v>
      </c>
      <c r="O581" s="67">
        <f t="shared" si="278"/>
        <v>351992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11.25" customHeight="1">
      <c r="A582" s="7" t="s">
        <v>188</v>
      </c>
      <c r="B582" s="6" t="s">
        <v>45</v>
      </c>
      <c r="C582" s="6" t="s">
        <v>9</v>
      </c>
      <c r="D582" s="6" t="s">
        <v>5</v>
      </c>
      <c r="E582" s="6" t="s">
        <v>362</v>
      </c>
      <c r="F582" s="6" t="s">
        <v>189</v>
      </c>
      <c r="G582" s="67">
        <v>0</v>
      </c>
      <c r="H582" s="67"/>
      <c r="I582" s="67">
        <f t="shared" si="269"/>
        <v>0</v>
      </c>
      <c r="J582" s="68">
        <f>246392+105600</f>
        <v>351992</v>
      </c>
      <c r="K582" s="67"/>
      <c r="L582" s="67">
        <f t="shared" si="277"/>
        <v>351992</v>
      </c>
      <c r="M582" s="67">
        <f>246392+105600</f>
        <v>351992</v>
      </c>
      <c r="N582" s="67"/>
      <c r="O582" s="67">
        <f t="shared" si="278"/>
        <v>351992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12" hidden="1">
      <c r="A583" s="72" t="s">
        <v>479</v>
      </c>
      <c r="B583" s="6" t="s">
        <v>45</v>
      </c>
      <c r="C583" s="6" t="s">
        <v>9</v>
      </c>
      <c r="D583" s="6" t="s">
        <v>5</v>
      </c>
      <c r="E583" s="6" t="s">
        <v>363</v>
      </c>
      <c r="F583" s="6"/>
      <c r="G583" s="67">
        <f>G584</f>
        <v>0</v>
      </c>
      <c r="H583" s="67">
        <f>H584</f>
        <v>0</v>
      </c>
      <c r="I583" s="67">
        <f t="shared" si="269"/>
        <v>0</v>
      </c>
      <c r="J583" s="67">
        <f t="shared" ref="J583:M584" si="286">J584</f>
        <v>0</v>
      </c>
      <c r="K583" s="67">
        <f>K584</f>
        <v>0</v>
      </c>
      <c r="L583" s="67">
        <f t="shared" si="277"/>
        <v>0</v>
      </c>
      <c r="M583" s="67">
        <f t="shared" si="286"/>
        <v>0</v>
      </c>
      <c r="N583" s="67">
        <f>N584</f>
        <v>0</v>
      </c>
      <c r="O583" s="67">
        <f t="shared" si="278"/>
        <v>0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18.75" hidden="1" customHeight="1">
      <c r="A584" s="7" t="s">
        <v>106</v>
      </c>
      <c r="B584" s="6" t="s">
        <v>45</v>
      </c>
      <c r="C584" s="6" t="s">
        <v>9</v>
      </c>
      <c r="D584" s="6" t="s">
        <v>5</v>
      </c>
      <c r="E584" s="6" t="s">
        <v>363</v>
      </c>
      <c r="F584" s="6" t="s">
        <v>87</v>
      </c>
      <c r="G584" s="67">
        <f>G585</f>
        <v>0</v>
      </c>
      <c r="H584" s="67">
        <f>H585</f>
        <v>0</v>
      </c>
      <c r="I584" s="67">
        <f t="shared" si="269"/>
        <v>0</v>
      </c>
      <c r="J584" s="67">
        <f t="shared" si="286"/>
        <v>0</v>
      </c>
      <c r="K584" s="67">
        <f>K585</f>
        <v>0</v>
      </c>
      <c r="L584" s="67">
        <f t="shared" si="277"/>
        <v>0</v>
      </c>
      <c r="M584" s="67">
        <f t="shared" si="286"/>
        <v>0</v>
      </c>
      <c r="N584" s="67">
        <f>N585</f>
        <v>0</v>
      </c>
      <c r="O584" s="67">
        <f t="shared" si="278"/>
        <v>0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2" hidden="1">
      <c r="A585" s="7" t="s">
        <v>188</v>
      </c>
      <c r="B585" s="6" t="s">
        <v>45</v>
      </c>
      <c r="C585" s="6" t="s">
        <v>9</v>
      </c>
      <c r="D585" s="6" t="s">
        <v>5</v>
      </c>
      <c r="E585" s="6" t="s">
        <v>363</v>
      </c>
      <c r="F585" s="6" t="s">
        <v>189</v>
      </c>
      <c r="G585" s="67"/>
      <c r="H585" s="67"/>
      <c r="I585" s="67">
        <f t="shared" si="269"/>
        <v>0</v>
      </c>
      <c r="J585" s="68"/>
      <c r="K585" s="67"/>
      <c r="L585" s="67">
        <f t="shared" si="277"/>
        <v>0</v>
      </c>
      <c r="M585" s="67"/>
      <c r="N585" s="67"/>
      <c r="O585" s="67">
        <f t="shared" si="278"/>
        <v>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24">
      <c r="A586" s="48" t="s">
        <v>562</v>
      </c>
      <c r="B586" s="6" t="s">
        <v>45</v>
      </c>
      <c r="C586" s="6" t="s">
        <v>9</v>
      </c>
      <c r="D586" s="6" t="s">
        <v>5</v>
      </c>
      <c r="E586" s="6" t="s">
        <v>561</v>
      </c>
      <c r="F586" s="6"/>
      <c r="G586" s="67">
        <f>G587</f>
        <v>1007474</v>
      </c>
      <c r="H586" s="67">
        <f>H587</f>
        <v>0</v>
      </c>
      <c r="I586" s="67">
        <f t="shared" si="269"/>
        <v>1007474</v>
      </c>
      <c r="J586" s="67">
        <f t="shared" ref="J586:M587" si="287">J587</f>
        <v>0</v>
      </c>
      <c r="K586" s="67">
        <f>K587</f>
        <v>0</v>
      </c>
      <c r="L586" s="67">
        <f t="shared" si="277"/>
        <v>0</v>
      </c>
      <c r="M586" s="67">
        <f t="shared" si="287"/>
        <v>0</v>
      </c>
      <c r="N586" s="67">
        <f>N587</f>
        <v>0</v>
      </c>
      <c r="O586" s="67">
        <f t="shared" si="278"/>
        <v>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24">
      <c r="A587" s="7" t="s">
        <v>88</v>
      </c>
      <c r="B587" s="6" t="s">
        <v>45</v>
      </c>
      <c r="C587" s="6" t="s">
        <v>9</v>
      </c>
      <c r="D587" s="6" t="s">
        <v>5</v>
      </c>
      <c r="E587" s="6" t="s">
        <v>561</v>
      </c>
      <c r="F587" s="6" t="s">
        <v>87</v>
      </c>
      <c r="G587" s="67">
        <f>G588</f>
        <v>1007474</v>
      </c>
      <c r="H587" s="67">
        <f>H588</f>
        <v>0</v>
      </c>
      <c r="I587" s="67">
        <f t="shared" si="269"/>
        <v>1007474</v>
      </c>
      <c r="J587" s="67">
        <f t="shared" si="287"/>
        <v>0</v>
      </c>
      <c r="K587" s="67">
        <f>K588</f>
        <v>0</v>
      </c>
      <c r="L587" s="67">
        <f t="shared" si="277"/>
        <v>0</v>
      </c>
      <c r="M587" s="67">
        <f t="shared" si="287"/>
        <v>0</v>
      </c>
      <c r="N587" s="67">
        <f>N588</f>
        <v>0</v>
      </c>
      <c r="O587" s="67">
        <f t="shared" si="278"/>
        <v>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12">
      <c r="A588" s="7" t="s">
        <v>188</v>
      </c>
      <c r="B588" s="6" t="s">
        <v>45</v>
      </c>
      <c r="C588" s="6" t="s">
        <v>9</v>
      </c>
      <c r="D588" s="6" t="s">
        <v>5</v>
      </c>
      <c r="E588" s="6" t="s">
        <v>561</v>
      </c>
      <c r="F588" s="6" t="s">
        <v>189</v>
      </c>
      <c r="G588" s="67">
        <v>1007474</v>
      </c>
      <c r="H588" s="67"/>
      <c r="I588" s="67">
        <f t="shared" si="269"/>
        <v>1007474</v>
      </c>
      <c r="J588" s="68"/>
      <c r="K588" s="67"/>
      <c r="L588" s="67">
        <f t="shared" si="277"/>
        <v>0</v>
      </c>
      <c r="M588" s="67"/>
      <c r="N588" s="67"/>
      <c r="O588" s="67">
        <f t="shared" si="278"/>
        <v>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12">
      <c r="A589" s="7" t="s">
        <v>112</v>
      </c>
      <c r="B589" s="6" t="s">
        <v>45</v>
      </c>
      <c r="C589" s="6" t="s">
        <v>9</v>
      </c>
      <c r="D589" s="6" t="s">
        <v>5</v>
      </c>
      <c r="E589" s="6" t="s">
        <v>298</v>
      </c>
      <c r="F589" s="6"/>
      <c r="G589" s="67">
        <f>G593+G596+G590+G599</f>
        <v>7099431.2000000002</v>
      </c>
      <c r="H589" s="67">
        <f>H593+H596+H590+H599</f>
        <v>1093492.74</v>
      </c>
      <c r="I589" s="67">
        <f t="shared" si="269"/>
        <v>8192923.9400000004</v>
      </c>
      <c r="J589" s="67">
        <f t="shared" ref="J589:M589" si="288">J593+J596+J590+J599</f>
        <v>6771616</v>
      </c>
      <c r="K589" s="67">
        <f>K593+K596+K590+K599</f>
        <v>0</v>
      </c>
      <c r="L589" s="67">
        <f t="shared" si="277"/>
        <v>6771616</v>
      </c>
      <c r="M589" s="67">
        <f t="shared" si="288"/>
        <v>6886120</v>
      </c>
      <c r="N589" s="67">
        <f>N593+N596+N590+N599</f>
        <v>0</v>
      </c>
      <c r="O589" s="67">
        <f t="shared" si="278"/>
        <v>6886120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48">
      <c r="A590" s="7" t="s">
        <v>114</v>
      </c>
      <c r="B590" s="6" t="s">
        <v>45</v>
      </c>
      <c r="C590" s="6" t="s">
        <v>9</v>
      </c>
      <c r="D590" s="6" t="s">
        <v>5</v>
      </c>
      <c r="E590" s="6" t="s">
        <v>356</v>
      </c>
      <c r="F590" s="6"/>
      <c r="G590" s="67">
        <f>G591</f>
        <v>6405230</v>
      </c>
      <c r="H590" s="67">
        <f>H591</f>
        <v>1137957</v>
      </c>
      <c r="I590" s="67">
        <f t="shared" si="269"/>
        <v>7543187</v>
      </c>
      <c r="J590" s="67">
        <f t="shared" ref="J590:M591" si="289">J591</f>
        <v>6050616</v>
      </c>
      <c r="K590" s="67">
        <f>K591</f>
        <v>0</v>
      </c>
      <c r="L590" s="67">
        <f t="shared" si="277"/>
        <v>6050616</v>
      </c>
      <c r="M590" s="67">
        <f t="shared" si="289"/>
        <v>6165120</v>
      </c>
      <c r="N590" s="67">
        <f>N591</f>
        <v>0</v>
      </c>
      <c r="O590" s="67">
        <f t="shared" si="278"/>
        <v>6165120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24">
      <c r="A591" s="7" t="s">
        <v>88</v>
      </c>
      <c r="B591" s="6" t="s">
        <v>45</v>
      </c>
      <c r="C591" s="6" t="s">
        <v>9</v>
      </c>
      <c r="D591" s="6" t="s">
        <v>5</v>
      </c>
      <c r="E591" s="6" t="s">
        <v>356</v>
      </c>
      <c r="F591" s="6" t="s">
        <v>87</v>
      </c>
      <c r="G591" s="67">
        <f>G592</f>
        <v>6405230</v>
      </c>
      <c r="H591" s="67">
        <f>H592</f>
        <v>1137957</v>
      </c>
      <c r="I591" s="67">
        <f t="shared" si="269"/>
        <v>7543187</v>
      </c>
      <c r="J591" s="67">
        <f t="shared" si="289"/>
        <v>6050616</v>
      </c>
      <c r="K591" s="67">
        <f>K592</f>
        <v>0</v>
      </c>
      <c r="L591" s="67">
        <f t="shared" si="277"/>
        <v>6050616</v>
      </c>
      <c r="M591" s="67">
        <f t="shared" si="289"/>
        <v>6165120</v>
      </c>
      <c r="N591" s="67">
        <f>N592</f>
        <v>0</v>
      </c>
      <c r="O591" s="67">
        <f t="shared" si="278"/>
        <v>6165120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12">
      <c r="A592" s="7" t="s">
        <v>188</v>
      </c>
      <c r="B592" s="6" t="s">
        <v>45</v>
      </c>
      <c r="C592" s="6" t="s">
        <v>9</v>
      </c>
      <c r="D592" s="6" t="s">
        <v>5</v>
      </c>
      <c r="E592" s="6" t="s">
        <v>356</v>
      </c>
      <c r="F592" s="6" t="s">
        <v>189</v>
      </c>
      <c r="G592" s="67">
        <v>6405230</v>
      </c>
      <c r="H592" s="67">
        <f>1137957</f>
        <v>1137957</v>
      </c>
      <c r="I592" s="67">
        <f t="shared" si="269"/>
        <v>7543187</v>
      </c>
      <c r="J592" s="68">
        <v>6050616</v>
      </c>
      <c r="K592" s="67"/>
      <c r="L592" s="67">
        <f t="shared" si="277"/>
        <v>6050616</v>
      </c>
      <c r="M592" s="67">
        <v>6165120</v>
      </c>
      <c r="N592" s="67"/>
      <c r="O592" s="67">
        <f t="shared" si="278"/>
        <v>6165120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24">
      <c r="A593" s="7" t="s">
        <v>90</v>
      </c>
      <c r="B593" s="6" t="s">
        <v>45</v>
      </c>
      <c r="C593" s="6" t="s">
        <v>9</v>
      </c>
      <c r="D593" s="6" t="s">
        <v>5</v>
      </c>
      <c r="E593" s="6" t="s">
        <v>357</v>
      </c>
      <c r="F593" s="6"/>
      <c r="G593" s="67">
        <f>G594</f>
        <v>679201.2</v>
      </c>
      <c r="H593" s="67">
        <f>H594</f>
        <v>-44464.26</v>
      </c>
      <c r="I593" s="67">
        <f t="shared" si="269"/>
        <v>634736.93999999994</v>
      </c>
      <c r="J593" s="67">
        <f t="shared" ref="J593:M594" si="290">J594</f>
        <v>706000</v>
      </c>
      <c r="K593" s="67">
        <f>K594</f>
        <v>0</v>
      </c>
      <c r="L593" s="67">
        <f t="shared" si="277"/>
        <v>706000</v>
      </c>
      <c r="M593" s="67">
        <f t="shared" si="290"/>
        <v>706000</v>
      </c>
      <c r="N593" s="67">
        <f>N594</f>
        <v>0</v>
      </c>
      <c r="O593" s="67">
        <f t="shared" si="278"/>
        <v>706000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24">
      <c r="A594" s="7" t="s">
        <v>88</v>
      </c>
      <c r="B594" s="6" t="s">
        <v>45</v>
      </c>
      <c r="C594" s="6" t="s">
        <v>9</v>
      </c>
      <c r="D594" s="6" t="s">
        <v>5</v>
      </c>
      <c r="E594" s="6" t="s">
        <v>357</v>
      </c>
      <c r="F594" s="6" t="s">
        <v>87</v>
      </c>
      <c r="G594" s="67">
        <f>G595</f>
        <v>679201.2</v>
      </c>
      <c r="H594" s="67">
        <f>H595</f>
        <v>-44464.26</v>
      </c>
      <c r="I594" s="67">
        <f t="shared" si="269"/>
        <v>634736.93999999994</v>
      </c>
      <c r="J594" s="67">
        <f t="shared" si="290"/>
        <v>706000</v>
      </c>
      <c r="K594" s="67">
        <f>K595</f>
        <v>0</v>
      </c>
      <c r="L594" s="67">
        <f t="shared" si="277"/>
        <v>706000</v>
      </c>
      <c r="M594" s="67">
        <f t="shared" si="290"/>
        <v>706000</v>
      </c>
      <c r="N594" s="67">
        <f>N595</f>
        <v>0</v>
      </c>
      <c r="O594" s="67">
        <f t="shared" si="278"/>
        <v>706000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12">
      <c r="A595" s="7" t="s">
        <v>188</v>
      </c>
      <c r="B595" s="6" t="s">
        <v>45</v>
      </c>
      <c r="C595" s="6" t="s">
        <v>9</v>
      </c>
      <c r="D595" s="6" t="s">
        <v>5</v>
      </c>
      <c r="E595" s="6" t="s">
        <v>357</v>
      </c>
      <c r="F595" s="6" t="s">
        <v>189</v>
      </c>
      <c r="G595" s="67">
        <v>679201.2</v>
      </c>
      <c r="H595" s="67">
        <f>-44464.26</f>
        <v>-44464.26</v>
      </c>
      <c r="I595" s="67">
        <f t="shared" si="269"/>
        <v>634736.93999999994</v>
      </c>
      <c r="J595" s="68">
        <v>706000</v>
      </c>
      <c r="K595" s="67"/>
      <c r="L595" s="67">
        <f t="shared" si="277"/>
        <v>706000</v>
      </c>
      <c r="M595" s="67">
        <v>706000</v>
      </c>
      <c r="N595" s="67"/>
      <c r="O595" s="67">
        <f t="shared" si="278"/>
        <v>706000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24">
      <c r="A596" s="7" t="s">
        <v>518</v>
      </c>
      <c r="B596" s="6" t="s">
        <v>45</v>
      </c>
      <c r="C596" s="6" t="s">
        <v>9</v>
      </c>
      <c r="D596" s="6" t="s">
        <v>5</v>
      </c>
      <c r="E596" s="6" t="s">
        <v>358</v>
      </c>
      <c r="F596" s="6"/>
      <c r="G596" s="67">
        <f>G597</f>
        <v>15000</v>
      </c>
      <c r="H596" s="67">
        <f>H597</f>
        <v>0</v>
      </c>
      <c r="I596" s="67">
        <f t="shared" si="269"/>
        <v>15000</v>
      </c>
      <c r="J596" s="67">
        <f t="shared" ref="J596:M597" si="291">J597</f>
        <v>15000</v>
      </c>
      <c r="K596" s="67">
        <f>K597</f>
        <v>0</v>
      </c>
      <c r="L596" s="67">
        <f t="shared" si="277"/>
        <v>15000</v>
      </c>
      <c r="M596" s="67">
        <f t="shared" si="291"/>
        <v>15000</v>
      </c>
      <c r="N596" s="67">
        <f>N597</f>
        <v>0</v>
      </c>
      <c r="O596" s="67">
        <f t="shared" si="278"/>
        <v>15000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24">
      <c r="A597" s="7" t="s">
        <v>88</v>
      </c>
      <c r="B597" s="6" t="s">
        <v>45</v>
      </c>
      <c r="C597" s="6" t="s">
        <v>9</v>
      </c>
      <c r="D597" s="6" t="s">
        <v>5</v>
      </c>
      <c r="E597" s="6" t="s">
        <v>358</v>
      </c>
      <c r="F597" s="6" t="s">
        <v>87</v>
      </c>
      <c r="G597" s="67">
        <f>G598</f>
        <v>15000</v>
      </c>
      <c r="H597" s="67">
        <f>H598</f>
        <v>0</v>
      </c>
      <c r="I597" s="67">
        <f t="shared" si="269"/>
        <v>15000</v>
      </c>
      <c r="J597" s="67">
        <f t="shared" si="291"/>
        <v>15000</v>
      </c>
      <c r="K597" s="67">
        <f>K598</f>
        <v>0</v>
      </c>
      <c r="L597" s="67">
        <f t="shared" si="277"/>
        <v>15000</v>
      </c>
      <c r="M597" s="67">
        <f t="shared" si="291"/>
        <v>15000</v>
      </c>
      <c r="N597" s="67">
        <f>N598</f>
        <v>0</v>
      </c>
      <c r="O597" s="67">
        <f t="shared" si="278"/>
        <v>15000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12">
      <c r="A598" s="7" t="s">
        <v>188</v>
      </c>
      <c r="B598" s="6" t="s">
        <v>45</v>
      </c>
      <c r="C598" s="6" t="s">
        <v>9</v>
      </c>
      <c r="D598" s="6" t="s">
        <v>5</v>
      </c>
      <c r="E598" s="6" t="s">
        <v>358</v>
      </c>
      <c r="F598" s="6" t="s">
        <v>189</v>
      </c>
      <c r="G598" s="67">
        <v>15000</v>
      </c>
      <c r="H598" s="67"/>
      <c r="I598" s="67">
        <f t="shared" si="269"/>
        <v>15000</v>
      </c>
      <c r="J598" s="68">
        <v>15000</v>
      </c>
      <c r="K598" s="67"/>
      <c r="L598" s="67">
        <f t="shared" si="277"/>
        <v>15000</v>
      </c>
      <c r="M598" s="67">
        <v>15000</v>
      </c>
      <c r="N598" s="67"/>
      <c r="O598" s="67">
        <f t="shared" si="278"/>
        <v>15000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48" hidden="1">
      <c r="A599" s="7" t="s">
        <v>179</v>
      </c>
      <c r="B599" s="6" t="s">
        <v>45</v>
      </c>
      <c r="C599" s="6" t="s">
        <v>9</v>
      </c>
      <c r="D599" s="6" t="s">
        <v>5</v>
      </c>
      <c r="E599" s="6" t="s">
        <v>359</v>
      </c>
      <c r="F599" s="6"/>
      <c r="G599" s="67">
        <f>G600</f>
        <v>0</v>
      </c>
      <c r="H599" s="67">
        <f>H600</f>
        <v>0</v>
      </c>
      <c r="I599" s="65">
        <f t="shared" si="269"/>
        <v>0</v>
      </c>
      <c r="J599" s="67">
        <f t="shared" ref="J599:M600" si="292">J600</f>
        <v>0</v>
      </c>
      <c r="K599" s="67"/>
      <c r="L599" s="67"/>
      <c r="M599" s="67">
        <f t="shared" si="292"/>
        <v>0</v>
      </c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4.25" hidden="1" customHeight="1">
      <c r="A600" s="7" t="s">
        <v>88</v>
      </c>
      <c r="B600" s="6" t="s">
        <v>45</v>
      </c>
      <c r="C600" s="6" t="s">
        <v>9</v>
      </c>
      <c r="D600" s="6" t="s">
        <v>5</v>
      </c>
      <c r="E600" s="6" t="s">
        <v>359</v>
      </c>
      <c r="F600" s="6" t="s">
        <v>87</v>
      </c>
      <c r="G600" s="67">
        <f>G601</f>
        <v>0</v>
      </c>
      <c r="H600" s="67">
        <f>H601</f>
        <v>0</v>
      </c>
      <c r="I600" s="65">
        <f t="shared" si="269"/>
        <v>0</v>
      </c>
      <c r="J600" s="67">
        <f t="shared" si="292"/>
        <v>0</v>
      </c>
      <c r="K600" s="67"/>
      <c r="L600" s="67"/>
      <c r="M600" s="67">
        <f t="shared" si="292"/>
        <v>0</v>
      </c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14.25" hidden="1" customHeight="1">
      <c r="A601" s="7" t="s">
        <v>188</v>
      </c>
      <c r="B601" s="6" t="s">
        <v>45</v>
      </c>
      <c r="C601" s="6" t="s">
        <v>9</v>
      </c>
      <c r="D601" s="6" t="s">
        <v>5</v>
      </c>
      <c r="E601" s="6" t="s">
        <v>359</v>
      </c>
      <c r="F601" s="6" t="s">
        <v>189</v>
      </c>
      <c r="G601" s="67"/>
      <c r="H601" s="67"/>
      <c r="I601" s="65">
        <f t="shared" si="269"/>
        <v>0</v>
      </c>
      <c r="J601" s="68"/>
      <c r="K601" s="68"/>
      <c r="L601" s="68"/>
      <c r="M601" s="67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12">
      <c r="A602" s="8" t="s">
        <v>18</v>
      </c>
      <c r="B602" s="4" t="s">
        <v>45</v>
      </c>
      <c r="C602" s="4" t="s">
        <v>9</v>
      </c>
      <c r="D602" s="4" t="s">
        <v>6</v>
      </c>
      <c r="E602" s="4"/>
      <c r="F602" s="4"/>
      <c r="G602" s="66">
        <f>G603</f>
        <v>342165239.89999998</v>
      </c>
      <c r="H602" s="66">
        <f>H603</f>
        <v>8260515.96</v>
      </c>
      <c r="I602" s="66">
        <f t="shared" si="269"/>
        <v>350425755.85999995</v>
      </c>
      <c r="J602" s="66">
        <f t="shared" ref="J602:M602" si="293">J603</f>
        <v>292871059</v>
      </c>
      <c r="K602" s="66">
        <f>K603</f>
        <v>0</v>
      </c>
      <c r="L602" s="66">
        <f t="shared" ref="L602:L683" si="294">J602+K602</f>
        <v>292871059</v>
      </c>
      <c r="M602" s="66">
        <f t="shared" si="293"/>
        <v>307484533</v>
      </c>
      <c r="N602" s="66">
        <f>N603</f>
        <v>0</v>
      </c>
      <c r="O602" s="66">
        <f t="shared" ref="O602:O683" si="295">M602+N602</f>
        <v>307484533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2">
      <c r="A603" s="7" t="s">
        <v>497</v>
      </c>
      <c r="B603" s="6" t="s">
        <v>45</v>
      </c>
      <c r="C603" s="6" t="s">
        <v>9</v>
      </c>
      <c r="D603" s="6" t="s">
        <v>6</v>
      </c>
      <c r="E603" s="6" t="s">
        <v>154</v>
      </c>
      <c r="F603" s="6"/>
      <c r="G603" s="67">
        <f>G604+G689+G635+G642</f>
        <v>342165239.89999998</v>
      </c>
      <c r="H603" s="67">
        <f>H604+H689+H635+H642</f>
        <v>8260515.96</v>
      </c>
      <c r="I603" s="67">
        <f t="shared" si="269"/>
        <v>350425755.85999995</v>
      </c>
      <c r="J603" s="67">
        <f>J604+J689+J635+J642</f>
        <v>292871059</v>
      </c>
      <c r="K603" s="67">
        <f>K604+K689+K635+K642</f>
        <v>0</v>
      </c>
      <c r="L603" s="67">
        <f t="shared" si="294"/>
        <v>292871059</v>
      </c>
      <c r="M603" s="67">
        <f>M604+M689+M635+M642</f>
        <v>307484533</v>
      </c>
      <c r="N603" s="67">
        <f>N604+N689+N635+N642</f>
        <v>0</v>
      </c>
      <c r="O603" s="67">
        <f t="shared" si="295"/>
        <v>307484533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2">
      <c r="A604" s="7" t="s">
        <v>495</v>
      </c>
      <c r="B604" s="6" t="s">
        <v>45</v>
      </c>
      <c r="C604" s="6" t="s">
        <v>9</v>
      </c>
      <c r="D604" s="6" t="s">
        <v>6</v>
      </c>
      <c r="E604" s="6" t="s">
        <v>155</v>
      </c>
      <c r="F604" s="6"/>
      <c r="G604" s="67">
        <f>G617+G620+G626+G605+G623+G629+G608+G614+G611+G632</f>
        <v>290376000.86000001</v>
      </c>
      <c r="H604" s="67">
        <f>H617+H620+H626+H605+H623+H629+H608+H614+H611+H632</f>
        <v>5735655</v>
      </c>
      <c r="I604" s="67">
        <f t="shared" si="269"/>
        <v>296111655.86000001</v>
      </c>
      <c r="J604" s="67">
        <f t="shared" ref="J604:M604" si="296">J617+J620+J626+J605+J623+J629+J608+J614+J611+J632</f>
        <v>284581068</v>
      </c>
      <c r="K604" s="67">
        <f>K617+K620+K626+K605+K623+K629+K608+K614+K611+K632</f>
        <v>0</v>
      </c>
      <c r="L604" s="67">
        <f t="shared" si="294"/>
        <v>284581068</v>
      </c>
      <c r="M604" s="67">
        <f t="shared" si="296"/>
        <v>290053240</v>
      </c>
      <c r="N604" s="67">
        <f>N617+N620+N626+N605+N623+N629+N608+N614+N611+N632</f>
        <v>0</v>
      </c>
      <c r="O604" s="67">
        <f t="shared" si="295"/>
        <v>290053240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14.25" hidden="1" customHeight="1">
      <c r="A605" s="48" t="s">
        <v>330</v>
      </c>
      <c r="B605" s="6" t="s">
        <v>45</v>
      </c>
      <c r="C605" s="6" t="s">
        <v>9</v>
      </c>
      <c r="D605" s="6" t="s">
        <v>6</v>
      </c>
      <c r="E605" s="6" t="s">
        <v>258</v>
      </c>
      <c r="F605" s="6"/>
      <c r="G605" s="67">
        <f>G606</f>
        <v>0</v>
      </c>
      <c r="H605" s="67">
        <f>H606</f>
        <v>0</v>
      </c>
      <c r="I605" s="67">
        <f t="shared" si="269"/>
        <v>0</v>
      </c>
      <c r="J605" s="67">
        <f t="shared" ref="J605:M606" si="297">J606</f>
        <v>0</v>
      </c>
      <c r="K605" s="67">
        <f>K606</f>
        <v>0</v>
      </c>
      <c r="L605" s="67">
        <f t="shared" si="294"/>
        <v>0</v>
      </c>
      <c r="M605" s="67">
        <f t="shared" si="297"/>
        <v>0</v>
      </c>
      <c r="N605" s="67">
        <f>N606</f>
        <v>0</v>
      </c>
      <c r="O605" s="67">
        <f t="shared" si="295"/>
        <v>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4.25" hidden="1" customHeight="1">
      <c r="A606" s="7" t="s">
        <v>106</v>
      </c>
      <c r="B606" s="6" t="s">
        <v>45</v>
      </c>
      <c r="C606" s="6" t="s">
        <v>9</v>
      </c>
      <c r="D606" s="6" t="s">
        <v>6</v>
      </c>
      <c r="E606" s="6" t="s">
        <v>258</v>
      </c>
      <c r="F606" s="6" t="s">
        <v>87</v>
      </c>
      <c r="G606" s="67">
        <f>G607</f>
        <v>0</v>
      </c>
      <c r="H606" s="67">
        <f>H607</f>
        <v>0</v>
      </c>
      <c r="I606" s="67">
        <f t="shared" si="269"/>
        <v>0</v>
      </c>
      <c r="J606" s="67">
        <f t="shared" si="297"/>
        <v>0</v>
      </c>
      <c r="K606" s="67">
        <f>K607</f>
        <v>0</v>
      </c>
      <c r="L606" s="67">
        <f t="shared" si="294"/>
        <v>0</v>
      </c>
      <c r="M606" s="67">
        <f t="shared" si="297"/>
        <v>0</v>
      </c>
      <c r="N606" s="67">
        <f>N607</f>
        <v>0</v>
      </c>
      <c r="O606" s="67">
        <f t="shared" si="295"/>
        <v>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14.25" hidden="1" customHeight="1">
      <c r="A607" s="7" t="s">
        <v>188</v>
      </c>
      <c r="B607" s="6" t="s">
        <v>45</v>
      </c>
      <c r="C607" s="6" t="s">
        <v>9</v>
      </c>
      <c r="D607" s="6" t="s">
        <v>6</v>
      </c>
      <c r="E607" s="6" t="s">
        <v>258</v>
      </c>
      <c r="F607" s="6" t="s">
        <v>189</v>
      </c>
      <c r="G607" s="67"/>
      <c r="H607" s="67"/>
      <c r="I607" s="67">
        <f t="shared" si="269"/>
        <v>0</v>
      </c>
      <c r="J607" s="68"/>
      <c r="K607" s="67"/>
      <c r="L607" s="67">
        <f t="shared" si="294"/>
        <v>0</v>
      </c>
      <c r="M607" s="67"/>
      <c r="N607" s="67"/>
      <c r="O607" s="67">
        <f t="shared" si="295"/>
        <v>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24">
      <c r="A608" s="7" t="s">
        <v>334</v>
      </c>
      <c r="B608" s="6" t="s">
        <v>45</v>
      </c>
      <c r="C608" s="6" t="s">
        <v>9</v>
      </c>
      <c r="D608" s="6" t="s">
        <v>6</v>
      </c>
      <c r="E608" s="6" t="s">
        <v>333</v>
      </c>
      <c r="F608" s="6"/>
      <c r="G608" s="67">
        <f>G609</f>
        <v>12994860</v>
      </c>
      <c r="H608" s="67">
        <f>H609</f>
        <v>0</v>
      </c>
      <c r="I608" s="67">
        <f t="shared" si="269"/>
        <v>12994860</v>
      </c>
      <c r="J608" s="67">
        <f t="shared" ref="J608:M609" si="298">J609</f>
        <v>12994860</v>
      </c>
      <c r="K608" s="67">
        <f>K609</f>
        <v>0</v>
      </c>
      <c r="L608" s="67">
        <f t="shared" si="294"/>
        <v>12994860</v>
      </c>
      <c r="M608" s="67">
        <f t="shared" si="298"/>
        <v>13373340</v>
      </c>
      <c r="N608" s="67">
        <f>N609</f>
        <v>0</v>
      </c>
      <c r="O608" s="67">
        <f t="shared" si="295"/>
        <v>13373340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24">
      <c r="A609" s="7" t="s">
        <v>88</v>
      </c>
      <c r="B609" s="6" t="s">
        <v>45</v>
      </c>
      <c r="C609" s="6" t="s">
        <v>9</v>
      </c>
      <c r="D609" s="6" t="s">
        <v>6</v>
      </c>
      <c r="E609" s="6" t="s">
        <v>333</v>
      </c>
      <c r="F609" s="6" t="s">
        <v>87</v>
      </c>
      <c r="G609" s="67">
        <f>G610</f>
        <v>12994860</v>
      </c>
      <c r="H609" s="67">
        <f>H610</f>
        <v>0</v>
      </c>
      <c r="I609" s="67">
        <f t="shared" si="269"/>
        <v>12994860</v>
      </c>
      <c r="J609" s="67">
        <f t="shared" si="298"/>
        <v>12994860</v>
      </c>
      <c r="K609" s="67">
        <f>K610</f>
        <v>0</v>
      </c>
      <c r="L609" s="67">
        <f t="shared" si="294"/>
        <v>12994860</v>
      </c>
      <c r="M609" s="67">
        <f t="shared" si="298"/>
        <v>13373340</v>
      </c>
      <c r="N609" s="67">
        <f>N610</f>
        <v>0</v>
      </c>
      <c r="O609" s="67">
        <f t="shared" si="295"/>
        <v>13373340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6.5" customHeight="1">
      <c r="A610" s="7" t="s">
        <v>188</v>
      </c>
      <c r="B610" s="6" t="s">
        <v>45</v>
      </c>
      <c r="C610" s="6" t="s">
        <v>9</v>
      </c>
      <c r="D610" s="6" t="s">
        <v>6</v>
      </c>
      <c r="E610" s="6" t="s">
        <v>333</v>
      </c>
      <c r="F610" s="6" t="s">
        <v>189</v>
      </c>
      <c r="G610" s="67">
        <v>12994860</v>
      </c>
      <c r="H610" s="67"/>
      <c r="I610" s="67">
        <f t="shared" si="269"/>
        <v>12994860</v>
      </c>
      <c r="J610" s="68">
        <v>12994860</v>
      </c>
      <c r="K610" s="67"/>
      <c r="L610" s="67">
        <f t="shared" si="294"/>
        <v>12994860</v>
      </c>
      <c r="M610" s="67">
        <v>13373340</v>
      </c>
      <c r="N610" s="67"/>
      <c r="O610" s="67">
        <f t="shared" si="295"/>
        <v>13373340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12" hidden="1">
      <c r="A611" s="7" t="s">
        <v>329</v>
      </c>
      <c r="B611" s="6" t="s">
        <v>45</v>
      </c>
      <c r="C611" s="6" t="s">
        <v>9</v>
      </c>
      <c r="D611" s="6" t="s">
        <v>6</v>
      </c>
      <c r="E611" s="6" t="s">
        <v>461</v>
      </c>
      <c r="F611" s="6"/>
      <c r="G611" s="67">
        <f>G612</f>
        <v>0</v>
      </c>
      <c r="H611" s="67">
        <f>H612</f>
        <v>0</v>
      </c>
      <c r="I611" s="67">
        <f t="shared" si="269"/>
        <v>0</v>
      </c>
      <c r="J611" s="67">
        <f t="shared" ref="J611:M612" si="299">J612</f>
        <v>0</v>
      </c>
      <c r="K611" s="67">
        <f>K612</f>
        <v>0</v>
      </c>
      <c r="L611" s="67">
        <f t="shared" si="294"/>
        <v>0</v>
      </c>
      <c r="M611" s="67">
        <f t="shared" si="299"/>
        <v>0</v>
      </c>
      <c r="N611" s="67">
        <f>N612</f>
        <v>0</v>
      </c>
      <c r="O611" s="67">
        <f t="shared" si="295"/>
        <v>0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24" hidden="1">
      <c r="A612" s="7" t="s">
        <v>88</v>
      </c>
      <c r="B612" s="6" t="s">
        <v>45</v>
      </c>
      <c r="C612" s="6" t="s">
        <v>9</v>
      </c>
      <c r="D612" s="6" t="s">
        <v>6</v>
      </c>
      <c r="E612" s="6" t="s">
        <v>461</v>
      </c>
      <c r="F612" s="6" t="s">
        <v>87</v>
      </c>
      <c r="G612" s="67">
        <f>G613</f>
        <v>0</v>
      </c>
      <c r="H612" s="67">
        <f>H613</f>
        <v>0</v>
      </c>
      <c r="I612" s="67">
        <f t="shared" si="269"/>
        <v>0</v>
      </c>
      <c r="J612" s="67">
        <f t="shared" si="299"/>
        <v>0</v>
      </c>
      <c r="K612" s="67">
        <f>K613</f>
        <v>0</v>
      </c>
      <c r="L612" s="67">
        <f t="shared" si="294"/>
        <v>0</v>
      </c>
      <c r="M612" s="67">
        <f t="shared" si="299"/>
        <v>0</v>
      </c>
      <c r="N612" s="67">
        <f>N613</f>
        <v>0</v>
      </c>
      <c r="O612" s="67">
        <f t="shared" si="295"/>
        <v>0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 hidden="1">
      <c r="A613" s="7" t="s">
        <v>188</v>
      </c>
      <c r="B613" s="6" t="s">
        <v>45</v>
      </c>
      <c r="C613" s="6" t="s">
        <v>9</v>
      </c>
      <c r="D613" s="6" t="s">
        <v>6</v>
      </c>
      <c r="E613" s="6" t="s">
        <v>461</v>
      </c>
      <c r="F613" s="6" t="s">
        <v>189</v>
      </c>
      <c r="G613" s="67"/>
      <c r="H613" s="67"/>
      <c r="I613" s="67">
        <f t="shared" si="269"/>
        <v>0</v>
      </c>
      <c r="J613" s="68"/>
      <c r="K613" s="67"/>
      <c r="L613" s="67">
        <f t="shared" si="294"/>
        <v>0</v>
      </c>
      <c r="M613" s="67"/>
      <c r="N613" s="67"/>
      <c r="O613" s="67">
        <f t="shared" si="295"/>
        <v>0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24" hidden="1">
      <c r="A614" s="7" t="s">
        <v>451</v>
      </c>
      <c r="B614" s="6" t="s">
        <v>45</v>
      </c>
      <c r="C614" s="6" t="s">
        <v>9</v>
      </c>
      <c r="D614" s="6" t="s">
        <v>6</v>
      </c>
      <c r="E614" s="6" t="s">
        <v>450</v>
      </c>
      <c r="F614" s="6"/>
      <c r="G614" s="67">
        <f>G615</f>
        <v>0</v>
      </c>
      <c r="H614" s="67">
        <f>H615</f>
        <v>0</v>
      </c>
      <c r="I614" s="67">
        <f t="shared" si="269"/>
        <v>0</v>
      </c>
      <c r="J614" s="67">
        <f t="shared" ref="J614:M615" si="300">J615</f>
        <v>0</v>
      </c>
      <c r="K614" s="67">
        <f>K615</f>
        <v>0</v>
      </c>
      <c r="L614" s="67">
        <f t="shared" si="294"/>
        <v>0</v>
      </c>
      <c r="M614" s="67">
        <f t="shared" si="300"/>
        <v>0</v>
      </c>
      <c r="N614" s="67">
        <f>N615</f>
        <v>0</v>
      </c>
      <c r="O614" s="67">
        <f t="shared" si="295"/>
        <v>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24" hidden="1">
      <c r="A615" s="7" t="s">
        <v>88</v>
      </c>
      <c r="B615" s="6" t="s">
        <v>45</v>
      </c>
      <c r="C615" s="6" t="s">
        <v>9</v>
      </c>
      <c r="D615" s="6" t="s">
        <v>6</v>
      </c>
      <c r="E615" s="6" t="s">
        <v>450</v>
      </c>
      <c r="F615" s="6" t="s">
        <v>87</v>
      </c>
      <c r="G615" s="67">
        <f>G616</f>
        <v>0</v>
      </c>
      <c r="H615" s="67">
        <f>H616</f>
        <v>0</v>
      </c>
      <c r="I615" s="67">
        <f t="shared" si="269"/>
        <v>0</v>
      </c>
      <c r="J615" s="67">
        <f t="shared" si="300"/>
        <v>0</v>
      </c>
      <c r="K615" s="67">
        <f>K616</f>
        <v>0</v>
      </c>
      <c r="L615" s="67">
        <f t="shared" si="294"/>
        <v>0</v>
      </c>
      <c r="M615" s="67">
        <f t="shared" si="300"/>
        <v>0</v>
      </c>
      <c r="N615" s="67">
        <f>N616</f>
        <v>0</v>
      </c>
      <c r="O615" s="67">
        <f t="shared" si="295"/>
        <v>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12" hidden="1">
      <c r="A616" s="7" t="s">
        <v>188</v>
      </c>
      <c r="B616" s="6" t="s">
        <v>45</v>
      </c>
      <c r="C616" s="6" t="s">
        <v>9</v>
      </c>
      <c r="D616" s="6" t="s">
        <v>6</v>
      </c>
      <c r="E616" s="6" t="s">
        <v>450</v>
      </c>
      <c r="F616" s="6" t="s">
        <v>189</v>
      </c>
      <c r="G616" s="67"/>
      <c r="H616" s="67"/>
      <c r="I616" s="67">
        <f t="shared" ref="I616:I697" si="301">G616+H616</f>
        <v>0</v>
      </c>
      <c r="J616" s="68"/>
      <c r="K616" s="67"/>
      <c r="L616" s="67">
        <f t="shared" si="294"/>
        <v>0</v>
      </c>
      <c r="M616" s="67"/>
      <c r="N616" s="67"/>
      <c r="O616" s="67">
        <f t="shared" si="295"/>
        <v>0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12">
      <c r="A617" s="7" t="s">
        <v>115</v>
      </c>
      <c r="B617" s="6" t="s">
        <v>45</v>
      </c>
      <c r="C617" s="6" t="s">
        <v>9</v>
      </c>
      <c r="D617" s="6" t="s">
        <v>6</v>
      </c>
      <c r="E617" s="6" t="s">
        <v>156</v>
      </c>
      <c r="F617" s="6"/>
      <c r="G617" s="67">
        <f>G618</f>
        <v>165052777</v>
      </c>
      <c r="H617" s="67">
        <f>H618</f>
        <v>1829138</v>
      </c>
      <c r="I617" s="67">
        <f t="shared" si="301"/>
        <v>166881915</v>
      </c>
      <c r="J617" s="67">
        <f t="shared" ref="J617:M618" si="302">J618</f>
        <v>160553481</v>
      </c>
      <c r="K617" s="67">
        <f>K618</f>
        <v>0</v>
      </c>
      <c r="L617" s="67">
        <f t="shared" si="294"/>
        <v>160553481</v>
      </c>
      <c r="M617" s="67">
        <f t="shared" si="302"/>
        <v>165647173</v>
      </c>
      <c r="N617" s="67">
        <f>N618</f>
        <v>0</v>
      </c>
      <c r="O617" s="67">
        <f t="shared" si="295"/>
        <v>165647173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24">
      <c r="A618" s="7" t="s">
        <v>88</v>
      </c>
      <c r="B618" s="6" t="s">
        <v>45</v>
      </c>
      <c r="C618" s="6" t="s">
        <v>9</v>
      </c>
      <c r="D618" s="6" t="s">
        <v>6</v>
      </c>
      <c r="E618" s="6" t="s">
        <v>156</v>
      </c>
      <c r="F618" s="6" t="s">
        <v>87</v>
      </c>
      <c r="G618" s="67">
        <f>G619</f>
        <v>165052777</v>
      </c>
      <c r="H618" s="67">
        <f>H619</f>
        <v>1829138</v>
      </c>
      <c r="I618" s="67">
        <f t="shared" si="301"/>
        <v>166881915</v>
      </c>
      <c r="J618" s="67">
        <f t="shared" si="302"/>
        <v>160553481</v>
      </c>
      <c r="K618" s="67">
        <f>K619</f>
        <v>0</v>
      </c>
      <c r="L618" s="67">
        <f t="shared" si="294"/>
        <v>160553481</v>
      </c>
      <c r="M618" s="67">
        <f t="shared" si="302"/>
        <v>165647173</v>
      </c>
      <c r="N618" s="67">
        <f>N619</f>
        <v>0</v>
      </c>
      <c r="O618" s="67">
        <f t="shared" si="295"/>
        <v>165647173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2">
      <c r="A619" s="7" t="s">
        <v>188</v>
      </c>
      <c r="B619" s="6" t="s">
        <v>45</v>
      </c>
      <c r="C619" s="6" t="s">
        <v>9</v>
      </c>
      <c r="D619" s="6" t="s">
        <v>6</v>
      </c>
      <c r="E619" s="6" t="s">
        <v>156</v>
      </c>
      <c r="F619" s="6" t="s">
        <v>189</v>
      </c>
      <c r="G619" s="67">
        <v>165052777</v>
      </c>
      <c r="H619" s="67">
        <v>1829138</v>
      </c>
      <c r="I619" s="67">
        <f t="shared" si="301"/>
        <v>166881915</v>
      </c>
      <c r="J619" s="68">
        <v>160553481</v>
      </c>
      <c r="K619" s="67"/>
      <c r="L619" s="67">
        <f t="shared" si="294"/>
        <v>160553481</v>
      </c>
      <c r="M619" s="67">
        <v>165647173</v>
      </c>
      <c r="N619" s="67"/>
      <c r="O619" s="67">
        <f t="shared" si="295"/>
        <v>165647173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12">
      <c r="A620" s="7" t="s">
        <v>86</v>
      </c>
      <c r="B620" s="6" t="s">
        <v>45</v>
      </c>
      <c r="C620" s="6" t="s">
        <v>9</v>
      </c>
      <c r="D620" s="6" t="s">
        <v>6</v>
      </c>
      <c r="E620" s="6" t="s">
        <v>157</v>
      </c>
      <c r="F620" s="6"/>
      <c r="G620" s="67">
        <f>G621</f>
        <v>112142888</v>
      </c>
      <c r="H620" s="67">
        <f>H621</f>
        <v>3906517</v>
      </c>
      <c r="I620" s="67">
        <f t="shared" si="301"/>
        <v>116049405</v>
      </c>
      <c r="J620" s="67">
        <f t="shared" ref="J620:M621" si="303">J621</f>
        <v>110865630</v>
      </c>
      <c r="K620" s="67">
        <f>K621</f>
        <v>0</v>
      </c>
      <c r="L620" s="67">
        <f t="shared" si="294"/>
        <v>110865630</v>
      </c>
      <c r="M620" s="67">
        <f t="shared" si="303"/>
        <v>110865630</v>
      </c>
      <c r="N620" s="67">
        <f>N621</f>
        <v>0</v>
      </c>
      <c r="O620" s="67">
        <f t="shared" si="295"/>
        <v>110865630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24">
      <c r="A621" s="7" t="s">
        <v>88</v>
      </c>
      <c r="B621" s="6" t="s">
        <v>45</v>
      </c>
      <c r="C621" s="6" t="s">
        <v>9</v>
      </c>
      <c r="D621" s="6" t="s">
        <v>6</v>
      </c>
      <c r="E621" s="6" t="s">
        <v>157</v>
      </c>
      <c r="F621" s="6" t="s">
        <v>87</v>
      </c>
      <c r="G621" s="67">
        <f>G622</f>
        <v>112142888</v>
      </c>
      <c r="H621" s="67">
        <f>H622</f>
        <v>3906517</v>
      </c>
      <c r="I621" s="67">
        <f t="shared" si="301"/>
        <v>116049405</v>
      </c>
      <c r="J621" s="67">
        <f t="shared" si="303"/>
        <v>110865630</v>
      </c>
      <c r="K621" s="67">
        <f>K622</f>
        <v>0</v>
      </c>
      <c r="L621" s="67">
        <f t="shared" si="294"/>
        <v>110865630</v>
      </c>
      <c r="M621" s="67">
        <f t="shared" si="303"/>
        <v>110865630</v>
      </c>
      <c r="N621" s="67">
        <f>N622</f>
        <v>0</v>
      </c>
      <c r="O621" s="67">
        <f t="shared" si="295"/>
        <v>110865630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4.25" customHeight="1">
      <c r="A622" s="7" t="s">
        <v>188</v>
      </c>
      <c r="B622" s="6" t="s">
        <v>45</v>
      </c>
      <c r="C622" s="6" t="s">
        <v>9</v>
      </c>
      <c r="D622" s="6" t="s">
        <v>6</v>
      </c>
      <c r="E622" s="6" t="s">
        <v>157</v>
      </c>
      <c r="F622" s="6" t="s">
        <v>189</v>
      </c>
      <c r="G622" s="67">
        <v>112142888</v>
      </c>
      <c r="H622" s="67">
        <f>2198516+1708001</f>
        <v>3906517</v>
      </c>
      <c r="I622" s="67">
        <f t="shared" si="301"/>
        <v>116049405</v>
      </c>
      <c r="J622" s="68">
        <v>110865630</v>
      </c>
      <c r="K622" s="67"/>
      <c r="L622" s="67">
        <f t="shared" si="294"/>
        <v>110865630</v>
      </c>
      <c r="M622" s="67">
        <v>110865630</v>
      </c>
      <c r="N622" s="67"/>
      <c r="O622" s="67">
        <f t="shared" si="295"/>
        <v>110865630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24">
      <c r="A623" s="7" t="s">
        <v>284</v>
      </c>
      <c r="B623" s="6" t="s">
        <v>45</v>
      </c>
      <c r="C623" s="6" t="s">
        <v>9</v>
      </c>
      <c r="D623" s="6" t="s">
        <v>6</v>
      </c>
      <c r="E623" s="6" t="s">
        <v>283</v>
      </c>
      <c r="F623" s="6"/>
      <c r="G623" s="67">
        <f>G624</f>
        <v>25000</v>
      </c>
      <c r="H623" s="67">
        <f>H624</f>
        <v>0</v>
      </c>
      <c r="I623" s="67">
        <f t="shared" si="301"/>
        <v>25000</v>
      </c>
      <c r="J623" s="67">
        <f t="shared" ref="J623:M624" si="304">J624</f>
        <v>25000</v>
      </c>
      <c r="K623" s="67">
        <f>K624</f>
        <v>0</v>
      </c>
      <c r="L623" s="67">
        <f t="shared" si="294"/>
        <v>25000</v>
      </c>
      <c r="M623" s="67">
        <f t="shared" si="304"/>
        <v>25000</v>
      </c>
      <c r="N623" s="67">
        <f>N624</f>
        <v>0</v>
      </c>
      <c r="O623" s="67">
        <f t="shared" si="295"/>
        <v>25000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5.75" customHeight="1">
      <c r="A624" s="7" t="s">
        <v>88</v>
      </c>
      <c r="B624" s="6" t="s">
        <v>45</v>
      </c>
      <c r="C624" s="6" t="s">
        <v>9</v>
      </c>
      <c r="D624" s="6" t="s">
        <v>6</v>
      </c>
      <c r="E624" s="6" t="s">
        <v>283</v>
      </c>
      <c r="F624" s="6" t="s">
        <v>87</v>
      </c>
      <c r="G624" s="67">
        <f>G625</f>
        <v>25000</v>
      </c>
      <c r="H624" s="67">
        <f>H625</f>
        <v>0</v>
      </c>
      <c r="I624" s="67">
        <f t="shared" si="301"/>
        <v>25000</v>
      </c>
      <c r="J624" s="67">
        <f t="shared" si="304"/>
        <v>25000</v>
      </c>
      <c r="K624" s="67">
        <f>K625</f>
        <v>0</v>
      </c>
      <c r="L624" s="67">
        <f t="shared" si="294"/>
        <v>25000</v>
      </c>
      <c r="M624" s="67">
        <f t="shared" si="304"/>
        <v>25000</v>
      </c>
      <c r="N624" s="67">
        <f>N625</f>
        <v>0</v>
      </c>
      <c r="O624" s="67">
        <f t="shared" si="295"/>
        <v>25000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12">
      <c r="A625" s="7" t="s">
        <v>188</v>
      </c>
      <c r="B625" s="6" t="s">
        <v>45</v>
      </c>
      <c r="C625" s="6" t="s">
        <v>9</v>
      </c>
      <c r="D625" s="6" t="s">
        <v>6</v>
      </c>
      <c r="E625" s="6" t="s">
        <v>283</v>
      </c>
      <c r="F625" s="6" t="s">
        <v>189</v>
      </c>
      <c r="G625" s="67">
        <v>25000</v>
      </c>
      <c r="H625" s="67"/>
      <c r="I625" s="67">
        <f t="shared" si="301"/>
        <v>25000</v>
      </c>
      <c r="J625" s="68">
        <v>25000</v>
      </c>
      <c r="K625" s="67"/>
      <c r="L625" s="67">
        <f t="shared" si="294"/>
        <v>25000</v>
      </c>
      <c r="M625" s="67">
        <v>25000</v>
      </c>
      <c r="N625" s="67"/>
      <c r="O625" s="67">
        <f t="shared" si="295"/>
        <v>25000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12">
      <c r="A626" s="7" t="s">
        <v>91</v>
      </c>
      <c r="B626" s="6" t="s">
        <v>45</v>
      </c>
      <c r="C626" s="6" t="s">
        <v>9</v>
      </c>
      <c r="D626" s="6" t="s">
        <v>6</v>
      </c>
      <c r="E626" s="6" t="s">
        <v>249</v>
      </c>
      <c r="F626" s="6"/>
      <c r="G626" s="67">
        <f>G627</f>
        <v>45000</v>
      </c>
      <c r="H626" s="67">
        <f>H627</f>
        <v>0</v>
      </c>
      <c r="I626" s="67">
        <f t="shared" si="301"/>
        <v>45000</v>
      </c>
      <c r="J626" s="67">
        <f t="shared" ref="J626:M627" si="305">J627</f>
        <v>45000</v>
      </c>
      <c r="K626" s="67">
        <f>K627</f>
        <v>0</v>
      </c>
      <c r="L626" s="67">
        <f t="shared" si="294"/>
        <v>45000</v>
      </c>
      <c r="M626" s="67">
        <f t="shared" si="305"/>
        <v>45000</v>
      </c>
      <c r="N626" s="67">
        <f>N627</f>
        <v>0</v>
      </c>
      <c r="O626" s="67">
        <f t="shared" si="295"/>
        <v>45000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12" customHeight="1">
      <c r="A627" s="7" t="s">
        <v>106</v>
      </c>
      <c r="B627" s="6" t="s">
        <v>45</v>
      </c>
      <c r="C627" s="6" t="s">
        <v>9</v>
      </c>
      <c r="D627" s="6" t="s">
        <v>6</v>
      </c>
      <c r="E627" s="6" t="s">
        <v>249</v>
      </c>
      <c r="F627" s="6" t="s">
        <v>87</v>
      </c>
      <c r="G627" s="67">
        <f>G628</f>
        <v>45000</v>
      </c>
      <c r="H627" s="67">
        <f>H628</f>
        <v>0</v>
      </c>
      <c r="I627" s="67">
        <f t="shared" si="301"/>
        <v>45000</v>
      </c>
      <c r="J627" s="67">
        <f t="shared" si="305"/>
        <v>45000</v>
      </c>
      <c r="K627" s="67">
        <f>K628</f>
        <v>0</v>
      </c>
      <c r="L627" s="67">
        <f t="shared" si="294"/>
        <v>45000</v>
      </c>
      <c r="M627" s="67">
        <f t="shared" si="305"/>
        <v>45000</v>
      </c>
      <c r="N627" s="67">
        <f>N628</f>
        <v>0</v>
      </c>
      <c r="O627" s="67">
        <f t="shared" si="295"/>
        <v>45000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2">
      <c r="A628" s="7" t="s">
        <v>190</v>
      </c>
      <c r="B628" s="6" t="s">
        <v>45</v>
      </c>
      <c r="C628" s="6" t="s">
        <v>9</v>
      </c>
      <c r="D628" s="6" t="s">
        <v>6</v>
      </c>
      <c r="E628" s="6" t="s">
        <v>249</v>
      </c>
      <c r="F628" s="6" t="s">
        <v>189</v>
      </c>
      <c r="G628" s="67">
        <v>45000</v>
      </c>
      <c r="H628" s="67"/>
      <c r="I628" s="67">
        <f t="shared" si="301"/>
        <v>45000</v>
      </c>
      <c r="J628" s="68">
        <v>45000</v>
      </c>
      <c r="K628" s="67"/>
      <c r="L628" s="67">
        <f t="shared" si="294"/>
        <v>45000</v>
      </c>
      <c r="M628" s="67">
        <v>45000</v>
      </c>
      <c r="N628" s="67"/>
      <c r="O628" s="67">
        <f t="shared" si="295"/>
        <v>45000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14.25" hidden="1" customHeight="1">
      <c r="A629" s="7" t="s">
        <v>297</v>
      </c>
      <c r="B629" s="6" t="s">
        <v>45</v>
      </c>
      <c r="C629" s="6" t="s">
        <v>9</v>
      </c>
      <c r="D629" s="6" t="s">
        <v>6</v>
      </c>
      <c r="E629" s="6" t="s">
        <v>296</v>
      </c>
      <c r="F629" s="6"/>
      <c r="G629" s="67">
        <f>G630</f>
        <v>0</v>
      </c>
      <c r="H629" s="67">
        <f>H630</f>
        <v>0</v>
      </c>
      <c r="I629" s="67">
        <f t="shared" si="301"/>
        <v>0</v>
      </c>
      <c r="J629" s="67">
        <f t="shared" ref="J629:M630" si="306">J630</f>
        <v>0</v>
      </c>
      <c r="K629" s="67">
        <f>K630</f>
        <v>0</v>
      </c>
      <c r="L629" s="67">
        <f t="shared" si="294"/>
        <v>0</v>
      </c>
      <c r="M629" s="67">
        <f t="shared" si="306"/>
        <v>0</v>
      </c>
      <c r="N629" s="67">
        <f>N630</f>
        <v>0</v>
      </c>
      <c r="O629" s="67">
        <f t="shared" si="295"/>
        <v>0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14.25" hidden="1" customHeight="1">
      <c r="A630" s="7" t="s">
        <v>106</v>
      </c>
      <c r="B630" s="6" t="s">
        <v>45</v>
      </c>
      <c r="C630" s="6" t="s">
        <v>9</v>
      </c>
      <c r="D630" s="6" t="s">
        <v>6</v>
      </c>
      <c r="E630" s="6" t="s">
        <v>296</v>
      </c>
      <c r="F630" s="6" t="s">
        <v>87</v>
      </c>
      <c r="G630" s="67">
        <f>G631</f>
        <v>0</v>
      </c>
      <c r="H630" s="67">
        <f>H631</f>
        <v>0</v>
      </c>
      <c r="I630" s="67">
        <f t="shared" si="301"/>
        <v>0</v>
      </c>
      <c r="J630" s="67">
        <f t="shared" si="306"/>
        <v>0</v>
      </c>
      <c r="K630" s="67">
        <f>K631</f>
        <v>0</v>
      </c>
      <c r="L630" s="67">
        <f t="shared" si="294"/>
        <v>0</v>
      </c>
      <c r="M630" s="67">
        <f t="shared" si="306"/>
        <v>0</v>
      </c>
      <c r="N630" s="67">
        <f>N631</f>
        <v>0</v>
      </c>
      <c r="O630" s="67">
        <f t="shared" si="295"/>
        <v>0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4.25" hidden="1" customHeight="1">
      <c r="A631" s="7" t="s">
        <v>190</v>
      </c>
      <c r="B631" s="6" t="s">
        <v>45</v>
      </c>
      <c r="C631" s="6" t="s">
        <v>9</v>
      </c>
      <c r="D631" s="6" t="s">
        <v>6</v>
      </c>
      <c r="E631" s="6" t="s">
        <v>296</v>
      </c>
      <c r="F631" s="6" t="s">
        <v>189</v>
      </c>
      <c r="G631" s="67"/>
      <c r="H631" s="67"/>
      <c r="I631" s="67">
        <f t="shared" si="301"/>
        <v>0</v>
      </c>
      <c r="J631" s="68"/>
      <c r="K631" s="67"/>
      <c r="L631" s="67">
        <f t="shared" si="294"/>
        <v>0</v>
      </c>
      <c r="M631" s="67"/>
      <c r="N631" s="67"/>
      <c r="O631" s="67">
        <f t="shared" si="295"/>
        <v>0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12">
      <c r="A632" s="72" t="s">
        <v>481</v>
      </c>
      <c r="B632" s="6" t="s">
        <v>45</v>
      </c>
      <c r="C632" s="6" t="s">
        <v>9</v>
      </c>
      <c r="D632" s="6" t="s">
        <v>6</v>
      </c>
      <c r="E632" s="6" t="s">
        <v>473</v>
      </c>
      <c r="F632" s="6"/>
      <c r="G632" s="67">
        <f>G633</f>
        <v>115475.86</v>
      </c>
      <c r="H632" s="67">
        <f>H633</f>
        <v>0</v>
      </c>
      <c r="I632" s="67">
        <f t="shared" si="301"/>
        <v>115475.86</v>
      </c>
      <c r="J632" s="67">
        <f t="shared" ref="J632:M633" si="307">J633</f>
        <v>97097</v>
      </c>
      <c r="K632" s="67">
        <f>K633</f>
        <v>0</v>
      </c>
      <c r="L632" s="67">
        <f t="shared" si="294"/>
        <v>97097</v>
      </c>
      <c r="M632" s="67">
        <f t="shared" si="307"/>
        <v>97097</v>
      </c>
      <c r="N632" s="67">
        <f>N633</f>
        <v>0</v>
      </c>
      <c r="O632" s="67">
        <f t="shared" si="295"/>
        <v>97097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14.25" customHeight="1">
      <c r="A633" s="7" t="s">
        <v>106</v>
      </c>
      <c r="B633" s="6" t="s">
        <v>45</v>
      </c>
      <c r="C633" s="6" t="s">
        <v>9</v>
      </c>
      <c r="D633" s="6" t="s">
        <v>6</v>
      </c>
      <c r="E633" s="6" t="s">
        <v>473</v>
      </c>
      <c r="F633" s="6" t="s">
        <v>87</v>
      </c>
      <c r="G633" s="67">
        <f>G634</f>
        <v>115475.86</v>
      </c>
      <c r="H633" s="67">
        <f>H634</f>
        <v>0</v>
      </c>
      <c r="I633" s="67">
        <f t="shared" si="301"/>
        <v>115475.86</v>
      </c>
      <c r="J633" s="67">
        <f t="shared" si="307"/>
        <v>97097</v>
      </c>
      <c r="K633" s="67">
        <f>K634</f>
        <v>0</v>
      </c>
      <c r="L633" s="67">
        <f t="shared" si="294"/>
        <v>97097</v>
      </c>
      <c r="M633" s="67">
        <f t="shared" si="307"/>
        <v>97097</v>
      </c>
      <c r="N633" s="67">
        <f>N634</f>
        <v>0</v>
      </c>
      <c r="O633" s="67">
        <f t="shared" si="295"/>
        <v>97097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2">
      <c r="A634" s="7" t="s">
        <v>190</v>
      </c>
      <c r="B634" s="6" t="s">
        <v>45</v>
      </c>
      <c r="C634" s="6" t="s">
        <v>9</v>
      </c>
      <c r="D634" s="6" t="s">
        <v>6</v>
      </c>
      <c r="E634" s="6" t="s">
        <v>473</v>
      </c>
      <c r="F634" s="6" t="s">
        <v>189</v>
      </c>
      <c r="G634" s="67">
        <v>115475.86</v>
      </c>
      <c r="H634" s="67"/>
      <c r="I634" s="67">
        <f t="shared" si="301"/>
        <v>115475.86</v>
      </c>
      <c r="J634" s="68">
        <f>67967+29130</f>
        <v>97097</v>
      </c>
      <c r="K634" s="67"/>
      <c r="L634" s="67">
        <f t="shared" si="294"/>
        <v>97097</v>
      </c>
      <c r="M634" s="67">
        <f>67967+29130</f>
        <v>97097</v>
      </c>
      <c r="N634" s="67"/>
      <c r="O634" s="67">
        <f t="shared" si="295"/>
        <v>97097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12">
      <c r="A635" s="7" t="s">
        <v>498</v>
      </c>
      <c r="B635" s="6" t="s">
        <v>45</v>
      </c>
      <c r="C635" s="6" t="s">
        <v>9</v>
      </c>
      <c r="D635" s="6" t="s">
        <v>6</v>
      </c>
      <c r="E635" s="6" t="s">
        <v>207</v>
      </c>
      <c r="F635" s="6"/>
      <c r="G635" s="67">
        <f>G636+G639</f>
        <v>350000</v>
      </c>
      <c r="H635" s="67">
        <f>H636+H639</f>
        <v>0</v>
      </c>
      <c r="I635" s="67">
        <f t="shared" si="301"/>
        <v>350000</v>
      </c>
      <c r="J635" s="67">
        <f t="shared" ref="J635:M635" si="308">J636+J639</f>
        <v>350000</v>
      </c>
      <c r="K635" s="67">
        <f>K636+K639</f>
        <v>0</v>
      </c>
      <c r="L635" s="67">
        <f t="shared" si="294"/>
        <v>350000</v>
      </c>
      <c r="M635" s="67">
        <f t="shared" si="308"/>
        <v>350000</v>
      </c>
      <c r="N635" s="67">
        <f>N636+N639</f>
        <v>0</v>
      </c>
      <c r="O635" s="67">
        <f t="shared" si="295"/>
        <v>350000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12">
      <c r="A636" s="7" t="s">
        <v>211</v>
      </c>
      <c r="B636" s="6" t="s">
        <v>45</v>
      </c>
      <c r="C636" s="6" t="s">
        <v>9</v>
      </c>
      <c r="D636" s="6" t="s">
        <v>6</v>
      </c>
      <c r="E636" s="6" t="s">
        <v>354</v>
      </c>
      <c r="F636" s="6"/>
      <c r="G636" s="67">
        <f>G637</f>
        <v>350000</v>
      </c>
      <c r="H636" s="67">
        <f>H637</f>
        <v>0</v>
      </c>
      <c r="I636" s="67">
        <f t="shared" si="301"/>
        <v>350000</v>
      </c>
      <c r="J636" s="67">
        <f t="shared" ref="J636:M636" si="309">J637</f>
        <v>350000</v>
      </c>
      <c r="K636" s="67">
        <f>K637</f>
        <v>0</v>
      </c>
      <c r="L636" s="67">
        <f t="shared" si="294"/>
        <v>350000</v>
      </c>
      <c r="M636" s="67">
        <f t="shared" si="309"/>
        <v>350000</v>
      </c>
      <c r="N636" s="67">
        <f>N637</f>
        <v>0</v>
      </c>
      <c r="O636" s="67">
        <f t="shared" si="295"/>
        <v>350000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24">
      <c r="A637" s="7" t="s">
        <v>88</v>
      </c>
      <c r="B637" s="6" t="s">
        <v>45</v>
      </c>
      <c r="C637" s="6" t="s">
        <v>9</v>
      </c>
      <c r="D637" s="6" t="s">
        <v>6</v>
      </c>
      <c r="E637" s="6" t="s">
        <v>354</v>
      </c>
      <c r="F637" s="6" t="s">
        <v>87</v>
      </c>
      <c r="G637" s="67">
        <f t="shared" ref="G637:N637" si="310">G638</f>
        <v>350000</v>
      </c>
      <c r="H637" s="67">
        <f t="shared" si="310"/>
        <v>0</v>
      </c>
      <c r="I637" s="67">
        <f t="shared" si="301"/>
        <v>350000</v>
      </c>
      <c r="J637" s="67">
        <f t="shared" si="310"/>
        <v>350000</v>
      </c>
      <c r="K637" s="67">
        <f t="shared" si="310"/>
        <v>0</v>
      </c>
      <c r="L637" s="67">
        <f t="shared" si="294"/>
        <v>350000</v>
      </c>
      <c r="M637" s="67">
        <f t="shared" si="310"/>
        <v>350000</v>
      </c>
      <c r="N637" s="67">
        <f t="shared" si="310"/>
        <v>0</v>
      </c>
      <c r="O637" s="67">
        <f t="shared" si="295"/>
        <v>350000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12">
      <c r="A638" s="7" t="s">
        <v>188</v>
      </c>
      <c r="B638" s="6" t="s">
        <v>45</v>
      </c>
      <c r="C638" s="6" t="s">
        <v>9</v>
      </c>
      <c r="D638" s="6" t="s">
        <v>6</v>
      </c>
      <c r="E638" s="6" t="s">
        <v>354</v>
      </c>
      <c r="F638" s="6" t="s">
        <v>189</v>
      </c>
      <c r="G638" s="67">
        <v>350000</v>
      </c>
      <c r="H638" s="67"/>
      <c r="I638" s="67">
        <f t="shared" si="301"/>
        <v>350000</v>
      </c>
      <c r="J638" s="68">
        <v>350000</v>
      </c>
      <c r="K638" s="67"/>
      <c r="L638" s="67">
        <f t="shared" si="294"/>
        <v>350000</v>
      </c>
      <c r="M638" s="67">
        <v>350000</v>
      </c>
      <c r="N638" s="67"/>
      <c r="O638" s="67">
        <f t="shared" si="295"/>
        <v>350000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48" hidden="1">
      <c r="A639" s="7" t="s">
        <v>301</v>
      </c>
      <c r="B639" s="6" t="s">
        <v>45</v>
      </c>
      <c r="C639" s="6" t="s">
        <v>9</v>
      </c>
      <c r="D639" s="6" t="s">
        <v>6</v>
      </c>
      <c r="E639" s="6" t="s">
        <v>291</v>
      </c>
      <c r="F639" s="6"/>
      <c r="G639" s="67">
        <f>G640</f>
        <v>0</v>
      </c>
      <c r="H639" s="67">
        <f>H640</f>
        <v>0</v>
      </c>
      <c r="I639" s="67">
        <f t="shared" si="301"/>
        <v>0</v>
      </c>
      <c r="J639" s="67">
        <f t="shared" ref="J639:M640" si="311">J640</f>
        <v>0</v>
      </c>
      <c r="K639" s="67">
        <f>K640</f>
        <v>0</v>
      </c>
      <c r="L639" s="67">
        <f t="shared" si="294"/>
        <v>0</v>
      </c>
      <c r="M639" s="67">
        <f t="shared" si="311"/>
        <v>0</v>
      </c>
      <c r="N639" s="67">
        <f>N640</f>
        <v>0</v>
      </c>
      <c r="O639" s="67">
        <f t="shared" si="295"/>
        <v>0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14.25" hidden="1" customHeight="1">
      <c r="A640" s="7" t="s">
        <v>88</v>
      </c>
      <c r="B640" s="6" t="s">
        <v>45</v>
      </c>
      <c r="C640" s="6" t="s">
        <v>9</v>
      </c>
      <c r="D640" s="6" t="s">
        <v>6</v>
      </c>
      <c r="E640" s="6" t="s">
        <v>291</v>
      </c>
      <c r="F640" s="6" t="s">
        <v>87</v>
      </c>
      <c r="G640" s="67">
        <f>G641</f>
        <v>0</v>
      </c>
      <c r="H640" s="67">
        <f>H641</f>
        <v>0</v>
      </c>
      <c r="I640" s="67">
        <f t="shared" si="301"/>
        <v>0</v>
      </c>
      <c r="J640" s="67">
        <f t="shared" si="311"/>
        <v>0</v>
      </c>
      <c r="K640" s="67">
        <f>K641</f>
        <v>0</v>
      </c>
      <c r="L640" s="67">
        <f t="shared" si="294"/>
        <v>0</v>
      </c>
      <c r="M640" s="67">
        <f t="shared" si="311"/>
        <v>0</v>
      </c>
      <c r="N640" s="67">
        <f>N641</f>
        <v>0</v>
      </c>
      <c r="O640" s="67">
        <f t="shared" si="295"/>
        <v>0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14.25" hidden="1" customHeight="1">
      <c r="A641" s="7" t="s">
        <v>190</v>
      </c>
      <c r="B641" s="6" t="s">
        <v>45</v>
      </c>
      <c r="C641" s="6" t="s">
        <v>9</v>
      </c>
      <c r="D641" s="6" t="s">
        <v>6</v>
      </c>
      <c r="E641" s="6" t="s">
        <v>291</v>
      </c>
      <c r="F641" s="6" t="s">
        <v>189</v>
      </c>
      <c r="G641" s="67"/>
      <c r="H641" s="67"/>
      <c r="I641" s="67">
        <f t="shared" si="301"/>
        <v>0</v>
      </c>
      <c r="J641" s="68"/>
      <c r="K641" s="67"/>
      <c r="L641" s="67">
        <f t="shared" si="294"/>
        <v>0</v>
      </c>
      <c r="M641" s="67"/>
      <c r="N641" s="67"/>
      <c r="O641" s="67">
        <f t="shared" si="295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12">
      <c r="A642" s="7" t="s">
        <v>496</v>
      </c>
      <c r="B642" s="6" t="s">
        <v>45</v>
      </c>
      <c r="C642" s="6" t="s">
        <v>9</v>
      </c>
      <c r="D642" s="6" t="s">
        <v>6</v>
      </c>
      <c r="E642" s="6" t="s">
        <v>360</v>
      </c>
      <c r="F642" s="6"/>
      <c r="G642" s="67">
        <f>G676+G682+G673+G661+G658+G652+G655+G679+G670+G649+G664+G643+G667+G646</f>
        <v>36199744.280000001</v>
      </c>
      <c r="H642" s="67">
        <f>H676+H682+H673+H661+H658+H652+H655+H679+H670+H649+H664+H643+H667+H646</f>
        <v>-373166.3</v>
      </c>
      <c r="I642" s="67">
        <f t="shared" si="301"/>
        <v>35826577.980000004</v>
      </c>
      <c r="J642" s="67">
        <f>J676+J682+J673+J661+J658+J652+J655+J679+J670+J649+J664+J643+J667+J646</f>
        <v>731032</v>
      </c>
      <c r="K642" s="67">
        <f>K676+K682+K673+K661+K658+K652+K655+K679+K670+K649+K664+K643+K667+K646</f>
        <v>0</v>
      </c>
      <c r="L642" s="67">
        <f t="shared" si="294"/>
        <v>731032</v>
      </c>
      <c r="M642" s="67">
        <f>M676+M682+M673+M661+M658+M652+M655+M679+M670+M649+M664+M643+M667+M646</f>
        <v>731032</v>
      </c>
      <c r="N642" s="67">
        <f>N676+N682+N673+N661+N658+N652+N655+N679+N670+N649+N664+N643+N667+N646</f>
        <v>0</v>
      </c>
      <c r="O642" s="67">
        <f t="shared" si="295"/>
        <v>731032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24">
      <c r="A643" s="7" t="s">
        <v>558</v>
      </c>
      <c r="B643" s="6" t="s">
        <v>45</v>
      </c>
      <c r="C643" s="6" t="s">
        <v>9</v>
      </c>
      <c r="D643" s="6" t="s">
        <v>6</v>
      </c>
      <c r="E643" s="6" t="s">
        <v>557</v>
      </c>
      <c r="F643" s="6"/>
      <c r="G643" s="67">
        <f>G644</f>
        <v>250000</v>
      </c>
      <c r="H643" s="67">
        <f>H644</f>
        <v>0</v>
      </c>
      <c r="I643" s="67">
        <f t="shared" si="301"/>
        <v>250000</v>
      </c>
      <c r="J643" s="67">
        <f t="shared" ref="J643:M647" si="312">J644</f>
        <v>0</v>
      </c>
      <c r="K643" s="67">
        <f>K644</f>
        <v>0</v>
      </c>
      <c r="L643" s="67">
        <f t="shared" si="294"/>
        <v>0</v>
      </c>
      <c r="M643" s="67">
        <f t="shared" si="312"/>
        <v>0</v>
      </c>
      <c r="N643" s="67">
        <f>N644</f>
        <v>0</v>
      </c>
      <c r="O643" s="67">
        <f t="shared" si="295"/>
        <v>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24">
      <c r="A644" s="7" t="s">
        <v>88</v>
      </c>
      <c r="B644" s="6" t="s">
        <v>45</v>
      </c>
      <c r="C644" s="6" t="s">
        <v>9</v>
      </c>
      <c r="D644" s="6" t="s">
        <v>6</v>
      </c>
      <c r="E644" s="6" t="s">
        <v>557</v>
      </c>
      <c r="F644" s="6" t="s">
        <v>87</v>
      </c>
      <c r="G644" s="67">
        <f>G645</f>
        <v>250000</v>
      </c>
      <c r="H644" s="67">
        <f>H645</f>
        <v>0</v>
      </c>
      <c r="I644" s="67">
        <f t="shared" si="301"/>
        <v>250000</v>
      </c>
      <c r="J644" s="67">
        <f t="shared" si="312"/>
        <v>0</v>
      </c>
      <c r="K644" s="67">
        <f>K645</f>
        <v>0</v>
      </c>
      <c r="L644" s="67">
        <f t="shared" si="294"/>
        <v>0</v>
      </c>
      <c r="M644" s="67">
        <f t="shared" si="312"/>
        <v>0</v>
      </c>
      <c r="N644" s="67">
        <f>N645</f>
        <v>0</v>
      </c>
      <c r="O644" s="67">
        <f t="shared" si="295"/>
        <v>0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12">
      <c r="A645" s="7" t="s">
        <v>188</v>
      </c>
      <c r="B645" s="6" t="s">
        <v>45</v>
      </c>
      <c r="C645" s="6" t="s">
        <v>9</v>
      </c>
      <c r="D645" s="6" t="s">
        <v>6</v>
      </c>
      <c r="E645" s="6" t="s">
        <v>557</v>
      </c>
      <c r="F645" s="6" t="s">
        <v>189</v>
      </c>
      <c r="G645" s="67">
        <v>250000</v>
      </c>
      <c r="H645" s="67"/>
      <c r="I645" s="67">
        <f t="shared" si="301"/>
        <v>250000</v>
      </c>
      <c r="J645" s="67">
        <v>0</v>
      </c>
      <c r="K645" s="67">
        <v>0</v>
      </c>
      <c r="L645" s="67">
        <f t="shared" si="294"/>
        <v>0</v>
      </c>
      <c r="M645" s="67">
        <v>0</v>
      </c>
      <c r="N645" s="67">
        <v>0</v>
      </c>
      <c r="O645" s="67">
        <f t="shared" si="295"/>
        <v>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29.25" customHeight="1">
      <c r="A646" s="7" t="s">
        <v>563</v>
      </c>
      <c r="B646" s="6" t="s">
        <v>45</v>
      </c>
      <c r="C646" s="6" t="s">
        <v>9</v>
      </c>
      <c r="D646" s="6" t="s">
        <v>6</v>
      </c>
      <c r="E646" s="6" t="s">
        <v>561</v>
      </c>
      <c r="F646" s="6"/>
      <c r="G646" s="67">
        <f>G647</f>
        <v>3029226</v>
      </c>
      <c r="H646" s="67">
        <f>H647</f>
        <v>0</v>
      </c>
      <c r="I646" s="67">
        <f t="shared" si="301"/>
        <v>3029226</v>
      </c>
      <c r="J646" s="67">
        <f t="shared" si="312"/>
        <v>0</v>
      </c>
      <c r="K646" s="67">
        <f>K647</f>
        <v>0</v>
      </c>
      <c r="L646" s="67">
        <f t="shared" si="294"/>
        <v>0</v>
      </c>
      <c r="M646" s="67">
        <f t="shared" si="312"/>
        <v>0</v>
      </c>
      <c r="N646" s="67">
        <f>N647</f>
        <v>0</v>
      </c>
      <c r="O646" s="67">
        <f t="shared" si="295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24">
      <c r="A647" s="7" t="s">
        <v>88</v>
      </c>
      <c r="B647" s="6" t="s">
        <v>45</v>
      </c>
      <c r="C647" s="6" t="s">
        <v>9</v>
      </c>
      <c r="D647" s="6" t="s">
        <v>6</v>
      </c>
      <c r="E647" s="6" t="s">
        <v>561</v>
      </c>
      <c r="F647" s="6" t="s">
        <v>87</v>
      </c>
      <c r="G647" s="67">
        <f>G648</f>
        <v>3029226</v>
      </c>
      <c r="H647" s="67">
        <f>H648</f>
        <v>0</v>
      </c>
      <c r="I647" s="67">
        <f t="shared" si="301"/>
        <v>3029226</v>
      </c>
      <c r="J647" s="67">
        <f t="shared" si="312"/>
        <v>0</v>
      </c>
      <c r="K647" s="67">
        <f>K648</f>
        <v>0</v>
      </c>
      <c r="L647" s="67">
        <f t="shared" si="294"/>
        <v>0</v>
      </c>
      <c r="M647" s="67">
        <f t="shared" si="312"/>
        <v>0</v>
      </c>
      <c r="N647" s="67">
        <f>N648</f>
        <v>0</v>
      </c>
      <c r="O647" s="67">
        <f t="shared" si="295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12">
      <c r="A648" s="7" t="s">
        <v>188</v>
      </c>
      <c r="B648" s="6" t="s">
        <v>45</v>
      </c>
      <c r="C648" s="6" t="s">
        <v>9</v>
      </c>
      <c r="D648" s="6" t="s">
        <v>6</v>
      </c>
      <c r="E648" s="6" t="s">
        <v>561</v>
      </c>
      <c r="F648" s="6" t="s">
        <v>189</v>
      </c>
      <c r="G648" s="67">
        <v>3029226</v>
      </c>
      <c r="H648" s="67"/>
      <c r="I648" s="67">
        <f t="shared" si="301"/>
        <v>3029226</v>
      </c>
      <c r="J648" s="67">
        <v>0</v>
      </c>
      <c r="K648" s="67">
        <v>0</v>
      </c>
      <c r="L648" s="67">
        <f t="shared" si="294"/>
        <v>0</v>
      </c>
      <c r="M648" s="67">
        <v>0</v>
      </c>
      <c r="N648" s="67">
        <v>0</v>
      </c>
      <c r="O648" s="67">
        <f t="shared" si="295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12">
      <c r="A649" s="7" t="s">
        <v>479</v>
      </c>
      <c r="B649" s="6" t="s">
        <v>45</v>
      </c>
      <c r="C649" s="6" t="s">
        <v>9</v>
      </c>
      <c r="D649" s="6" t="s">
        <v>6</v>
      </c>
      <c r="E649" s="6" t="s">
        <v>534</v>
      </c>
      <c r="F649" s="6"/>
      <c r="G649" s="67">
        <f>G650</f>
        <v>3171490</v>
      </c>
      <c r="H649" s="67">
        <f>H650</f>
        <v>0</v>
      </c>
      <c r="I649" s="67">
        <f t="shared" si="301"/>
        <v>3171490</v>
      </c>
      <c r="J649" s="67">
        <f t="shared" ref="J649:M650" si="313">J650</f>
        <v>0</v>
      </c>
      <c r="K649" s="67">
        <f>K650</f>
        <v>0</v>
      </c>
      <c r="L649" s="67">
        <f t="shared" si="294"/>
        <v>0</v>
      </c>
      <c r="M649" s="67">
        <f t="shared" si="313"/>
        <v>0</v>
      </c>
      <c r="N649" s="67">
        <f>N650</f>
        <v>0</v>
      </c>
      <c r="O649" s="67">
        <f t="shared" si="295"/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24">
      <c r="A650" s="7" t="s">
        <v>88</v>
      </c>
      <c r="B650" s="6" t="s">
        <v>45</v>
      </c>
      <c r="C650" s="6" t="s">
        <v>9</v>
      </c>
      <c r="D650" s="6" t="s">
        <v>6</v>
      </c>
      <c r="E650" s="6" t="s">
        <v>534</v>
      </c>
      <c r="F650" s="6" t="s">
        <v>87</v>
      </c>
      <c r="G650" s="67">
        <f>G651</f>
        <v>3171490</v>
      </c>
      <c r="H650" s="67">
        <f>H651</f>
        <v>0</v>
      </c>
      <c r="I650" s="67">
        <f t="shared" si="301"/>
        <v>3171490</v>
      </c>
      <c r="J650" s="67">
        <f t="shared" si="313"/>
        <v>0</v>
      </c>
      <c r="K650" s="67">
        <f>K651</f>
        <v>0</v>
      </c>
      <c r="L650" s="67">
        <f t="shared" si="294"/>
        <v>0</v>
      </c>
      <c r="M650" s="67">
        <f t="shared" si="313"/>
        <v>0</v>
      </c>
      <c r="N650" s="67">
        <f>N651</f>
        <v>0</v>
      </c>
      <c r="O650" s="67">
        <f t="shared" si="295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6.5" customHeight="1">
      <c r="A651" s="7" t="s">
        <v>188</v>
      </c>
      <c r="B651" s="6" t="s">
        <v>45</v>
      </c>
      <c r="C651" s="6" t="s">
        <v>9</v>
      </c>
      <c r="D651" s="6" t="s">
        <v>6</v>
      </c>
      <c r="E651" s="6" t="s">
        <v>534</v>
      </c>
      <c r="F651" s="6" t="s">
        <v>189</v>
      </c>
      <c r="G651" s="67">
        <v>3171490</v>
      </c>
      <c r="H651" s="67"/>
      <c r="I651" s="67">
        <f t="shared" si="301"/>
        <v>3171490</v>
      </c>
      <c r="J651" s="67">
        <v>0</v>
      </c>
      <c r="K651" s="67">
        <v>0</v>
      </c>
      <c r="L651" s="67">
        <f t="shared" si="294"/>
        <v>0</v>
      </c>
      <c r="M651" s="67">
        <v>0</v>
      </c>
      <c r="N651" s="67">
        <v>0</v>
      </c>
      <c r="O651" s="67">
        <f t="shared" si="295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24" hidden="1">
      <c r="A652" s="7" t="s">
        <v>458</v>
      </c>
      <c r="B652" s="6" t="s">
        <v>45</v>
      </c>
      <c r="C652" s="6" t="s">
        <v>9</v>
      </c>
      <c r="D652" s="6" t="s">
        <v>6</v>
      </c>
      <c r="E652" s="6" t="s">
        <v>457</v>
      </c>
      <c r="F652" s="6"/>
      <c r="G652" s="67">
        <f>G653</f>
        <v>0</v>
      </c>
      <c r="H652" s="67">
        <f>H653</f>
        <v>0</v>
      </c>
      <c r="I652" s="67">
        <f t="shared" si="301"/>
        <v>0</v>
      </c>
      <c r="J652" s="67">
        <f t="shared" ref="J652:M653" si="314">J653</f>
        <v>0</v>
      </c>
      <c r="K652" s="67">
        <f>K653</f>
        <v>0</v>
      </c>
      <c r="L652" s="67">
        <f t="shared" si="294"/>
        <v>0</v>
      </c>
      <c r="M652" s="67">
        <f t="shared" si="314"/>
        <v>0</v>
      </c>
      <c r="N652" s="67">
        <f>N653</f>
        <v>0</v>
      </c>
      <c r="O652" s="67">
        <f t="shared" si="295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24" hidden="1">
      <c r="A653" s="7" t="s">
        <v>88</v>
      </c>
      <c r="B653" s="6" t="s">
        <v>45</v>
      </c>
      <c r="C653" s="6" t="s">
        <v>9</v>
      </c>
      <c r="D653" s="6" t="s">
        <v>6</v>
      </c>
      <c r="E653" s="6" t="s">
        <v>457</v>
      </c>
      <c r="F653" s="6" t="s">
        <v>87</v>
      </c>
      <c r="G653" s="67">
        <f>G654</f>
        <v>0</v>
      </c>
      <c r="H653" s="67">
        <f>H654</f>
        <v>0</v>
      </c>
      <c r="I653" s="67">
        <f t="shared" si="301"/>
        <v>0</v>
      </c>
      <c r="J653" s="67">
        <f t="shared" si="314"/>
        <v>0</v>
      </c>
      <c r="K653" s="67">
        <f>K654</f>
        <v>0</v>
      </c>
      <c r="L653" s="67">
        <f t="shared" si="294"/>
        <v>0</v>
      </c>
      <c r="M653" s="67">
        <f t="shared" si="314"/>
        <v>0</v>
      </c>
      <c r="N653" s="67">
        <f>N654</f>
        <v>0</v>
      </c>
      <c r="O653" s="67">
        <f t="shared" si="295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12" hidden="1">
      <c r="A654" s="7" t="s">
        <v>188</v>
      </c>
      <c r="B654" s="6" t="s">
        <v>45</v>
      </c>
      <c r="C654" s="6" t="s">
        <v>9</v>
      </c>
      <c r="D654" s="6" t="s">
        <v>6</v>
      </c>
      <c r="E654" s="6" t="s">
        <v>457</v>
      </c>
      <c r="F654" s="6" t="s">
        <v>189</v>
      </c>
      <c r="G654" s="67"/>
      <c r="H654" s="67"/>
      <c r="I654" s="67">
        <f t="shared" si="301"/>
        <v>0</v>
      </c>
      <c r="J654" s="67"/>
      <c r="K654" s="67"/>
      <c r="L654" s="67">
        <f t="shared" si="294"/>
        <v>0</v>
      </c>
      <c r="M654" s="67"/>
      <c r="N654" s="67"/>
      <c r="O654" s="67">
        <f t="shared" si="295"/>
        <v>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36" hidden="1">
      <c r="A655" s="7" t="s">
        <v>460</v>
      </c>
      <c r="B655" s="6" t="s">
        <v>45</v>
      </c>
      <c r="C655" s="6" t="s">
        <v>9</v>
      </c>
      <c r="D655" s="6" t="s">
        <v>6</v>
      </c>
      <c r="E655" s="6" t="s">
        <v>459</v>
      </c>
      <c r="F655" s="6"/>
      <c r="G655" s="67">
        <f>G656</f>
        <v>0</v>
      </c>
      <c r="H655" s="67">
        <f>H656</f>
        <v>0</v>
      </c>
      <c r="I655" s="67">
        <f t="shared" si="301"/>
        <v>0</v>
      </c>
      <c r="J655" s="67">
        <f t="shared" ref="J655:M656" si="315">J656</f>
        <v>0</v>
      </c>
      <c r="K655" s="67">
        <f>K656</f>
        <v>0</v>
      </c>
      <c r="L655" s="67">
        <f t="shared" si="294"/>
        <v>0</v>
      </c>
      <c r="M655" s="67">
        <f t="shared" si="315"/>
        <v>0</v>
      </c>
      <c r="N655" s="67">
        <f>N656</f>
        <v>0</v>
      </c>
      <c r="O655" s="67">
        <f t="shared" si="295"/>
        <v>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24" hidden="1">
      <c r="A656" s="7" t="s">
        <v>88</v>
      </c>
      <c r="B656" s="6" t="s">
        <v>45</v>
      </c>
      <c r="C656" s="6" t="s">
        <v>9</v>
      </c>
      <c r="D656" s="6" t="s">
        <v>6</v>
      </c>
      <c r="E656" s="6" t="s">
        <v>459</v>
      </c>
      <c r="F656" s="6" t="s">
        <v>87</v>
      </c>
      <c r="G656" s="67">
        <f>G657</f>
        <v>0</v>
      </c>
      <c r="H656" s="67">
        <f>H657</f>
        <v>0</v>
      </c>
      <c r="I656" s="67">
        <f t="shared" si="301"/>
        <v>0</v>
      </c>
      <c r="J656" s="67">
        <f t="shared" si="315"/>
        <v>0</v>
      </c>
      <c r="K656" s="67">
        <f>K657</f>
        <v>0</v>
      </c>
      <c r="L656" s="67">
        <f t="shared" si="294"/>
        <v>0</v>
      </c>
      <c r="M656" s="67">
        <f t="shared" si="315"/>
        <v>0</v>
      </c>
      <c r="N656" s="67">
        <f>N657</f>
        <v>0</v>
      </c>
      <c r="O656" s="67">
        <f t="shared" si="295"/>
        <v>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12" hidden="1">
      <c r="A657" s="7" t="s">
        <v>188</v>
      </c>
      <c r="B657" s="6" t="s">
        <v>45</v>
      </c>
      <c r="C657" s="6" t="s">
        <v>9</v>
      </c>
      <c r="D657" s="6" t="s">
        <v>6</v>
      </c>
      <c r="E657" s="6" t="s">
        <v>459</v>
      </c>
      <c r="F657" s="6" t="s">
        <v>189</v>
      </c>
      <c r="G657" s="67"/>
      <c r="H657" s="67"/>
      <c r="I657" s="67">
        <f t="shared" si="301"/>
        <v>0</v>
      </c>
      <c r="J657" s="67"/>
      <c r="K657" s="67"/>
      <c r="L657" s="67">
        <f t="shared" si="294"/>
        <v>0</v>
      </c>
      <c r="M657" s="67"/>
      <c r="N657" s="67"/>
      <c r="O657" s="67">
        <f t="shared" si="295"/>
        <v>0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24">
      <c r="A658" s="7" t="s">
        <v>552</v>
      </c>
      <c r="B658" s="6" t="s">
        <v>45</v>
      </c>
      <c r="C658" s="6" t="s">
        <v>9</v>
      </c>
      <c r="D658" s="6" t="s">
        <v>6</v>
      </c>
      <c r="E658" s="6" t="s">
        <v>551</v>
      </c>
      <c r="F658" s="6"/>
      <c r="G658" s="67">
        <f>G659</f>
        <v>2521330</v>
      </c>
      <c r="H658" s="67">
        <f>H659</f>
        <v>0</v>
      </c>
      <c r="I658" s="67">
        <f t="shared" si="301"/>
        <v>2521330</v>
      </c>
      <c r="J658" s="67">
        <f t="shared" ref="J658:M659" si="316">J659</f>
        <v>0</v>
      </c>
      <c r="K658" s="67">
        <f>K659</f>
        <v>0</v>
      </c>
      <c r="L658" s="67">
        <f t="shared" si="294"/>
        <v>0</v>
      </c>
      <c r="M658" s="67">
        <f t="shared" si="316"/>
        <v>0</v>
      </c>
      <c r="N658" s="67">
        <f>N659</f>
        <v>0</v>
      </c>
      <c r="O658" s="67">
        <f t="shared" si="295"/>
        <v>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24">
      <c r="A659" s="7" t="s">
        <v>88</v>
      </c>
      <c r="B659" s="6" t="s">
        <v>45</v>
      </c>
      <c r="C659" s="6" t="s">
        <v>9</v>
      </c>
      <c r="D659" s="6" t="s">
        <v>6</v>
      </c>
      <c r="E659" s="6" t="s">
        <v>551</v>
      </c>
      <c r="F659" s="6" t="s">
        <v>87</v>
      </c>
      <c r="G659" s="67">
        <f>G660</f>
        <v>2521330</v>
      </c>
      <c r="H659" s="67">
        <f>H660</f>
        <v>0</v>
      </c>
      <c r="I659" s="67">
        <f t="shared" si="301"/>
        <v>2521330</v>
      </c>
      <c r="J659" s="67">
        <f t="shared" si="316"/>
        <v>0</v>
      </c>
      <c r="K659" s="67">
        <f>K660</f>
        <v>0</v>
      </c>
      <c r="L659" s="67">
        <f t="shared" si="294"/>
        <v>0</v>
      </c>
      <c r="M659" s="67">
        <f t="shared" si="316"/>
        <v>0</v>
      </c>
      <c r="N659" s="67">
        <f>N660</f>
        <v>0</v>
      </c>
      <c r="O659" s="67">
        <f t="shared" si="295"/>
        <v>0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14.25" customHeight="1">
      <c r="A660" s="7" t="s">
        <v>188</v>
      </c>
      <c r="B660" s="6" t="s">
        <v>45</v>
      </c>
      <c r="C660" s="6" t="s">
        <v>9</v>
      </c>
      <c r="D660" s="6" t="s">
        <v>6</v>
      </c>
      <c r="E660" s="6" t="s">
        <v>551</v>
      </c>
      <c r="F660" s="6" t="s">
        <v>189</v>
      </c>
      <c r="G660" s="67">
        <v>2521330</v>
      </c>
      <c r="H660" s="67"/>
      <c r="I660" s="67">
        <f t="shared" si="301"/>
        <v>2521330</v>
      </c>
      <c r="J660" s="68"/>
      <c r="K660" s="67"/>
      <c r="L660" s="67">
        <f t="shared" si="294"/>
        <v>0</v>
      </c>
      <c r="M660" s="67"/>
      <c r="N660" s="67"/>
      <c r="O660" s="67">
        <f t="shared" si="295"/>
        <v>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12" hidden="1">
      <c r="A661" s="7" t="s">
        <v>86</v>
      </c>
      <c r="B661" s="6" t="s">
        <v>45</v>
      </c>
      <c r="C661" s="6" t="s">
        <v>9</v>
      </c>
      <c r="D661" s="6" t="s">
        <v>6</v>
      </c>
      <c r="E661" s="6" t="s">
        <v>361</v>
      </c>
      <c r="F661" s="6"/>
      <c r="G661" s="67">
        <f>G662</f>
        <v>0</v>
      </c>
      <c r="H661" s="67">
        <f>H662</f>
        <v>0</v>
      </c>
      <c r="I661" s="67">
        <f t="shared" si="301"/>
        <v>0</v>
      </c>
      <c r="J661" s="67">
        <f t="shared" ref="J661:M662" si="317">J662</f>
        <v>0</v>
      </c>
      <c r="K661" s="67">
        <f>K662</f>
        <v>0</v>
      </c>
      <c r="L661" s="67">
        <f t="shared" si="294"/>
        <v>0</v>
      </c>
      <c r="M661" s="67">
        <f t="shared" si="317"/>
        <v>0</v>
      </c>
      <c r="N661" s="67">
        <f>N662</f>
        <v>0</v>
      </c>
      <c r="O661" s="67">
        <f t="shared" si="295"/>
        <v>0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24" hidden="1">
      <c r="A662" s="7" t="s">
        <v>88</v>
      </c>
      <c r="B662" s="6" t="s">
        <v>45</v>
      </c>
      <c r="C662" s="6" t="s">
        <v>9</v>
      </c>
      <c r="D662" s="6" t="s">
        <v>6</v>
      </c>
      <c r="E662" s="6" t="s">
        <v>361</v>
      </c>
      <c r="F662" s="6" t="s">
        <v>87</v>
      </c>
      <c r="G662" s="67">
        <f>G663</f>
        <v>0</v>
      </c>
      <c r="H662" s="67">
        <f>H663</f>
        <v>0</v>
      </c>
      <c r="I662" s="67">
        <f t="shared" si="301"/>
        <v>0</v>
      </c>
      <c r="J662" s="67">
        <f t="shared" si="317"/>
        <v>0</v>
      </c>
      <c r="K662" s="67">
        <f>K663</f>
        <v>0</v>
      </c>
      <c r="L662" s="67">
        <f t="shared" si="294"/>
        <v>0</v>
      </c>
      <c r="M662" s="67">
        <f t="shared" si="317"/>
        <v>0</v>
      </c>
      <c r="N662" s="67">
        <f>N663</f>
        <v>0</v>
      </c>
      <c r="O662" s="67">
        <f t="shared" si="295"/>
        <v>0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2" hidden="1">
      <c r="A663" s="7" t="s">
        <v>188</v>
      </c>
      <c r="B663" s="6" t="s">
        <v>45</v>
      </c>
      <c r="C663" s="6" t="s">
        <v>9</v>
      </c>
      <c r="D663" s="6" t="s">
        <v>6</v>
      </c>
      <c r="E663" s="6" t="s">
        <v>361</v>
      </c>
      <c r="F663" s="6" t="s">
        <v>189</v>
      </c>
      <c r="G663" s="67"/>
      <c r="H663" s="67"/>
      <c r="I663" s="67">
        <f t="shared" si="301"/>
        <v>0</v>
      </c>
      <c r="J663" s="67"/>
      <c r="K663" s="67"/>
      <c r="L663" s="67">
        <f t="shared" si="294"/>
        <v>0</v>
      </c>
      <c r="M663" s="67"/>
      <c r="N663" s="67"/>
      <c r="O663" s="67">
        <f t="shared" si="295"/>
        <v>0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12">
      <c r="A664" s="7" t="s">
        <v>538</v>
      </c>
      <c r="B664" s="6" t="s">
        <v>45</v>
      </c>
      <c r="C664" s="6" t="s">
        <v>9</v>
      </c>
      <c r="D664" s="6" t="s">
        <v>6</v>
      </c>
      <c r="E664" s="6" t="s">
        <v>537</v>
      </c>
      <c r="F664" s="6"/>
      <c r="G664" s="67">
        <f>G665</f>
        <v>1995450</v>
      </c>
      <c r="H664" s="67">
        <f>H665</f>
        <v>-373166.3</v>
      </c>
      <c r="I664" s="67">
        <f t="shared" si="301"/>
        <v>1622283.7</v>
      </c>
      <c r="J664" s="67">
        <f t="shared" ref="J664:M668" si="318">J665</f>
        <v>0</v>
      </c>
      <c r="K664" s="67">
        <f>K665</f>
        <v>0</v>
      </c>
      <c r="L664" s="67">
        <f t="shared" si="294"/>
        <v>0</v>
      </c>
      <c r="M664" s="67">
        <f t="shared" si="318"/>
        <v>0</v>
      </c>
      <c r="N664" s="67">
        <f>N665</f>
        <v>0</v>
      </c>
      <c r="O664" s="67">
        <f t="shared" si="295"/>
        <v>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24">
      <c r="A665" s="7" t="s">
        <v>88</v>
      </c>
      <c r="B665" s="6" t="s">
        <v>45</v>
      </c>
      <c r="C665" s="6" t="s">
        <v>9</v>
      </c>
      <c r="D665" s="6" t="s">
        <v>6</v>
      </c>
      <c r="E665" s="6" t="s">
        <v>537</v>
      </c>
      <c r="F665" s="6" t="s">
        <v>87</v>
      </c>
      <c r="G665" s="67">
        <f>G666</f>
        <v>1995450</v>
      </c>
      <c r="H665" s="67">
        <f>H666</f>
        <v>-373166.3</v>
      </c>
      <c r="I665" s="67">
        <f t="shared" si="301"/>
        <v>1622283.7</v>
      </c>
      <c r="J665" s="67">
        <f t="shared" si="318"/>
        <v>0</v>
      </c>
      <c r="K665" s="67">
        <f>K666</f>
        <v>0</v>
      </c>
      <c r="L665" s="67">
        <f t="shared" si="294"/>
        <v>0</v>
      </c>
      <c r="M665" s="67">
        <f t="shared" si="318"/>
        <v>0</v>
      </c>
      <c r="N665" s="67">
        <f>N666</f>
        <v>0</v>
      </c>
      <c r="O665" s="67">
        <f t="shared" si="295"/>
        <v>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>
      <c r="A666" s="7" t="s">
        <v>188</v>
      </c>
      <c r="B666" s="6" t="s">
        <v>45</v>
      </c>
      <c r="C666" s="6" t="s">
        <v>9</v>
      </c>
      <c r="D666" s="6" t="s">
        <v>6</v>
      </c>
      <c r="E666" s="6" t="s">
        <v>537</v>
      </c>
      <c r="F666" s="6" t="s">
        <v>189</v>
      </c>
      <c r="G666" s="67">
        <v>1995450</v>
      </c>
      <c r="H666" s="67">
        <f>-373166.3</f>
        <v>-373166.3</v>
      </c>
      <c r="I666" s="67">
        <f t="shared" si="301"/>
        <v>1622283.7</v>
      </c>
      <c r="J666" s="67">
        <v>0</v>
      </c>
      <c r="K666" s="67">
        <v>0</v>
      </c>
      <c r="L666" s="67">
        <f t="shared" si="294"/>
        <v>0</v>
      </c>
      <c r="M666" s="67">
        <v>0</v>
      </c>
      <c r="N666" s="67">
        <v>0</v>
      </c>
      <c r="O666" s="67">
        <f t="shared" si="295"/>
        <v>0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12">
      <c r="A667" s="7" t="s">
        <v>560</v>
      </c>
      <c r="B667" s="6" t="s">
        <v>45</v>
      </c>
      <c r="C667" s="6" t="s">
        <v>9</v>
      </c>
      <c r="D667" s="6" t="s">
        <v>6</v>
      </c>
      <c r="E667" s="6" t="s">
        <v>559</v>
      </c>
      <c r="F667" s="6"/>
      <c r="G667" s="67">
        <f>G668</f>
        <v>1152616.1599999999</v>
      </c>
      <c r="H667" s="67">
        <f>H668</f>
        <v>0</v>
      </c>
      <c r="I667" s="67">
        <f t="shared" si="301"/>
        <v>1152616.1599999999</v>
      </c>
      <c r="J667" s="67">
        <f t="shared" si="318"/>
        <v>0</v>
      </c>
      <c r="K667" s="67">
        <f>K668</f>
        <v>0</v>
      </c>
      <c r="L667" s="67">
        <f t="shared" si="294"/>
        <v>0</v>
      </c>
      <c r="M667" s="67">
        <f t="shared" si="318"/>
        <v>0</v>
      </c>
      <c r="N667" s="67">
        <f>N668</f>
        <v>0</v>
      </c>
      <c r="O667" s="67">
        <f t="shared" si="295"/>
        <v>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24">
      <c r="A668" s="7" t="s">
        <v>88</v>
      </c>
      <c r="B668" s="6" t="s">
        <v>45</v>
      </c>
      <c r="C668" s="6" t="s">
        <v>9</v>
      </c>
      <c r="D668" s="6" t="s">
        <v>6</v>
      </c>
      <c r="E668" s="6" t="s">
        <v>559</v>
      </c>
      <c r="F668" s="6" t="s">
        <v>87</v>
      </c>
      <c r="G668" s="67">
        <f>G669</f>
        <v>1152616.1599999999</v>
      </c>
      <c r="H668" s="67">
        <f>H669</f>
        <v>0</v>
      </c>
      <c r="I668" s="67">
        <f t="shared" si="301"/>
        <v>1152616.1599999999</v>
      </c>
      <c r="J668" s="67">
        <f t="shared" si="318"/>
        <v>0</v>
      </c>
      <c r="K668" s="67">
        <f>K669</f>
        <v>0</v>
      </c>
      <c r="L668" s="67">
        <f t="shared" si="294"/>
        <v>0</v>
      </c>
      <c r="M668" s="67">
        <f t="shared" si="318"/>
        <v>0</v>
      </c>
      <c r="N668" s="67">
        <f>N669</f>
        <v>0</v>
      </c>
      <c r="O668" s="67">
        <f t="shared" si="295"/>
        <v>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>
      <c r="A669" s="7" t="s">
        <v>188</v>
      </c>
      <c r="B669" s="6" t="s">
        <v>45</v>
      </c>
      <c r="C669" s="6" t="s">
        <v>9</v>
      </c>
      <c r="D669" s="6" t="s">
        <v>6</v>
      </c>
      <c r="E669" s="6" t="s">
        <v>559</v>
      </c>
      <c r="F669" s="6" t="s">
        <v>189</v>
      </c>
      <c r="G669" s="67">
        <v>1152616.1599999999</v>
      </c>
      <c r="H669" s="67"/>
      <c r="I669" s="67">
        <f t="shared" si="301"/>
        <v>1152616.1599999999</v>
      </c>
      <c r="J669" s="67">
        <v>0</v>
      </c>
      <c r="K669" s="67">
        <v>0</v>
      </c>
      <c r="L669" s="67">
        <f t="shared" si="294"/>
        <v>0</v>
      </c>
      <c r="M669" s="67">
        <v>0</v>
      </c>
      <c r="N669" s="67">
        <v>0</v>
      </c>
      <c r="O669" s="67">
        <f t="shared" si="295"/>
        <v>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12">
      <c r="A670" s="7" t="s">
        <v>536</v>
      </c>
      <c r="B670" s="6" t="s">
        <v>45</v>
      </c>
      <c r="C670" s="6" t="s">
        <v>9</v>
      </c>
      <c r="D670" s="6" t="s">
        <v>6</v>
      </c>
      <c r="E670" s="6" t="s">
        <v>535</v>
      </c>
      <c r="F670" s="6"/>
      <c r="G670" s="67">
        <f>G671</f>
        <v>22768231.120000001</v>
      </c>
      <c r="H670" s="67">
        <f>H671</f>
        <v>0</v>
      </c>
      <c r="I670" s="67">
        <f t="shared" si="301"/>
        <v>22768231.120000001</v>
      </c>
      <c r="J670" s="67">
        <f t="shared" ref="J670:M671" si="319">J671</f>
        <v>0</v>
      </c>
      <c r="K670" s="67">
        <f>K671</f>
        <v>0</v>
      </c>
      <c r="L670" s="67">
        <f t="shared" si="294"/>
        <v>0</v>
      </c>
      <c r="M670" s="67">
        <f t="shared" si="319"/>
        <v>0</v>
      </c>
      <c r="N670" s="67">
        <f>N671</f>
        <v>0</v>
      </c>
      <c r="O670" s="67">
        <f t="shared" si="295"/>
        <v>0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24">
      <c r="A671" s="7" t="s">
        <v>88</v>
      </c>
      <c r="B671" s="6" t="s">
        <v>45</v>
      </c>
      <c r="C671" s="6" t="s">
        <v>9</v>
      </c>
      <c r="D671" s="6" t="s">
        <v>6</v>
      </c>
      <c r="E671" s="6" t="s">
        <v>535</v>
      </c>
      <c r="F671" s="6" t="s">
        <v>87</v>
      </c>
      <c r="G671" s="67">
        <f>G672</f>
        <v>22768231.120000001</v>
      </c>
      <c r="H671" s="67">
        <f>H672</f>
        <v>0</v>
      </c>
      <c r="I671" s="67">
        <f t="shared" si="301"/>
        <v>22768231.120000001</v>
      </c>
      <c r="J671" s="67">
        <f t="shared" si="319"/>
        <v>0</v>
      </c>
      <c r="K671" s="67">
        <f>K672</f>
        <v>0</v>
      </c>
      <c r="L671" s="67">
        <f t="shared" si="294"/>
        <v>0</v>
      </c>
      <c r="M671" s="67">
        <f t="shared" si="319"/>
        <v>0</v>
      </c>
      <c r="N671" s="67">
        <f>N672</f>
        <v>0</v>
      </c>
      <c r="O671" s="67">
        <f t="shared" si="295"/>
        <v>0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2">
      <c r="A672" s="7" t="s">
        <v>188</v>
      </c>
      <c r="B672" s="6" t="s">
        <v>45</v>
      </c>
      <c r="C672" s="6" t="s">
        <v>9</v>
      </c>
      <c r="D672" s="6" t="s">
        <v>6</v>
      </c>
      <c r="E672" s="6" t="s">
        <v>535</v>
      </c>
      <c r="F672" s="6" t="s">
        <v>189</v>
      </c>
      <c r="G672" s="67">
        <v>22768231.120000001</v>
      </c>
      <c r="H672" s="67"/>
      <c r="I672" s="67">
        <f t="shared" si="301"/>
        <v>22768231.120000001</v>
      </c>
      <c r="J672" s="67"/>
      <c r="K672" s="67"/>
      <c r="L672" s="67">
        <f t="shared" si="294"/>
        <v>0</v>
      </c>
      <c r="M672" s="67"/>
      <c r="N672" s="67"/>
      <c r="O672" s="67">
        <f t="shared" si="295"/>
        <v>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36">
      <c r="A673" s="48" t="s">
        <v>480</v>
      </c>
      <c r="B673" s="6" t="s">
        <v>45</v>
      </c>
      <c r="C673" s="6" t="s">
        <v>9</v>
      </c>
      <c r="D673" s="6" t="s">
        <v>6</v>
      </c>
      <c r="E673" s="6" t="s">
        <v>442</v>
      </c>
      <c r="F673" s="6"/>
      <c r="G673" s="67">
        <f>G674</f>
        <v>731032</v>
      </c>
      <c r="H673" s="67">
        <f>H674</f>
        <v>0</v>
      </c>
      <c r="I673" s="67">
        <f t="shared" si="301"/>
        <v>731032</v>
      </c>
      <c r="J673" s="67">
        <f t="shared" ref="J673:M674" si="320">J674</f>
        <v>731032</v>
      </c>
      <c r="K673" s="67">
        <f>K674</f>
        <v>0</v>
      </c>
      <c r="L673" s="67">
        <f t="shared" si="294"/>
        <v>731032</v>
      </c>
      <c r="M673" s="67">
        <f t="shared" si="320"/>
        <v>731032</v>
      </c>
      <c r="N673" s="67">
        <f>N674</f>
        <v>0</v>
      </c>
      <c r="O673" s="67">
        <f t="shared" si="295"/>
        <v>731032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24">
      <c r="A674" s="7" t="s">
        <v>88</v>
      </c>
      <c r="B674" s="6" t="s">
        <v>45</v>
      </c>
      <c r="C674" s="6" t="s">
        <v>9</v>
      </c>
      <c r="D674" s="6" t="s">
        <v>6</v>
      </c>
      <c r="E674" s="6" t="s">
        <v>442</v>
      </c>
      <c r="F674" s="6" t="s">
        <v>87</v>
      </c>
      <c r="G674" s="67">
        <f>G675</f>
        <v>731032</v>
      </c>
      <c r="H674" s="67">
        <f>H675</f>
        <v>0</v>
      </c>
      <c r="I674" s="67">
        <f t="shared" si="301"/>
        <v>731032</v>
      </c>
      <c r="J674" s="67">
        <f t="shared" si="320"/>
        <v>731032</v>
      </c>
      <c r="K674" s="67">
        <f>K675</f>
        <v>0</v>
      </c>
      <c r="L674" s="67">
        <f t="shared" si="294"/>
        <v>731032</v>
      </c>
      <c r="M674" s="67">
        <f t="shared" si="320"/>
        <v>731032</v>
      </c>
      <c r="N674" s="67">
        <f>N675</f>
        <v>0</v>
      </c>
      <c r="O674" s="67">
        <f t="shared" si="295"/>
        <v>731032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11.25" customHeight="1">
      <c r="A675" s="7" t="s">
        <v>188</v>
      </c>
      <c r="B675" s="6" t="s">
        <v>45</v>
      </c>
      <c r="C675" s="6" t="s">
        <v>9</v>
      </c>
      <c r="D675" s="6" t="s">
        <v>6</v>
      </c>
      <c r="E675" s="6" t="s">
        <v>442</v>
      </c>
      <c r="F675" s="6" t="s">
        <v>189</v>
      </c>
      <c r="G675" s="67">
        <f>365516+365516</f>
        <v>731032</v>
      </c>
      <c r="H675" s="67"/>
      <c r="I675" s="67">
        <f t="shared" si="301"/>
        <v>731032</v>
      </c>
      <c r="J675" s="68">
        <f>365516+365516</f>
        <v>731032</v>
      </c>
      <c r="K675" s="67"/>
      <c r="L675" s="67">
        <f t="shared" si="294"/>
        <v>731032</v>
      </c>
      <c r="M675" s="67">
        <f>365516+365516</f>
        <v>731032</v>
      </c>
      <c r="N675" s="67"/>
      <c r="O675" s="67">
        <f t="shared" si="295"/>
        <v>731032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24" hidden="1">
      <c r="A676" s="48" t="s">
        <v>446</v>
      </c>
      <c r="B676" s="6" t="s">
        <v>45</v>
      </c>
      <c r="C676" s="6" t="s">
        <v>9</v>
      </c>
      <c r="D676" s="6" t="s">
        <v>6</v>
      </c>
      <c r="E676" s="6" t="s">
        <v>445</v>
      </c>
      <c r="F676" s="6"/>
      <c r="G676" s="67">
        <f>G677</f>
        <v>0</v>
      </c>
      <c r="H676" s="67">
        <f>H677</f>
        <v>0</v>
      </c>
      <c r="I676" s="67">
        <f t="shared" si="301"/>
        <v>0</v>
      </c>
      <c r="J676" s="67">
        <f t="shared" ref="J676:M677" si="321">J677</f>
        <v>0</v>
      </c>
      <c r="K676" s="67">
        <f>K677</f>
        <v>0</v>
      </c>
      <c r="L676" s="67">
        <f t="shared" si="294"/>
        <v>0</v>
      </c>
      <c r="M676" s="67">
        <f t="shared" si="321"/>
        <v>0</v>
      </c>
      <c r="N676" s="67">
        <f>N677</f>
        <v>0</v>
      </c>
      <c r="O676" s="67">
        <f t="shared" si="295"/>
        <v>0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24" hidden="1">
      <c r="A677" s="7" t="s">
        <v>88</v>
      </c>
      <c r="B677" s="6" t="s">
        <v>45</v>
      </c>
      <c r="C677" s="6" t="s">
        <v>9</v>
      </c>
      <c r="D677" s="6" t="s">
        <v>6</v>
      </c>
      <c r="E677" s="6" t="s">
        <v>445</v>
      </c>
      <c r="F677" s="6" t="s">
        <v>87</v>
      </c>
      <c r="G677" s="67">
        <f>G678</f>
        <v>0</v>
      </c>
      <c r="H677" s="67">
        <f>H678</f>
        <v>0</v>
      </c>
      <c r="I677" s="67">
        <f t="shared" si="301"/>
        <v>0</v>
      </c>
      <c r="J677" s="67">
        <f t="shared" si="321"/>
        <v>0</v>
      </c>
      <c r="K677" s="67">
        <f>K678</f>
        <v>0</v>
      </c>
      <c r="L677" s="67">
        <f t="shared" si="294"/>
        <v>0</v>
      </c>
      <c r="M677" s="67">
        <f t="shared" si="321"/>
        <v>0</v>
      </c>
      <c r="N677" s="67">
        <f>N678</f>
        <v>0</v>
      </c>
      <c r="O677" s="67">
        <f t="shared" si="295"/>
        <v>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12" hidden="1">
      <c r="A678" s="7" t="s">
        <v>188</v>
      </c>
      <c r="B678" s="6" t="s">
        <v>45</v>
      </c>
      <c r="C678" s="6" t="s">
        <v>9</v>
      </c>
      <c r="D678" s="6" t="s">
        <v>6</v>
      </c>
      <c r="E678" s="6" t="s">
        <v>445</v>
      </c>
      <c r="F678" s="6" t="s">
        <v>189</v>
      </c>
      <c r="G678" s="67"/>
      <c r="H678" s="67"/>
      <c r="I678" s="67">
        <f t="shared" si="301"/>
        <v>0</v>
      </c>
      <c r="J678" s="68"/>
      <c r="K678" s="67"/>
      <c r="L678" s="67">
        <f t="shared" si="294"/>
        <v>0</v>
      </c>
      <c r="M678" s="67"/>
      <c r="N678" s="67"/>
      <c r="O678" s="67">
        <f t="shared" si="295"/>
        <v>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12" hidden="1">
      <c r="A679" s="72" t="s">
        <v>479</v>
      </c>
      <c r="B679" s="6" t="s">
        <v>45</v>
      </c>
      <c r="C679" s="6" t="s">
        <v>9</v>
      </c>
      <c r="D679" s="6" t="s">
        <v>6</v>
      </c>
      <c r="E679" s="6" t="s">
        <v>482</v>
      </c>
      <c r="F679" s="6"/>
      <c r="G679" s="67">
        <f>G680</f>
        <v>0</v>
      </c>
      <c r="H679" s="67">
        <f>H680</f>
        <v>0</v>
      </c>
      <c r="I679" s="67">
        <f t="shared" si="301"/>
        <v>0</v>
      </c>
      <c r="J679" s="67">
        <f t="shared" ref="J679:M680" si="322">J680</f>
        <v>0</v>
      </c>
      <c r="K679" s="67">
        <f>K680</f>
        <v>0</v>
      </c>
      <c r="L679" s="67">
        <f t="shared" si="294"/>
        <v>0</v>
      </c>
      <c r="M679" s="67">
        <f t="shared" si="322"/>
        <v>0</v>
      </c>
      <c r="N679" s="67">
        <f>N680</f>
        <v>0</v>
      </c>
      <c r="O679" s="67">
        <f t="shared" si="295"/>
        <v>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24" hidden="1">
      <c r="A680" s="7" t="s">
        <v>106</v>
      </c>
      <c r="B680" s="6" t="s">
        <v>45</v>
      </c>
      <c r="C680" s="6" t="s">
        <v>9</v>
      </c>
      <c r="D680" s="6" t="s">
        <v>6</v>
      </c>
      <c r="E680" s="6" t="s">
        <v>482</v>
      </c>
      <c r="F680" s="6" t="s">
        <v>87</v>
      </c>
      <c r="G680" s="67">
        <f>G681</f>
        <v>0</v>
      </c>
      <c r="H680" s="67">
        <f>H681</f>
        <v>0</v>
      </c>
      <c r="I680" s="67">
        <f t="shared" si="301"/>
        <v>0</v>
      </c>
      <c r="J680" s="67">
        <f t="shared" si="322"/>
        <v>0</v>
      </c>
      <c r="K680" s="67">
        <f>K681</f>
        <v>0</v>
      </c>
      <c r="L680" s="67">
        <f t="shared" si="294"/>
        <v>0</v>
      </c>
      <c r="M680" s="67">
        <f t="shared" si="322"/>
        <v>0</v>
      </c>
      <c r="N680" s="67">
        <f>N681</f>
        <v>0</v>
      </c>
      <c r="O680" s="67">
        <f t="shared" si="295"/>
        <v>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12" hidden="1">
      <c r="A681" s="7" t="s">
        <v>190</v>
      </c>
      <c r="B681" s="6" t="s">
        <v>45</v>
      </c>
      <c r="C681" s="6" t="s">
        <v>9</v>
      </c>
      <c r="D681" s="6" t="s">
        <v>6</v>
      </c>
      <c r="E681" s="6" t="s">
        <v>482</v>
      </c>
      <c r="F681" s="6" t="s">
        <v>189</v>
      </c>
      <c r="G681" s="67"/>
      <c r="H681" s="67"/>
      <c r="I681" s="67">
        <f t="shared" si="301"/>
        <v>0</v>
      </c>
      <c r="J681" s="68"/>
      <c r="K681" s="67"/>
      <c r="L681" s="67">
        <f t="shared" si="294"/>
        <v>0</v>
      </c>
      <c r="M681" s="67"/>
      <c r="N681" s="67"/>
      <c r="O681" s="67">
        <f t="shared" si="295"/>
        <v>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2">
      <c r="A682" s="7" t="s">
        <v>419</v>
      </c>
      <c r="B682" s="6" t="s">
        <v>45</v>
      </c>
      <c r="C682" s="6" t="s">
        <v>9</v>
      </c>
      <c r="D682" s="6" t="s">
        <v>6</v>
      </c>
      <c r="E682" s="6" t="s">
        <v>418</v>
      </c>
      <c r="F682" s="6"/>
      <c r="G682" s="67">
        <f>G683+G686</f>
        <v>580369</v>
      </c>
      <c r="H682" s="67">
        <f>H683+H686</f>
        <v>0</v>
      </c>
      <c r="I682" s="67">
        <f t="shared" si="301"/>
        <v>580369</v>
      </c>
      <c r="J682" s="67">
        <f t="shared" ref="J682:M682" si="323">J683+J686</f>
        <v>0</v>
      </c>
      <c r="K682" s="67">
        <f>K683+K686</f>
        <v>0</v>
      </c>
      <c r="L682" s="67">
        <f t="shared" si="294"/>
        <v>0</v>
      </c>
      <c r="M682" s="67">
        <f t="shared" si="323"/>
        <v>0</v>
      </c>
      <c r="N682" s="67">
        <f>N683+N686</f>
        <v>0</v>
      </c>
      <c r="O682" s="67">
        <f t="shared" si="295"/>
        <v>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24">
      <c r="A683" s="48" t="s">
        <v>308</v>
      </c>
      <c r="B683" s="6" t="s">
        <v>45</v>
      </c>
      <c r="C683" s="6" t="s">
        <v>9</v>
      </c>
      <c r="D683" s="6" t="s">
        <v>6</v>
      </c>
      <c r="E683" s="6" t="s">
        <v>417</v>
      </c>
      <c r="F683" s="6"/>
      <c r="G683" s="67">
        <f t="shared" ref="G683:N687" si="324">G684</f>
        <v>580369</v>
      </c>
      <c r="H683" s="67">
        <f t="shared" si="324"/>
        <v>0</v>
      </c>
      <c r="I683" s="67">
        <f t="shared" si="301"/>
        <v>580369</v>
      </c>
      <c r="J683" s="67">
        <f t="shared" si="324"/>
        <v>0</v>
      </c>
      <c r="K683" s="67">
        <f t="shared" si="324"/>
        <v>0</v>
      </c>
      <c r="L683" s="67">
        <f t="shared" si="294"/>
        <v>0</v>
      </c>
      <c r="M683" s="67">
        <f t="shared" si="324"/>
        <v>0</v>
      </c>
      <c r="N683" s="67">
        <f t="shared" si="324"/>
        <v>0</v>
      </c>
      <c r="O683" s="67">
        <f t="shared" si="295"/>
        <v>0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24">
      <c r="A684" s="7" t="s">
        <v>88</v>
      </c>
      <c r="B684" s="6" t="s">
        <v>45</v>
      </c>
      <c r="C684" s="6" t="s">
        <v>9</v>
      </c>
      <c r="D684" s="6" t="s">
        <v>6</v>
      </c>
      <c r="E684" s="6" t="s">
        <v>417</v>
      </c>
      <c r="F684" s="6" t="s">
        <v>87</v>
      </c>
      <c r="G684" s="67">
        <f t="shared" si="324"/>
        <v>580369</v>
      </c>
      <c r="H684" s="67">
        <f t="shared" si="324"/>
        <v>0</v>
      </c>
      <c r="I684" s="67">
        <f t="shared" si="301"/>
        <v>580369</v>
      </c>
      <c r="J684" s="67">
        <f t="shared" si="324"/>
        <v>0</v>
      </c>
      <c r="K684" s="67">
        <f t="shared" si="324"/>
        <v>0</v>
      </c>
      <c r="L684" s="67">
        <f t="shared" ref="L684:L695" si="325">J684+K684</f>
        <v>0</v>
      </c>
      <c r="M684" s="67">
        <f t="shared" si="324"/>
        <v>0</v>
      </c>
      <c r="N684" s="67">
        <f t="shared" si="324"/>
        <v>0</v>
      </c>
      <c r="O684" s="67">
        <f t="shared" ref="O684:O695" si="326">M684+N684</f>
        <v>0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6.5" customHeight="1">
      <c r="A685" s="7" t="s">
        <v>188</v>
      </c>
      <c r="B685" s="6" t="s">
        <v>45</v>
      </c>
      <c r="C685" s="6" t="s">
        <v>9</v>
      </c>
      <c r="D685" s="6" t="s">
        <v>6</v>
      </c>
      <c r="E685" s="6" t="s">
        <v>417</v>
      </c>
      <c r="F685" s="6" t="s">
        <v>189</v>
      </c>
      <c r="G685" s="67">
        <v>580369</v>
      </c>
      <c r="H685" s="67"/>
      <c r="I685" s="67">
        <f t="shared" si="301"/>
        <v>580369</v>
      </c>
      <c r="J685" s="68">
        <v>0</v>
      </c>
      <c r="K685" s="67"/>
      <c r="L685" s="67">
        <f t="shared" si="325"/>
        <v>0</v>
      </c>
      <c r="M685" s="67">
        <v>0</v>
      </c>
      <c r="N685" s="67"/>
      <c r="O685" s="67">
        <f t="shared" si="326"/>
        <v>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13.5" hidden="1" customHeight="1">
      <c r="A686" s="48" t="s">
        <v>444</v>
      </c>
      <c r="B686" s="6" t="s">
        <v>45</v>
      </c>
      <c r="C686" s="6" t="s">
        <v>9</v>
      </c>
      <c r="D686" s="6" t="s">
        <v>6</v>
      </c>
      <c r="E686" s="6" t="s">
        <v>443</v>
      </c>
      <c r="F686" s="6"/>
      <c r="G686" s="67">
        <f t="shared" si="324"/>
        <v>0</v>
      </c>
      <c r="H686" s="67">
        <f t="shared" si="324"/>
        <v>0</v>
      </c>
      <c r="I686" s="67">
        <f t="shared" si="301"/>
        <v>0</v>
      </c>
      <c r="J686" s="67">
        <f t="shared" si="324"/>
        <v>0</v>
      </c>
      <c r="K686" s="67">
        <f t="shared" si="324"/>
        <v>0</v>
      </c>
      <c r="L686" s="67">
        <f t="shared" si="325"/>
        <v>0</v>
      </c>
      <c r="M686" s="67">
        <f t="shared" si="324"/>
        <v>0</v>
      </c>
      <c r="N686" s="67">
        <f t="shared" si="324"/>
        <v>0</v>
      </c>
      <c r="O686" s="67">
        <f t="shared" si="326"/>
        <v>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13.5" hidden="1" customHeight="1">
      <c r="A687" s="7" t="s">
        <v>88</v>
      </c>
      <c r="B687" s="6" t="s">
        <v>45</v>
      </c>
      <c r="C687" s="6" t="s">
        <v>9</v>
      </c>
      <c r="D687" s="6" t="s">
        <v>6</v>
      </c>
      <c r="E687" s="6" t="s">
        <v>443</v>
      </c>
      <c r="F687" s="6" t="s">
        <v>87</v>
      </c>
      <c r="G687" s="67">
        <f t="shared" si="324"/>
        <v>0</v>
      </c>
      <c r="H687" s="67">
        <f t="shared" si="324"/>
        <v>0</v>
      </c>
      <c r="I687" s="67">
        <f t="shared" si="301"/>
        <v>0</v>
      </c>
      <c r="J687" s="67">
        <f t="shared" si="324"/>
        <v>0</v>
      </c>
      <c r="K687" s="67">
        <f t="shared" si="324"/>
        <v>0</v>
      </c>
      <c r="L687" s="67">
        <f t="shared" si="325"/>
        <v>0</v>
      </c>
      <c r="M687" s="67">
        <f t="shared" si="324"/>
        <v>0</v>
      </c>
      <c r="N687" s="67">
        <f t="shared" si="324"/>
        <v>0</v>
      </c>
      <c r="O687" s="67">
        <f t="shared" si="326"/>
        <v>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3.5" hidden="1" customHeight="1">
      <c r="A688" s="7" t="s">
        <v>188</v>
      </c>
      <c r="B688" s="6" t="s">
        <v>45</v>
      </c>
      <c r="C688" s="6" t="s">
        <v>9</v>
      </c>
      <c r="D688" s="6" t="s">
        <v>6</v>
      </c>
      <c r="E688" s="6" t="s">
        <v>443</v>
      </c>
      <c r="F688" s="6" t="s">
        <v>189</v>
      </c>
      <c r="G688" s="67"/>
      <c r="H688" s="67"/>
      <c r="I688" s="67">
        <f t="shared" si="301"/>
        <v>0</v>
      </c>
      <c r="J688" s="68"/>
      <c r="K688" s="67"/>
      <c r="L688" s="67">
        <f t="shared" si="325"/>
        <v>0</v>
      </c>
      <c r="M688" s="67"/>
      <c r="N688" s="67"/>
      <c r="O688" s="67">
        <f t="shared" si="326"/>
        <v>0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12">
      <c r="A689" s="7" t="s">
        <v>112</v>
      </c>
      <c r="B689" s="6" t="s">
        <v>45</v>
      </c>
      <c r="C689" s="6" t="s">
        <v>9</v>
      </c>
      <c r="D689" s="6" t="s">
        <v>6</v>
      </c>
      <c r="E689" s="6" t="s">
        <v>298</v>
      </c>
      <c r="F689" s="6"/>
      <c r="G689" s="67">
        <f>G696+G693+G690</f>
        <v>15239494.76</v>
      </c>
      <c r="H689" s="67">
        <f>H696+H693+H690</f>
        <v>2898027.26</v>
      </c>
      <c r="I689" s="67">
        <f t="shared" si="301"/>
        <v>18137522.02</v>
      </c>
      <c r="J689" s="67">
        <f t="shared" ref="J689:M689" si="327">J696+J693+J690</f>
        <v>7208959</v>
      </c>
      <c r="K689" s="67">
        <f>K696+K693+K690</f>
        <v>0</v>
      </c>
      <c r="L689" s="67">
        <f t="shared" si="325"/>
        <v>7208959</v>
      </c>
      <c r="M689" s="67">
        <f t="shared" si="327"/>
        <v>16350261</v>
      </c>
      <c r="N689" s="67">
        <f>N696+N693+N690</f>
        <v>0</v>
      </c>
      <c r="O689" s="67">
        <f t="shared" si="326"/>
        <v>16350261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48">
      <c r="A690" s="7" t="s">
        <v>114</v>
      </c>
      <c r="B690" s="6" t="s">
        <v>45</v>
      </c>
      <c r="C690" s="6" t="s">
        <v>9</v>
      </c>
      <c r="D690" s="6" t="s">
        <v>6</v>
      </c>
      <c r="E690" s="6" t="s">
        <v>356</v>
      </c>
      <c r="F690" s="6"/>
      <c r="G690" s="67">
        <f>G691</f>
        <v>14111635</v>
      </c>
      <c r="H690" s="67">
        <f>H691</f>
        <v>2573563</v>
      </c>
      <c r="I690" s="67">
        <f t="shared" si="301"/>
        <v>16685198</v>
      </c>
      <c r="J690" s="67">
        <f t="shared" ref="J690:M691" si="328">J691</f>
        <v>6137359</v>
      </c>
      <c r="K690" s="67">
        <f>K691</f>
        <v>0</v>
      </c>
      <c r="L690" s="67">
        <f t="shared" si="325"/>
        <v>6137359</v>
      </c>
      <c r="M690" s="67">
        <f t="shared" si="328"/>
        <v>15278661</v>
      </c>
      <c r="N690" s="67">
        <f>N691</f>
        <v>0</v>
      </c>
      <c r="O690" s="67">
        <f t="shared" si="326"/>
        <v>15278661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24">
      <c r="A691" s="7" t="s">
        <v>88</v>
      </c>
      <c r="B691" s="6" t="s">
        <v>45</v>
      </c>
      <c r="C691" s="6" t="s">
        <v>9</v>
      </c>
      <c r="D691" s="6" t="s">
        <v>6</v>
      </c>
      <c r="E691" s="6" t="s">
        <v>356</v>
      </c>
      <c r="F691" s="6" t="s">
        <v>87</v>
      </c>
      <c r="G691" s="67">
        <f>G692</f>
        <v>14111635</v>
      </c>
      <c r="H691" s="67">
        <f>H692</f>
        <v>2573563</v>
      </c>
      <c r="I691" s="67">
        <f t="shared" si="301"/>
        <v>16685198</v>
      </c>
      <c r="J691" s="67">
        <f t="shared" si="328"/>
        <v>6137359</v>
      </c>
      <c r="K691" s="67">
        <f>K692</f>
        <v>0</v>
      </c>
      <c r="L691" s="67">
        <f t="shared" si="325"/>
        <v>6137359</v>
      </c>
      <c r="M691" s="67">
        <f t="shared" si="328"/>
        <v>15278661</v>
      </c>
      <c r="N691" s="67">
        <f>N692</f>
        <v>0</v>
      </c>
      <c r="O691" s="67">
        <f t="shared" si="326"/>
        <v>15278661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12">
      <c r="A692" s="7" t="s">
        <v>188</v>
      </c>
      <c r="B692" s="6" t="s">
        <v>45</v>
      </c>
      <c r="C692" s="6" t="s">
        <v>9</v>
      </c>
      <c r="D692" s="6" t="s">
        <v>6</v>
      </c>
      <c r="E692" s="6" t="s">
        <v>356</v>
      </c>
      <c r="F692" s="6" t="s">
        <v>189</v>
      </c>
      <c r="G692" s="67">
        <v>14111635</v>
      </c>
      <c r="H692" s="67">
        <v>2573563</v>
      </c>
      <c r="I692" s="67">
        <f t="shared" si="301"/>
        <v>16685198</v>
      </c>
      <c r="J692" s="68">
        <v>6137359</v>
      </c>
      <c r="K692" s="67"/>
      <c r="L692" s="67">
        <f t="shared" si="325"/>
        <v>6137359</v>
      </c>
      <c r="M692" s="67">
        <v>15278661</v>
      </c>
      <c r="N692" s="67"/>
      <c r="O692" s="67">
        <f t="shared" si="326"/>
        <v>15278661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24">
      <c r="A693" s="7" t="s">
        <v>90</v>
      </c>
      <c r="B693" s="6" t="s">
        <v>45</v>
      </c>
      <c r="C693" s="6" t="s">
        <v>9</v>
      </c>
      <c r="D693" s="6" t="s">
        <v>6</v>
      </c>
      <c r="E693" s="6" t="s">
        <v>357</v>
      </c>
      <c r="F693" s="6"/>
      <c r="G693" s="67">
        <f>G694</f>
        <v>1127859.76</v>
      </c>
      <c r="H693" s="67">
        <f>H694</f>
        <v>324464.26</v>
      </c>
      <c r="I693" s="67">
        <f t="shared" si="301"/>
        <v>1452324.02</v>
      </c>
      <c r="J693" s="67">
        <f t="shared" ref="J693:M694" si="329">J694</f>
        <v>1071600</v>
      </c>
      <c r="K693" s="67">
        <f>K694</f>
        <v>0</v>
      </c>
      <c r="L693" s="67">
        <f t="shared" si="325"/>
        <v>1071600</v>
      </c>
      <c r="M693" s="67">
        <f t="shared" si="329"/>
        <v>1071600</v>
      </c>
      <c r="N693" s="67">
        <f>N694</f>
        <v>0</v>
      </c>
      <c r="O693" s="67">
        <f t="shared" si="326"/>
        <v>1071600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24">
      <c r="A694" s="7" t="s">
        <v>88</v>
      </c>
      <c r="B694" s="6" t="s">
        <v>45</v>
      </c>
      <c r="C694" s="6" t="s">
        <v>9</v>
      </c>
      <c r="D694" s="6" t="s">
        <v>6</v>
      </c>
      <c r="E694" s="6" t="s">
        <v>357</v>
      </c>
      <c r="F694" s="6" t="s">
        <v>87</v>
      </c>
      <c r="G694" s="67">
        <f>G695</f>
        <v>1127859.76</v>
      </c>
      <c r="H694" s="67">
        <f>H695</f>
        <v>324464.26</v>
      </c>
      <c r="I694" s="67">
        <f t="shared" si="301"/>
        <v>1452324.02</v>
      </c>
      <c r="J694" s="67">
        <f t="shared" si="329"/>
        <v>1071600</v>
      </c>
      <c r="K694" s="67">
        <f>K695</f>
        <v>0</v>
      </c>
      <c r="L694" s="67">
        <f t="shared" si="325"/>
        <v>1071600</v>
      </c>
      <c r="M694" s="67">
        <f t="shared" si="329"/>
        <v>1071600</v>
      </c>
      <c r="N694" s="67">
        <f>N695</f>
        <v>0</v>
      </c>
      <c r="O694" s="67">
        <f t="shared" si="326"/>
        <v>1071600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12">
      <c r="A695" s="7" t="s">
        <v>188</v>
      </c>
      <c r="B695" s="6" t="s">
        <v>45</v>
      </c>
      <c r="C695" s="6" t="s">
        <v>9</v>
      </c>
      <c r="D695" s="6" t="s">
        <v>6</v>
      </c>
      <c r="E695" s="6" t="s">
        <v>357</v>
      </c>
      <c r="F695" s="6" t="s">
        <v>189</v>
      </c>
      <c r="G695" s="67">
        <v>1127859.76</v>
      </c>
      <c r="H695" s="67">
        <f>324464.26</f>
        <v>324464.26</v>
      </c>
      <c r="I695" s="67">
        <f t="shared" si="301"/>
        <v>1452324.02</v>
      </c>
      <c r="J695" s="68">
        <v>1071600</v>
      </c>
      <c r="K695" s="67"/>
      <c r="L695" s="67">
        <f t="shared" si="325"/>
        <v>1071600</v>
      </c>
      <c r="M695" s="67">
        <v>1071600</v>
      </c>
      <c r="N695" s="67"/>
      <c r="O695" s="67">
        <f t="shared" si="326"/>
        <v>1071600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14.25" hidden="1" customHeight="1">
      <c r="A696" s="7" t="s">
        <v>290</v>
      </c>
      <c r="B696" s="6" t="s">
        <v>45</v>
      </c>
      <c r="C696" s="6" t="s">
        <v>9</v>
      </c>
      <c r="D696" s="6" t="s">
        <v>6</v>
      </c>
      <c r="E696" s="6" t="s">
        <v>364</v>
      </c>
      <c r="F696" s="6"/>
      <c r="G696" s="67">
        <f>G697</f>
        <v>0</v>
      </c>
      <c r="H696" s="67">
        <f>H697</f>
        <v>0</v>
      </c>
      <c r="I696" s="65">
        <f t="shared" si="301"/>
        <v>0</v>
      </c>
      <c r="J696" s="67">
        <f t="shared" ref="J696:M697" si="330">J697</f>
        <v>0</v>
      </c>
      <c r="K696" s="67"/>
      <c r="L696" s="67"/>
      <c r="M696" s="67">
        <f t="shared" si="330"/>
        <v>0</v>
      </c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14.25" hidden="1" customHeight="1">
      <c r="A697" s="7" t="s">
        <v>88</v>
      </c>
      <c r="B697" s="6" t="s">
        <v>45</v>
      </c>
      <c r="C697" s="6" t="s">
        <v>9</v>
      </c>
      <c r="D697" s="6" t="s">
        <v>6</v>
      </c>
      <c r="E697" s="6" t="s">
        <v>364</v>
      </c>
      <c r="F697" s="6" t="s">
        <v>87</v>
      </c>
      <c r="G697" s="67">
        <f>G698</f>
        <v>0</v>
      </c>
      <c r="H697" s="67">
        <f>H698</f>
        <v>0</v>
      </c>
      <c r="I697" s="65">
        <f t="shared" si="301"/>
        <v>0</v>
      </c>
      <c r="J697" s="67">
        <f t="shared" si="330"/>
        <v>0</v>
      </c>
      <c r="K697" s="67"/>
      <c r="L697" s="67"/>
      <c r="M697" s="67">
        <f t="shared" si="330"/>
        <v>0</v>
      </c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14.25" hidden="1" customHeight="1">
      <c r="A698" s="7" t="s">
        <v>190</v>
      </c>
      <c r="B698" s="6" t="s">
        <v>45</v>
      </c>
      <c r="C698" s="6" t="s">
        <v>9</v>
      </c>
      <c r="D698" s="6" t="s">
        <v>6</v>
      </c>
      <c r="E698" s="6" t="s">
        <v>364</v>
      </c>
      <c r="F698" s="6" t="s">
        <v>189</v>
      </c>
      <c r="G698" s="67"/>
      <c r="H698" s="67"/>
      <c r="I698" s="65">
        <f t="shared" ref="I698:I761" si="331">G698+H698</f>
        <v>0</v>
      </c>
      <c r="J698" s="68"/>
      <c r="K698" s="68"/>
      <c r="L698" s="68"/>
      <c r="M698" s="67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2">
      <c r="A699" s="8" t="s">
        <v>206</v>
      </c>
      <c r="B699" s="4" t="s">
        <v>45</v>
      </c>
      <c r="C699" s="4" t="s">
        <v>9</v>
      </c>
      <c r="D699" s="4" t="s">
        <v>7</v>
      </c>
      <c r="E699" s="4"/>
      <c r="F699" s="4"/>
      <c r="G699" s="66">
        <f>G700</f>
        <v>15188722</v>
      </c>
      <c r="H699" s="66">
        <f>H700</f>
        <v>286512.02</v>
      </c>
      <c r="I699" s="66">
        <f t="shared" si="331"/>
        <v>15475234.02</v>
      </c>
      <c r="J699" s="66">
        <f t="shared" ref="J699:M699" si="332">J700</f>
        <v>14768354</v>
      </c>
      <c r="K699" s="66">
        <f>K700</f>
        <v>0</v>
      </c>
      <c r="L699" s="66">
        <f t="shared" ref="L699:L751" si="333">J699+K699</f>
        <v>14768354</v>
      </c>
      <c r="M699" s="66">
        <f t="shared" si="332"/>
        <v>16054495</v>
      </c>
      <c r="N699" s="66">
        <f>N700</f>
        <v>0</v>
      </c>
      <c r="O699" s="66">
        <f t="shared" ref="O699:O751" si="334">M699+N699</f>
        <v>16054495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12">
      <c r="A700" s="7" t="s">
        <v>497</v>
      </c>
      <c r="B700" s="6" t="s">
        <v>45</v>
      </c>
      <c r="C700" s="6" t="s">
        <v>9</v>
      </c>
      <c r="D700" s="6" t="s">
        <v>7</v>
      </c>
      <c r="E700" s="6" t="s">
        <v>154</v>
      </c>
      <c r="F700" s="6"/>
      <c r="G700" s="67">
        <f>G701+G725</f>
        <v>15188722</v>
      </c>
      <c r="H700" s="67">
        <f>H701+H725</f>
        <v>286512.02</v>
      </c>
      <c r="I700" s="67">
        <f t="shared" si="331"/>
        <v>15475234.02</v>
      </c>
      <c r="J700" s="67">
        <f t="shared" ref="J700:M700" si="335">J701+J725</f>
        <v>14768354</v>
      </c>
      <c r="K700" s="67">
        <f>K701+K725</f>
        <v>0</v>
      </c>
      <c r="L700" s="67">
        <f t="shared" si="333"/>
        <v>14768354</v>
      </c>
      <c r="M700" s="67">
        <f t="shared" si="335"/>
        <v>16054495</v>
      </c>
      <c r="N700" s="67">
        <f>N701+N725</f>
        <v>0</v>
      </c>
      <c r="O700" s="67">
        <f t="shared" si="334"/>
        <v>16054495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12">
      <c r="A701" s="7" t="s">
        <v>499</v>
      </c>
      <c r="B701" s="6" t="s">
        <v>45</v>
      </c>
      <c r="C701" s="6" t="s">
        <v>9</v>
      </c>
      <c r="D701" s="6" t="s">
        <v>7</v>
      </c>
      <c r="E701" s="6" t="s">
        <v>158</v>
      </c>
      <c r="F701" s="6"/>
      <c r="G701" s="67">
        <f>G702+G705+G708+G711+G714</f>
        <v>14696712</v>
      </c>
      <c r="H701" s="67">
        <f>H702+H705+H708+H711+H714</f>
        <v>0</v>
      </c>
      <c r="I701" s="67">
        <f t="shared" si="331"/>
        <v>14696712</v>
      </c>
      <c r="J701" s="67">
        <f t="shared" ref="J701:M701" si="336">J702+J705+J708+J711+J714</f>
        <v>14203254</v>
      </c>
      <c r="K701" s="67">
        <f>K702+K705+K708+K711+K714</f>
        <v>0</v>
      </c>
      <c r="L701" s="67">
        <f t="shared" si="333"/>
        <v>14203254</v>
      </c>
      <c r="M701" s="67">
        <f t="shared" si="336"/>
        <v>15554595</v>
      </c>
      <c r="N701" s="67">
        <f>N702+N705+N708+N711+N714</f>
        <v>0</v>
      </c>
      <c r="O701" s="67">
        <f t="shared" si="334"/>
        <v>15554595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>
      <c r="A702" s="7" t="s">
        <v>115</v>
      </c>
      <c r="B702" s="6" t="s">
        <v>45</v>
      </c>
      <c r="C702" s="6" t="s">
        <v>9</v>
      </c>
      <c r="D702" s="6" t="s">
        <v>7</v>
      </c>
      <c r="E702" s="6" t="s">
        <v>159</v>
      </c>
      <c r="F702" s="6"/>
      <c r="G702" s="67">
        <f>G703</f>
        <v>10362181</v>
      </c>
      <c r="H702" s="67">
        <f>H703</f>
        <v>0</v>
      </c>
      <c r="I702" s="67">
        <f t="shared" si="331"/>
        <v>10362181</v>
      </c>
      <c r="J702" s="67">
        <f t="shared" ref="J702:M703" si="337">J703</f>
        <v>9663737</v>
      </c>
      <c r="K702" s="67">
        <f>K703</f>
        <v>0</v>
      </c>
      <c r="L702" s="67">
        <f t="shared" si="333"/>
        <v>9663737</v>
      </c>
      <c r="M702" s="67">
        <f t="shared" si="337"/>
        <v>10810160</v>
      </c>
      <c r="N702" s="67">
        <f>N703</f>
        <v>0</v>
      </c>
      <c r="O702" s="67">
        <f t="shared" si="334"/>
        <v>10810160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24">
      <c r="A703" s="7" t="s">
        <v>88</v>
      </c>
      <c r="B703" s="6" t="s">
        <v>45</v>
      </c>
      <c r="C703" s="6" t="s">
        <v>9</v>
      </c>
      <c r="D703" s="6" t="s">
        <v>7</v>
      </c>
      <c r="E703" s="6" t="s">
        <v>159</v>
      </c>
      <c r="F703" s="6" t="s">
        <v>87</v>
      </c>
      <c r="G703" s="67">
        <f>G704</f>
        <v>10362181</v>
      </c>
      <c r="H703" s="67">
        <f>H704</f>
        <v>0</v>
      </c>
      <c r="I703" s="67">
        <f t="shared" si="331"/>
        <v>10362181</v>
      </c>
      <c r="J703" s="67">
        <f t="shared" si="337"/>
        <v>9663737</v>
      </c>
      <c r="K703" s="67">
        <f>K704</f>
        <v>0</v>
      </c>
      <c r="L703" s="67">
        <f t="shared" si="333"/>
        <v>9663737</v>
      </c>
      <c r="M703" s="67">
        <f t="shared" si="337"/>
        <v>10810160</v>
      </c>
      <c r="N703" s="67">
        <f>N704</f>
        <v>0</v>
      </c>
      <c r="O703" s="67">
        <f t="shared" si="334"/>
        <v>10810160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2">
      <c r="A704" s="7" t="s">
        <v>188</v>
      </c>
      <c r="B704" s="6" t="s">
        <v>45</v>
      </c>
      <c r="C704" s="6" t="s">
        <v>9</v>
      </c>
      <c r="D704" s="6" t="s">
        <v>7</v>
      </c>
      <c r="E704" s="6" t="s">
        <v>159</v>
      </c>
      <c r="F704" s="6" t="s">
        <v>189</v>
      </c>
      <c r="G704" s="67">
        <v>10362181</v>
      </c>
      <c r="H704" s="67"/>
      <c r="I704" s="67">
        <f t="shared" si="331"/>
        <v>10362181</v>
      </c>
      <c r="J704" s="68">
        <v>9663737</v>
      </c>
      <c r="K704" s="67"/>
      <c r="L704" s="67">
        <f t="shared" si="333"/>
        <v>9663737</v>
      </c>
      <c r="M704" s="67">
        <v>10810160</v>
      </c>
      <c r="N704" s="67"/>
      <c r="O704" s="67">
        <f t="shared" si="334"/>
        <v>10810160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12">
      <c r="A705" s="7" t="s">
        <v>68</v>
      </c>
      <c r="B705" s="6" t="s">
        <v>45</v>
      </c>
      <c r="C705" s="6" t="s">
        <v>9</v>
      </c>
      <c r="D705" s="6" t="s">
        <v>7</v>
      </c>
      <c r="E705" s="6" t="s">
        <v>160</v>
      </c>
      <c r="F705" s="6"/>
      <c r="G705" s="67">
        <f>G706</f>
        <v>1004486</v>
      </c>
      <c r="H705" s="67">
        <f>H706</f>
        <v>0</v>
      </c>
      <c r="I705" s="67">
        <f t="shared" si="331"/>
        <v>1004486</v>
      </c>
      <c r="J705" s="67">
        <f t="shared" ref="J705:M706" si="338">J706</f>
        <v>1000000</v>
      </c>
      <c r="K705" s="67">
        <f>K706</f>
        <v>0</v>
      </c>
      <c r="L705" s="67">
        <f t="shared" si="333"/>
        <v>1000000</v>
      </c>
      <c r="M705" s="67">
        <f t="shared" si="338"/>
        <v>1000000</v>
      </c>
      <c r="N705" s="67">
        <f>N706</f>
        <v>0</v>
      </c>
      <c r="O705" s="67">
        <f t="shared" si="334"/>
        <v>1000000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24">
      <c r="A706" s="7" t="s">
        <v>88</v>
      </c>
      <c r="B706" s="6" t="s">
        <v>45</v>
      </c>
      <c r="C706" s="6" t="s">
        <v>9</v>
      </c>
      <c r="D706" s="6" t="s">
        <v>7</v>
      </c>
      <c r="E706" s="6" t="s">
        <v>160</v>
      </c>
      <c r="F706" s="6" t="s">
        <v>87</v>
      </c>
      <c r="G706" s="67">
        <f>G707</f>
        <v>1004486</v>
      </c>
      <c r="H706" s="67">
        <f>H707</f>
        <v>0</v>
      </c>
      <c r="I706" s="67">
        <f t="shared" si="331"/>
        <v>1004486</v>
      </c>
      <c r="J706" s="67">
        <f t="shared" si="338"/>
        <v>1000000</v>
      </c>
      <c r="K706" s="67">
        <f>K707</f>
        <v>0</v>
      </c>
      <c r="L706" s="67">
        <f t="shared" si="333"/>
        <v>1000000</v>
      </c>
      <c r="M706" s="67">
        <f t="shared" si="338"/>
        <v>1000000</v>
      </c>
      <c r="N706" s="67">
        <f>N707</f>
        <v>0</v>
      </c>
      <c r="O706" s="67">
        <f t="shared" si="334"/>
        <v>1000000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2">
      <c r="A707" s="7" t="s">
        <v>188</v>
      </c>
      <c r="B707" s="6" t="s">
        <v>45</v>
      </c>
      <c r="C707" s="6" t="s">
        <v>9</v>
      </c>
      <c r="D707" s="6" t="s">
        <v>7</v>
      </c>
      <c r="E707" s="6" t="s">
        <v>160</v>
      </c>
      <c r="F707" s="6" t="s">
        <v>189</v>
      </c>
      <c r="G707" s="67">
        <v>1004486</v>
      </c>
      <c r="H707" s="67"/>
      <c r="I707" s="67">
        <f t="shared" si="331"/>
        <v>1004486</v>
      </c>
      <c r="J707" s="68">
        <v>1000000</v>
      </c>
      <c r="K707" s="67"/>
      <c r="L707" s="67">
        <f t="shared" si="333"/>
        <v>1000000</v>
      </c>
      <c r="M707" s="67">
        <v>1000000</v>
      </c>
      <c r="N707" s="67"/>
      <c r="O707" s="67">
        <f t="shared" si="334"/>
        <v>1000000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12">
      <c r="A708" s="7" t="s">
        <v>91</v>
      </c>
      <c r="B708" s="6" t="s">
        <v>45</v>
      </c>
      <c r="C708" s="6" t="s">
        <v>9</v>
      </c>
      <c r="D708" s="6" t="s">
        <v>7</v>
      </c>
      <c r="E708" s="6" t="s">
        <v>161</v>
      </c>
      <c r="F708" s="6"/>
      <c r="G708" s="67">
        <f>G709</f>
        <v>106000</v>
      </c>
      <c r="H708" s="67">
        <f>H709</f>
        <v>0</v>
      </c>
      <c r="I708" s="67">
        <f t="shared" si="331"/>
        <v>106000</v>
      </c>
      <c r="J708" s="67">
        <f t="shared" ref="J708:M709" si="339">J709</f>
        <v>106000</v>
      </c>
      <c r="K708" s="67">
        <f>K709</f>
        <v>0</v>
      </c>
      <c r="L708" s="67">
        <f t="shared" si="333"/>
        <v>106000</v>
      </c>
      <c r="M708" s="67">
        <f t="shared" si="339"/>
        <v>106000</v>
      </c>
      <c r="N708" s="67">
        <f>N709</f>
        <v>0</v>
      </c>
      <c r="O708" s="67">
        <f t="shared" si="334"/>
        <v>106000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24">
      <c r="A709" s="7" t="s">
        <v>88</v>
      </c>
      <c r="B709" s="6" t="s">
        <v>45</v>
      </c>
      <c r="C709" s="6" t="s">
        <v>9</v>
      </c>
      <c r="D709" s="6" t="s">
        <v>7</v>
      </c>
      <c r="E709" s="6" t="s">
        <v>161</v>
      </c>
      <c r="F709" s="6" t="s">
        <v>87</v>
      </c>
      <c r="G709" s="67">
        <f>G710</f>
        <v>106000</v>
      </c>
      <c r="H709" s="67">
        <f>H710</f>
        <v>0</v>
      </c>
      <c r="I709" s="67">
        <f t="shared" si="331"/>
        <v>106000</v>
      </c>
      <c r="J709" s="67">
        <f t="shared" si="339"/>
        <v>106000</v>
      </c>
      <c r="K709" s="67">
        <f>K710</f>
        <v>0</v>
      </c>
      <c r="L709" s="67">
        <f t="shared" si="333"/>
        <v>106000</v>
      </c>
      <c r="M709" s="67">
        <f t="shared" si="339"/>
        <v>106000</v>
      </c>
      <c r="N709" s="67">
        <f>N710</f>
        <v>0</v>
      </c>
      <c r="O709" s="67">
        <f t="shared" si="334"/>
        <v>106000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12">
      <c r="A710" s="7" t="s">
        <v>188</v>
      </c>
      <c r="B710" s="6" t="s">
        <v>45</v>
      </c>
      <c r="C710" s="6" t="s">
        <v>9</v>
      </c>
      <c r="D710" s="6" t="s">
        <v>7</v>
      </c>
      <c r="E710" s="6" t="s">
        <v>161</v>
      </c>
      <c r="F710" s="6" t="s">
        <v>189</v>
      </c>
      <c r="G710" s="67">
        <v>106000</v>
      </c>
      <c r="H710" s="67"/>
      <c r="I710" s="67">
        <f t="shared" si="331"/>
        <v>106000</v>
      </c>
      <c r="J710" s="68">
        <v>106000</v>
      </c>
      <c r="K710" s="67"/>
      <c r="L710" s="67">
        <f t="shared" si="333"/>
        <v>106000</v>
      </c>
      <c r="M710" s="67">
        <v>106000</v>
      </c>
      <c r="N710" s="67"/>
      <c r="O710" s="67">
        <f t="shared" si="334"/>
        <v>106000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14.25" hidden="1" customHeight="1">
      <c r="A711" s="7" t="s">
        <v>327</v>
      </c>
      <c r="B711" s="6" t="s">
        <v>45</v>
      </c>
      <c r="C711" s="6" t="s">
        <v>9</v>
      </c>
      <c r="D711" s="6" t="s">
        <v>7</v>
      </c>
      <c r="E711" s="6" t="s">
        <v>324</v>
      </c>
      <c r="F711" s="6"/>
      <c r="G711" s="68">
        <f>G712</f>
        <v>0</v>
      </c>
      <c r="H711" s="68">
        <f>H712</f>
        <v>0</v>
      </c>
      <c r="I711" s="67">
        <f t="shared" si="331"/>
        <v>0</v>
      </c>
      <c r="J711" s="68">
        <f t="shared" ref="J711:M712" si="340">J712</f>
        <v>0</v>
      </c>
      <c r="K711" s="68">
        <f>K712</f>
        <v>0</v>
      </c>
      <c r="L711" s="67">
        <f t="shared" si="333"/>
        <v>0</v>
      </c>
      <c r="M711" s="68">
        <f t="shared" si="340"/>
        <v>0</v>
      </c>
      <c r="N711" s="68">
        <f>N712</f>
        <v>0</v>
      </c>
      <c r="O711" s="67">
        <f t="shared" si="334"/>
        <v>0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14.25" hidden="1" customHeight="1">
      <c r="A712" s="7" t="s">
        <v>106</v>
      </c>
      <c r="B712" s="6" t="s">
        <v>45</v>
      </c>
      <c r="C712" s="6" t="s">
        <v>9</v>
      </c>
      <c r="D712" s="6" t="s">
        <v>7</v>
      </c>
      <c r="E712" s="6" t="s">
        <v>324</v>
      </c>
      <c r="F712" s="6" t="s">
        <v>87</v>
      </c>
      <c r="G712" s="68">
        <f>G713</f>
        <v>0</v>
      </c>
      <c r="H712" s="68">
        <f>H713</f>
        <v>0</v>
      </c>
      <c r="I712" s="67">
        <f t="shared" si="331"/>
        <v>0</v>
      </c>
      <c r="J712" s="68">
        <f t="shared" si="340"/>
        <v>0</v>
      </c>
      <c r="K712" s="68">
        <f>K713</f>
        <v>0</v>
      </c>
      <c r="L712" s="67">
        <f t="shared" si="333"/>
        <v>0</v>
      </c>
      <c r="M712" s="68">
        <f t="shared" si="340"/>
        <v>0</v>
      </c>
      <c r="N712" s="68">
        <f>N713</f>
        <v>0</v>
      </c>
      <c r="O712" s="67">
        <f t="shared" si="334"/>
        <v>0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14.25" hidden="1" customHeight="1">
      <c r="A713" s="7" t="s">
        <v>190</v>
      </c>
      <c r="B713" s="6" t="s">
        <v>45</v>
      </c>
      <c r="C713" s="6" t="s">
        <v>9</v>
      </c>
      <c r="D713" s="6" t="s">
        <v>7</v>
      </c>
      <c r="E713" s="6" t="s">
        <v>324</v>
      </c>
      <c r="F713" s="6" t="s">
        <v>189</v>
      </c>
      <c r="G713" s="68"/>
      <c r="H713" s="68"/>
      <c r="I713" s="67">
        <f t="shared" si="331"/>
        <v>0</v>
      </c>
      <c r="J713" s="68"/>
      <c r="K713" s="68"/>
      <c r="L713" s="67">
        <f t="shared" si="333"/>
        <v>0</v>
      </c>
      <c r="M713" s="67"/>
      <c r="N713" s="68"/>
      <c r="O713" s="67">
        <f t="shared" si="334"/>
        <v>0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24">
      <c r="A714" s="7" t="s">
        <v>321</v>
      </c>
      <c r="B714" s="6" t="s">
        <v>45</v>
      </c>
      <c r="C714" s="6" t="s">
        <v>9</v>
      </c>
      <c r="D714" s="6" t="s">
        <v>7</v>
      </c>
      <c r="E714" s="6" t="s">
        <v>320</v>
      </c>
      <c r="F714" s="6"/>
      <c r="G714" s="68">
        <f>G715+G718</f>
        <v>3224045</v>
      </c>
      <c r="H714" s="68">
        <f>H715+H718</f>
        <v>0</v>
      </c>
      <c r="I714" s="67">
        <f t="shared" si="331"/>
        <v>3224045</v>
      </c>
      <c r="J714" s="68">
        <f t="shared" ref="J714:M714" si="341">J715+J718</f>
        <v>3433517</v>
      </c>
      <c r="K714" s="68">
        <f>K715+K718</f>
        <v>0</v>
      </c>
      <c r="L714" s="67">
        <f t="shared" si="333"/>
        <v>3433517</v>
      </c>
      <c r="M714" s="68">
        <f t="shared" si="341"/>
        <v>3638435</v>
      </c>
      <c r="N714" s="68">
        <f>N715+N718</f>
        <v>0</v>
      </c>
      <c r="O714" s="67">
        <f t="shared" si="334"/>
        <v>3638435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12">
      <c r="A715" s="7" t="s">
        <v>115</v>
      </c>
      <c r="B715" s="6" t="s">
        <v>45</v>
      </c>
      <c r="C715" s="6" t="s">
        <v>9</v>
      </c>
      <c r="D715" s="6" t="s">
        <v>7</v>
      </c>
      <c r="E715" s="6" t="s">
        <v>319</v>
      </c>
      <c r="F715" s="6"/>
      <c r="G715" s="68">
        <f>G716</f>
        <v>2872086</v>
      </c>
      <c r="H715" s="68">
        <f>H716</f>
        <v>0</v>
      </c>
      <c r="I715" s="67">
        <f t="shared" si="331"/>
        <v>2872086</v>
      </c>
      <c r="J715" s="68">
        <f t="shared" ref="J715:M716" si="342">J716</f>
        <v>3058691</v>
      </c>
      <c r="K715" s="68">
        <f>K716</f>
        <v>0</v>
      </c>
      <c r="L715" s="67">
        <f t="shared" si="333"/>
        <v>3058691</v>
      </c>
      <c r="M715" s="68">
        <f t="shared" si="342"/>
        <v>3241240</v>
      </c>
      <c r="N715" s="68">
        <f>N716</f>
        <v>0</v>
      </c>
      <c r="O715" s="67">
        <f t="shared" si="334"/>
        <v>3241240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24">
      <c r="A716" s="7" t="s">
        <v>88</v>
      </c>
      <c r="B716" s="6" t="s">
        <v>45</v>
      </c>
      <c r="C716" s="6" t="s">
        <v>9</v>
      </c>
      <c r="D716" s="6" t="s">
        <v>7</v>
      </c>
      <c r="E716" s="6" t="s">
        <v>319</v>
      </c>
      <c r="F716" s="6" t="s">
        <v>87</v>
      </c>
      <c r="G716" s="68">
        <f>G717</f>
        <v>2872086</v>
      </c>
      <c r="H716" s="68">
        <f>H717</f>
        <v>0</v>
      </c>
      <c r="I716" s="67">
        <f t="shared" si="331"/>
        <v>2872086</v>
      </c>
      <c r="J716" s="68">
        <f t="shared" si="342"/>
        <v>3058691</v>
      </c>
      <c r="K716" s="68">
        <f>K717</f>
        <v>0</v>
      </c>
      <c r="L716" s="67">
        <f t="shared" si="333"/>
        <v>3058691</v>
      </c>
      <c r="M716" s="68">
        <f t="shared" si="342"/>
        <v>3241240</v>
      </c>
      <c r="N716" s="68">
        <f>N717</f>
        <v>0</v>
      </c>
      <c r="O716" s="67">
        <f t="shared" si="334"/>
        <v>3241240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2">
      <c r="A717" s="7" t="s">
        <v>188</v>
      </c>
      <c r="B717" s="6" t="s">
        <v>45</v>
      </c>
      <c r="C717" s="6" t="s">
        <v>9</v>
      </c>
      <c r="D717" s="6" t="s">
        <v>7</v>
      </c>
      <c r="E717" s="6" t="s">
        <v>319</v>
      </c>
      <c r="F717" s="6" t="s">
        <v>189</v>
      </c>
      <c r="G717" s="68">
        <v>2872086</v>
      </c>
      <c r="H717" s="68"/>
      <c r="I717" s="67">
        <f t="shared" si="331"/>
        <v>2872086</v>
      </c>
      <c r="J717" s="68">
        <v>3058691</v>
      </c>
      <c r="K717" s="68"/>
      <c r="L717" s="67">
        <f t="shared" si="333"/>
        <v>3058691</v>
      </c>
      <c r="M717" s="67">
        <v>3241240</v>
      </c>
      <c r="N717" s="68"/>
      <c r="O717" s="67">
        <f t="shared" si="334"/>
        <v>3241240</v>
      </c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2">
      <c r="A718" s="7" t="s">
        <v>68</v>
      </c>
      <c r="B718" s="6" t="s">
        <v>45</v>
      </c>
      <c r="C718" s="6" t="s">
        <v>9</v>
      </c>
      <c r="D718" s="6" t="s">
        <v>7</v>
      </c>
      <c r="E718" s="6" t="s">
        <v>322</v>
      </c>
      <c r="F718" s="6"/>
      <c r="G718" s="68">
        <f>G719+G723</f>
        <v>351959</v>
      </c>
      <c r="H718" s="68">
        <f>H719+H723</f>
        <v>0</v>
      </c>
      <c r="I718" s="67">
        <f t="shared" si="331"/>
        <v>351959</v>
      </c>
      <c r="J718" s="68">
        <f t="shared" ref="J718:M718" si="343">J719+J723</f>
        <v>374826</v>
      </c>
      <c r="K718" s="68">
        <f>K719+K723</f>
        <v>0</v>
      </c>
      <c r="L718" s="67">
        <f t="shared" si="333"/>
        <v>374826</v>
      </c>
      <c r="M718" s="68">
        <f t="shared" si="343"/>
        <v>397195</v>
      </c>
      <c r="N718" s="68">
        <f>N719+N723</f>
        <v>0</v>
      </c>
      <c r="O718" s="67">
        <f t="shared" si="334"/>
        <v>397195</v>
      </c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24">
      <c r="A719" s="7" t="s">
        <v>88</v>
      </c>
      <c r="B719" s="6" t="s">
        <v>45</v>
      </c>
      <c r="C719" s="6" t="s">
        <v>9</v>
      </c>
      <c r="D719" s="6" t="s">
        <v>7</v>
      </c>
      <c r="E719" s="6" t="s">
        <v>322</v>
      </c>
      <c r="F719" s="6" t="s">
        <v>87</v>
      </c>
      <c r="G719" s="68">
        <f>G720+G721+G722</f>
        <v>333594</v>
      </c>
      <c r="H719" s="68">
        <f>H720+H721+H722</f>
        <v>0</v>
      </c>
      <c r="I719" s="67">
        <f t="shared" si="331"/>
        <v>333594</v>
      </c>
      <c r="J719" s="68">
        <f t="shared" ref="J719:M719" si="344">J720+J721+J722</f>
        <v>355259</v>
      </c>
      <c r="K719" s="68">
        <f>K720+K721+K722</f>
        <v>0</v>
      </c>
      <c r="L719" s="67">
        <f t="shared" si="333"/>
        <v>355259</v>
      </c>
      <c r="M719" s="68">
        <f t="shared" si="344"/>
        <v>376470</v>
      </c>
      <c r="N719" s="68">
        <f>N720+N721+N722</f>
        <v>0</v>
      </c>
      <c r="O719" s="67">
        <f t="shared" si="334"/>
        <v>376470</v>
      </c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2">
      <c r="A720" s="7" t="s">
        <v>188</v>
      </c>
      <c r="B720" s="6" t="s">
        <v>45</v>
      </c>
      <c r="C720" s="6" t="s">
        <v>9</v>
      </c>
      <c r="D720" s="6" t="s">
        <v>7</v>
      </c>
      <c r="E720" s="6" t="s">
        <v>322</v>
      </c>
      <c r="F720" s="6" t="s">
        <v>189</v>
      </c>
      <c r="G720" s="68">
        <f>278514+18360</f>
        <v>296874</v>
      </c>
      <c r="H720" s="68"/>
      <c r="I720" s="67">
        <f t="shared" si="331"/>
        <v>296874</v>
      </c>
      <c r="J720" s="68">
        <f>296609+19550</f>
        <v>316159</v>
      </c>
      <c r="K720" s="68"/>
      <c r="L720" s="67">
        <f t="shared" si="333"/>
        <v>316159</v>
      </c>
      <c r="M720" s="67">
        <f>314310+20720</f>
        <v>335030</v>
      </c>
      <c r="N720" s="68"/>
      <c r="O720" s="67">
        <f t="shared" si="334"/>
        <v>335030</v>
      </c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12">
      <c r="A721" s="7" t="s">
        <v>325</v>
      </c>
      <c r="B721" s="6" t="s">
        <v>45</v>
      </c>
      <c r="C721" s="6" t="s">
        <v>9</v>
      </c>
      <c r="D721" s="6" t="s">
        <v>7</v>
      </c>
      <c r="E721" s="6" t="s">
        <v>322</v>
      </c>
      <c r="F721" s="6" t="s">
        <v>323</v>
      </c>
      <c r="G721" s="68">
        <f>18360</f>
        <v>18360</v>
      </c>
      <c r="H721" s="68"/>
      <c r="I721" s="67">
        <f t="shared" si="331"/>
        <v>18360</v>
      </c>
      <c r="J721" s="68">
        <f>19550</f>
        <v>19550</v>
      </c>
      <c r="K721" s="68"/>
      <c r="L721" s="67">
        <f t="shared" si="333"/>
        <v>19550</v>
      </c>
      <c r="M721" s="67">
        <f>20720</f>
        <v>20720</v>
      </c>
      <c r="N721" s="68"/>
      <c r="O721" s="67">
        <f t="shared" si="334"/>
        <v>20720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24">
      <c r="A722" s="7" t="s">
        <v>326</v>
      </c>
      <c r="B722" s="6" t="s">
        <v>45</v>
      </c>
      <c r="C722" s="6" t="s">
        <v>9</v>
      </c>
      <c r="D722" s="6" t="s">
        <v>7</v>
      </c>
      <c r="E722" s="6" t="s">
        <v>322</v>
      </c>
      <c r="F722" s="6" t="s">
        <v>224</v>
      </c>
      <c r="G722" s="68">
        <f>18360</f>
        <v>18360</v>
      </c>
      <c r="H722" s="68"/>
      <c r="I722" s="67">
        <f t="shared" si="331"/>
        <v>18360</v>
      </c>
      <c r="J722" s="68">
        <f>19550</f>
        <v>19550</v>
      </c>
      <c r="K722" s="68"/>
      <c r="L722" s="67">
        <f t="shared" si="333"/>
        <v>19550</v>
      </c>
      <c r="M722" s="68">
        <f>20720</f>
        <v>20720</v>
      </c>
      <c r="N722" s="68"/>
      <c r="O722" s="67">
        <f t="shared" si="334"/>
        <v>20720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2">
      <c r="A723" s="7" t="s">
        <v>65</v>
      </c>
      <c r="B723" s="6" t="s">
        <v>45</v>
      </c>
      <c r="C723" s="6" t="s">
        <v>9</v>
      </c>
      <c r="D723" s="6" t="s">
        <v>7</v>
      </c>
      <c r="E723" s="6" t="s">
        <v>322</v>
      </c>
      <c r="F723" s="6" t="s">
        <v>22</v>
      </c>
      <c r="G723" s="68">
        <f>G724</f>
        <v>18365</v>
      </c>
      <c r="H723" s="68">
        <f>H724</f>
        <v>0</v>
      </c>
      <c r="I723" s="67">
        <f t="shared" si="331"/>
        <v>18365</v>
      </c>
      <c r="J723" s="68">
        <f t="shared" ref="J723:M723" si="345">J724</f>
        <v>19567</v>
      </c>
      <c r="K723" s="68">
        <f>K724</f>
        <v>0</v>
      </c>
      <c r="L723" s="67">
        <f t="shared" si="333"/>
        <v>19567</v>
      </c>
      <c r="M723" s="68">
        <f t="shared" si="345"/>
        <v>20725</v>
      </c>
      <c r="N723" s="68">
        <f>N724</f>
        <v>0</v>
      </c>
      <c r="O723" s="67">
        <f t="shared" si="334"/>
        <v>20725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24">
      <c r="A724" s="7" t="s">
        <v>406</v>
      </c>
      <c r="B724" s="6" t="s">
        <v>45</v>
      </c>
      <c r="C724" s="6" t="s">
        <v>9</v>
      </c>
      <c r="D724" s="6" t="s">
        <v>7</v>
      </c>
      <c r="E724" s="6" t="s">
        <v>322</v>
      </c>
      <c r="F724" s="6" t="s">
        <v>70</v>
      </c>
      <c r="G724" s="68">
        <v>18365</v>
      </c>
      <c r="H724" s="68"/>
      <c r="I724" s="67">
        <f t="shared" si="331"/>
        <v>18365</v>
      </c>
      <c r="J724" s="68">
        <v>19567</v>
      </c>
      <c r="K724" s="68"/>
      <c r="L724" s="67">
        <f t="shared" si="333"/>
        <v>19567</v>
      </c>
      <c r="M724" s="67">
        <v>20725</v>
      </c>
      <c r="N724" s="68"/>
      <c r="O724" s="67">
        <f t="shared" si="334"/>
        <v>20725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2">
      <c r="A725" s="7" t="s">
        <v>112</v>
      </c>
      <c r="B725" s="6" t="s">
        <v>45</v>
      </c>
      <c r="C725" s="6" t="s">
        <v>9</v>
      </c>
      <c r="D725" s="6" t="s">
        <v>7</v>
      </c>
      <c r="E725" s="6" t="s">
        <v>298</v>
      </c>
      <c r="F725" s="6"/>
      <c r="G725" s="67">
        <f>G726+G729</f>
        <v>492010</v>
      </c>
      <c r="H725" s="67">
        <f>H726+H729</f>
        <v>286512.02</v>
      </c>
      <c r="I725" s="67">
        <f t="shared" si="331"/>
        <v>778522.02</v>
      </c>
      <c r="J725" s="67">
        <f t="shared" ref="J725:M725" si="346">J726+J729</f>
        <v>565100</v>
      </c>
      <c r="K725" s="67">
        <f>K726+K729</f>
        <v>0</v>
      </c>
      <c r="L725" s="67">
        <f t="shared" si="333"/>
        <v>565100</v>
      </c>
      <c r="M725" s="67">
        <f t="shared" si="346"/>
        <v>499900</v>
      </c>
      <c r="N725" s="67">
        <f>N726+N729</f>
        <v>0</v>
      </c>
      <c r="O725" s="67">
        <f t="shared" si="334"/>
        <v>499900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48">
      <c r="A726" s="7" t="s">
        <v>114</v>
      </c>
      <c r="B726" s="6" t="s">
        <v>45</v>
      </c>
      <c r="C726" s="6" t="s">
        <v>9</v>
      </c>
      <c r="D726" s="6" t="s">
        <v>7</v>
      </c>
      <c r="E726" s="6" t="s">
        <v>356</v>
      </c>
      <c r="F726" s="6"/>
      <c r="G726" s="67">
        <f t="shared" ref="G726:N727" si="347">G727</f>
        <v>442010</v>
      </c>
      <c r="H726" s="67">
        <f t="shared" si="347"/>
        <v>266512.02</v>
      </c>
      <c r="I726" s="67">
        <f t="shared" si="331"/>
        <v>708522.02</v>
      </c>
      <c r="J726" s="67">
        <f t="shared" si="347"/>
        <v>515100</v>
      </c>
      <c r="K726" s="67">
        <f t="shared" si="347"/>
        <v>0</v>
      </c>
      <c r="L726" s="67">
        <f t="shared" si="333"/>
        <v>515100</v>
      </c>
      <c r="M726" s="67">
        <f t="shared" si="347"/>
        <v>449900</v>
      </c>
      <c r="N726" s="67">
        <f t="shared" si="347"/>
        <v>0</v>
      </c>
      <c r="O726" s="67">
        <f t="shared" si="334"/>
        <v>449900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24">
      <c r="A727" s="7" t="s">
        <v>88</v>
      </c>
      <c r="B727" s="6" t="s">
        <v>45</v>
      </c>
      <c r="C727" s="6" t="s">
        <v>9</v>
      </c>
      <c r="D727" s="6" t="s">
        <v>7</v>
      </c>
      <c r="E727" s="6" t="s">
        <v>356</v>
      </c>
      <c r="F727" s="6" t="s">
        <v>87</v>
      </c>
      <c r="G727" s="67">
        <f t="shared" si="347"/>
        <v>442010</v>
      </c>
      <c r="H727" s="67">
        <f t="shared" si="347"/>
        <v>266512.02</v>
      </c>
      <c r="I727" s="67">
        <f t="shared" si="331"/>
        <v>708522.02</v>
      </c>
      <c r="J727" s="67">
        <f t="shared" si="347"/>
        <v>515100</v>
      </c>
      <c r="K727" s="67">
        <f t="shared" si="347"/>
        <v>0</v>
      </c>
      <c r="L727" s="67">
        <f t="shared" si="333"/>
        <v>515100</v>
      </c>
      <c r="M727" s="67">
        <f t="shared" si="347"/>
        <v>449900</v>
      </c>
      <c r="N727" s="67">
        <f t="shared" si="347"/>
        <v>0</v>
      </c>
      <c r="O727" s="67">
        <f t="shared" si="334"/>
        <v>449900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7" t="s">
        <v>188</v>
      </c>
      <c r="B728" s="6" t="s">
        <v>45</v>
      </c>
      <c r="C728" s="6" t="s">
        <v>9</v>
      </c>
      <c r="D728" s="6" t="s">
        <v>7</v>
      </c>
      <c r="E728" s="6" t="s">
        <v>356</v>
      </c>
      <c r="F728" s="6" t="s">
        <v>189</v>
      </c>
      <c r="G728" s="67">
        <v>442010</v>
      </c>
      <c r="H728" s="67">
        <v>266512.02</v>
      </c>
      <c r="I728" s="67">
        <f t="shared" si="331"/>
        <v>708522.02</v>
      </c>
      <c r="J728" s="68">
        <v>515100</v>
      </c>
      <c r="K728" s="67"/>
      <c r="L728" s="67">
        <f t="shared" si="333"/>
        <v>515100</v>
      </c>
      <c r="M728" s="67">
        <v>449900</v>
      </c>
      <c r="N728" s="67"/>
      <c r="O728" s="67">
        <f t="shared" si="334"/>
        <v>449900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24">
      <c r="A729" s="7" t="s">
        <v>90</v>
      </c>
      <c r="B729" s="6" t="s">
        <v>45</v>
      </c>
      <c r="C729" s="6" t="s">
        <v>9</v>
      </c>
      <c r="D729" s="6" t="s">
        <v>7</v>
      </c>
      <c r="E729" s="6" t="s">
        <v>357</v>
      </c>
      <c r="F729" s="6"/>
      <c r="G729" s="67">
        <f>G730</f>
        <v>50000</v>
      </c>
      <c r="H729" s="67">
        <f>H730</f>
        <v>20000</v>
      </c>
      <c r="I729" s="67">
        <f t="shared" si="331"/>
        <v>70000</v>
      </c>
      <c r="J729" s="67">
        <f t="shared" ref="J729:M730" si="348">J730</f>
        <v>50000</v>
      </c>
      <c r="K729" s="67">
        <f>K730</f>
        <v>0</v>
      </c>
      <c r="L729" s="67">
        <f t="shared" si="333"/>
        <v>50000</v>
      </c>
      <c r="M729" s="67">
        <f t="shared" si="348"/>
        <v>50000</v>
      </c>
      <c r="N729" s="67">
        <f>N730</f>
        <v>0</v>
      </c>
      <c r="O729" s="67">
        <f t="shared" si="334"/>
        <v>50000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24">
      <c r="A730" s="7" t="s">
        <v>88</v>
      </c>
      <c r="B730" s="6" t="s">
        <v>45</v>
      </c>
      <c r="C730" s="6" t="s">
        <v>9</v>
      </c>
      <c r="D730" s="6" t="s">
        <v>7</v>
      </c>
      <c r="E730" s="6" t="s">
        <v>357</v>
      </c>
      <c r="F730" s="6" t="s">
        <v>87</v>
      </c>
      <c r="G730" s="67">
        <f>G731</f>
        <v>50000</v>
      </c>
      <c r="H730" s="67">
        <f>H731</f>
        <v>20000</v>
      </c>
      <c r="I730" s="67">
        <f t="shared" si="331"/>
        <v>70000</v>
      </c>
      <c r="J730" s="67">
        <f t="shared" si="348"/>
        <v>50000</v>
      </c>
      <c r="K730" s="67">
        <f>K731</f>
        <v>0</v>
      </c>
      <c r="L730" s="67">
        <f t="shared" si="333"/>
        <v>50000</v>
      </c>
      <c r="M730" s="67">
        <f t="shared" si="348"/>
        <v>50000</v>
      </c>
      <c r="N730" s="67">
        <f>N731</f>
        <v>0</v>
      </c>
      <c r="O730" s="67">
        <f t="shared" si="334"/>
        <v>50000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12">
      <c r="A731" s="7" t="s">
        <v>188</v>
      </c>
      <c r="B731" s="6" t="s">
        <v>45</v>
      </c>
      <c r="C731" s="6" t="s">
        <v>9</v>
      </c>
      <c r="D731" s="6" t="s">
        <v>7</v>
      </c>
      <c r="E731" s="6" t="s">
        <v>357</v>
      </c>
      <c r="F731" s="6" t="s">
        <v>189</v>
      </c>
      <c r="G731" s="67">
        <v>50000</v>
      </c>
      <c r="H731" s="67">
        <v>20000</v>
      </c>
      <c r="I731" s="67">
        <f t="shared" si="331"/>
        <v>70000</v>
      </c>
      <c r="J731" s="68">
        <v>50000</v>
      </c>
      <c r="K731" s="67"/>
      <c r="L731" s="67">
        <f t="shared" si="333"/>
        <v>50000</v>
      </c>
      <c r="M731" s="67">
        <v>50000</v>
      </c>
      <c r="N731" s="67"/>
      <c r="O731" s="67">
        <f t="shared" si="334"/>
        <v>50000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13.5" customHeight="1">
      <c r="A732" s="8" t="s">
        <v>214</v>
      </c>
      <c r="B732" s="4" t="s">
        <v>45</v>
      </c>
      <c r="C732" s="4" t="s">
        <v>9</v>
      </c>
      <c r="D732" s="4" t="s">
        <v>9</v>
      </c>
      <c r="E732" s="4"/>
      <c r="F732" s="4"/>
      <c r="G732" s="66">
        <f>G733+G747+G752</f>
        <v>1893701.63</v>
      </c>
      <c r="H732" s="66">
        <f>H733+H747+H752</f>
        <v>0</v>
      </c>
      <c r="I732" s="66">
        <f t="shared" si="331"/>
        <v>1893701.63</v>
      </c>
      <c r="J732" s="66">
        <f t="shared" ref="J732:M732" si="349">J733+J747+J752</f>
        <v>1571514.63</v>
      </c>
      <c r="K732" s="66">
        <f>K733+K747+K752</f>
        <v>0</v>
      </c>
      <c r="L732" s="66">
        <f t="shared" si="333"/>
        <v>1571514.63</v>
      </c>
      <c r="M732" s="66">
        <f t="shared" si="349"/>
        <v>1571514.63</v>
      </c>
      <c r="N732" s="66">
        <f>N733+N747+N752</f>
        <v>0</v>
      </c>
      <c r="O732" s="66">
        <f t="shared" si="334"/>
        <v>1571514.63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3.5" customHeight="1">
      <c r="A733" s="7" t="s">
        <v>494</v>
      </c>
      <c r="B733" s="6" t="s">
        <v>45</v>
      </c>
      <c r="C733" s="6" t="s">
        <v>9</v>
      </c>
      <c r="D733" s="6" t="s">
        <v>9</v>
      </c>
      <c r="E733" s="6" t="s">
        <v>154</v>
      </c>
      <c r="F733" s="6"/>
      <c r="G733" s="67">
        <f>G740+G734</f>
        <v>1669701.63</v>
      </c>
      <c r="H733" s="67">
        <f>H740+H734</f>
        <v>0</v>
      </c>
      <c r="I733" s="67">
        <f t="shared" si="331"/>
        <v>1669701.63</v>
      </c>
      <c r="J733" s="67">
        <f t="shared" ref="J733:M733" si="350">J740+J734</f>
        <v>1571514.63</v>
      </c>
      <c r="K733" s="67">
        <f>K740+K734</f>
        <v>0</v>
      </c>
      <c r="L733" s="67">
        <f t="shared" si="333"/>
        <v>1571514.63</v>
      </c>
      <c r="M733" s="67">
        <f t="shared" si="350"/>
        <v>1571514.63</v>
      </c>
      <c r="N733" s="67">
        <f>N740+N734</f>
        <v>0</v>
      </c>
      <c r="O733" s="67">
        <f t="shared" si="334"/>
        <v>1571514.63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3.5" customHeight="1">
      <c r="A734" s="7" t="s">
        <v>495</v>
      </c>
      <c r="B734" s="6" t="s">
        <v>45</v>
      </c>
      <c r="C734" s="6" t="s">
        <v>9</v>
      </c>
      <c r="D734" s="6" t="s">
        <v>9</v>
      </c>
      <c r="E734" s="6" t="s">
        <v>155</v>
      </c>
      <c r="F734" s="6"/>
      <c r="G734" s="67">
        <f>G735</f>
        <v>120000</v>
      </c>
      <c r="H734" s="67">
        <f>H735</f>
        <v>0</v>
      </c>
      <c r="I734" s="67">
        <f t="shared" si="331"/>
        <v>120000</v>
      </c>
      <c r="J734" s="67">
        <f t="shared" ref="J734:M734" si="351">J735</f>
        <v>120000</v>
      </c>
      <c r="K734" s="67">
        <f>K735</f>
        <v>0</v>
      </c>
      <c r="L734" s="67">
        <f t="shared" si="333"/>
        <v>120000</v>
      </c>
      <c r="M734" s="67">
        <f t="shared" si="351"/>
        <v>120000</v>
      </c>
      <c r="N734" s="67">
        <f>N735</f>
        <v>0</v>
      </c>
      <c r="O734" s="67">
        <f t="shared" si="334"/>
        <v>120000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12">
      <c r="A735" s="7" t="s">
        <v>91</v>
      </c>
      <c r="B735" s="6" t="s">
        <v>45</v>
      </c>
      <c r="C735" s="6" t="s">
        <v>9</v>
      </c>
      <c r="D735" s="6" t="s">
        <v>9</v>
      </c>
      <c r="E735" s="6" t="s">
        <v>249</v>
      </c>
      <c r="F735" s="6"/>
      <c r="G735" s="67">
        <f>G738+G736</f>
        <v>120000</v>
      </c>
      <c r="H735" s="67">
        <f>H738+H736</f>
        <v>0</v>
      </c>
      <c r="I735" s="67">
        <f t="shared" si="331"/>
        <v>120000</v>
      </c>
      <c r="J735" s="67">
        <f t="shared" ref="J735:M735" si="352">J738+J736</f>
        <v>120000</v>
      </c>
      <c r="K735" s="67">
        <f>K738+K736</f>
        <v>0</v>
      </c>
      <c r="L735" s="67">
        <f t="shared" si="333"/>
        <v>120000</v>
      </c>
      <c r="M735" s="67">
        <f t="shared" si="352"/>
        <v>120000</v>
      </c>
      <c r="N735" s="67">
        <f>N738+N736</f>
        <v>0</v>
      </c>
      <c r="O735" s="67">
        <f t="shared" si="334"/>
        <v>120000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36">
      <c r="A736" s="7" t="s">
        <v>55</v>
      </c>
      <c r="B736" s="6" t="s">
        <v>45</v>
      </c>
      <c r="C736" s="6" t="s">
        <v>9</v>
      </c>
      <c r="D736" s="6" t="s">
        <v>9</v>
      </c>
      <c r="E736" s="6" t="s">
        <v>249</v>
      </c>
      <c r="F736" s="6" t="s">
        <v>54</v>
      </c>
      <c r="G736" s="67">
        <f>G737</f>
        <v>22134.9</v>
      </c>
      <c r="H736" s="67">
        <f>H737</f>
        <v>0</v>
      </c>
      <c r="I736" s="67">
        <f t="shared" si="331"/>
        <v>22134.9</v>
      </c>
      <c r="J736" s="67">
        <f t="shared" ref="J736:M736" si="353">J737</f>
        <v>0</v>
      </c>
      <c r="K736" s="67">
        <f>K737</f>
        <v>0</v>
      </c>
      <c r="L736" s="67">
        <f t="shared" si="333"/>
        <v>0</v>
      </c>
      <c r="M736" s="67">
        <f t="shared" si="353"/>
        <v>0</v>
      </c>
      <c r="N736" s="67">
        <f>N737</f>
        <v>0</v>
      </c>
      <c r="O736" s="67">
        <f t="shared" si="334"/>
        <v>0</v>
      </c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12">
      <c r="A737" s="7" t="s">
        <v>57</v>
      </c>
      <c r="B737" s="6" t="s">
        <v>45</v>
      </c>
      <c r="C737" s="6" t="s">
        <v>9</v>
      </c>
      <c r="D737" s="6" t="s">
        <v>9</v>
      </c>
      <c r="E737" s="6" t="s">
        <v>249</v>
      </c>
      <c r="F737" s="6" t="s">
        <v>56</v>
      </c>
      <c r="G737" s="67">
        <v>22134.9</v>
      </c>
      <c r="H737" s="67"/>
      <c r="I737" s="67">
        <f t="shared" si="331"/>
        <v>22134.9</v>
      </c>
      <c r="J737" s="68"/>
      <c r="K737" s="67"/>
      <c r="L737" s="67">
        <f t="shared" si="333"/>
        <v>0</v>
      </c>
      <c r="M737" s="67"/>
      <c r="N737" s="67"/>
      <c r="O737" s="67">
        <f t="shared" si="334"/>
        <v>0</v>
      </c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12">
      <c r="A738" s="7" t="s">
        <v>423</v>
      </c>
      <c r="B738" s="6" t="s">
        <v>45</v>
      </c>
      <c r="C738" s="6" t="s">
        <v>9</v>
      </c>
      <c r="D738" s="6" t="s">
        <v>9</v>
      </c>
      <c r="E738" s="6" t="s">
        <v>249</v>
      </c>
      <c r="F738" s="6" t="s">
        <v>61</v>
      </c>
      <c r="G738" s="67">
        <f>G739</f>
        <v>97865.1</v>
      </c>
      <c r="H738" s="67">
        <f>H739</f>
        <v>0</v>
      </c>
      <c r="I738" s="67">
        <f t="shared" si="331"/>
        <v>97865.1</v>
      </c>
      <c r="J738" s="67">
        <f t="shared" ref="J738:M738" si="354">J739</f>
        <v>120000</v>
      </c>
      <c r="K738" s="67">
        <f>K739</f>
        <v>0</v>
      </c>
      <c r="L738" s="67">
        <f t="shared" si="333"/>
        <v>120000</v>
      </c>
      <c r="M738" s="67">
        <f t="shared" si="354"/>
        <v>120000</v>
      </c>
      <c r="N738" s="67">
        <f>N739</f>
        <v>0</v>
      </c>
      <c r="O738" s="67">
        <f t="shared" si="334"/>
        <v>120000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5" customHeight="1">
      <c r="A739" s="7" t="s">
        <v>82</v>
      </c>
      <c r="B739" s="6" t="s">
        <v>45</v>
      </c>
      <c r="C739" s="6" t="s">
        <v>9</v>
      </c>
      <c r="D739" s="6" t="s">
        <v>9</v>
      </c>
      <c r="E739" s="6" t="s">
        <v>249</v>
      </c>
      <c r="F739" s="6" t="s">
        <v>62</v>
      </c>
      <c r="G739" s="67">
        <v>97865.1</v>
      </c>
      <c r="H739" s="67"/>
      <c r="I739" s="67">
        <f t="shared" si="331"/>
        <v>97865.1</v>
      </c>
      <c r="J739" s="68">
        <v>120000</v>
      </c>
      <c r="K739" s="67"/>
      <c r="L739" s="67">
        <f t="shared" si="333"/>
        <v>120000</v>
      </c>
      <c r="M739" s="67">
        <v>120000</v>
      </c>
      <c r="N739" s="67"/>
      <c r="O739" s="67">
        <f t="shared" si="334"/>
        <v>120000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5" customHeight="1">
      <c r="A740" s="7" t="s">
        <v>500</v>
      </c>
      <c r="B740" s="6" t="s">
        <v>45</v>
      </c>
      <c r="C740" s="6" t="s">
        <v>9</v>
      </c>
      <c r="D740" s="6" t="s">
        <v>9</v>
      </c>
      <c r="E740" s="6" t="s">
        <v>162</v>
      </c>
      <c r="F740" s="6"/>
      <c r="G740" s="67">
        <f>G741+G744</f>
        <v>1549701.63</v>
      </c>
      <c r="H740" s="67">
        <f>H741+H744</f>
        <v>0</v>
      </c>
      <c r="I740" s="67">
        <f t="shared" si="331"/>
        <v>1549701.63</v>
      </c>
      <c r="J740" s="67">
        <f t="shared" ref="J740:M740" si="355">J741+J744</f>
        <v>1451514.63</v>
      </c>
      <c r="K740" s="67">
        <f>K741+K744</f>
        <v>0</v>
      </c>
      <c r="L740" s="67">
        <f t="shared" si="333"/>
        <v>1451514.63</v>
      </c>
      <c r="M740" s="67">
        <f t="shared" si="355"/>
        <v>1451514.63</v>
      </c>
      <c r="N740" s="67">
        <f>N741+N744</f>
        <v>0</v>
      </c>
      <c r="O740" s="67">
        <f t="shared" si="334"/>
        <v>1451514.63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27" customHeight="1">
      <c r="A741" s="7" t="s">
        <v>277</v>
      </c>
      <c r="B741" s="6" t="s">
        <v>45</v>
      </c>
      <c r="C741" s="6" t="s">
        <v>9</v>
      </c>
      <c r="D741" s="6" t="s">
        <v>9</v>
      </c>
      <c r="E741" s="6" t="s">
        <v>163</v>
      </c>
      <c r="F741" s="6"/>
      <c r="G741" s="67">
        <f>G742</f>
        <v>1399701.63</v>
      </c>
      <c r="H741" s="67">
        <f>H742</f>
        <v>0</v>
      </c>
      <c r="I741" s="67">
        <f t="shared" si="331"/>
        <v>1399701.63</v>
      </c>
      <c r="J741" s="67">
        <f t="shared" ref="J741:M742" si="356">J742</f>
        <v>1301514.6299999999</v>
      </c>
      <c r="K741" s="67">
        <f>K742</f>
        <v>0</v>
      </c>
      <c r="L741" s="67">
        <f t="shared" si="333"/>
        <v>1301514.6299999999</v>
      </c>
      <c r="M741" s="67">
        <f t="shared" si="356"/>
        <v>1301514.6299999999</v>
      </c>
      <c r="N741" s="67">
        <f>N742</f>
        <v>0</v>
      </c>
      <c r="O741" s="67">
        <f t="shared" si="334"/>
        <v>1301514.6299999999</v>
      </c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24">
      <c r="A742" s="7" t="s">
        <v>88</v>
      </c>
      <c r="B742" s="6" t="s">
        <v>45</v>
      </c>
      <c r="C742" s="6" t="s">
        <v>9</v>
      </c>
      <c r="D742" s="6" t="s">
        <v>9</v>
      </c>
      <c r="E742" s="6" t="s">
        <v>163</v>
      </c>
      <c r="F742" s="30" t="s">
        <v>87</v>
      </c>
      <c r="G742" s="67">
        <f>G743</f>
        <v>1399701.63</v>
      </c>
      <c r="H742" s="67">
        <f>H743</f>
        <v>0</v>
      </c>
      <c r="I742" s="67">
        <f t="shared" si="331"/>
        <v>1399701.63</v>
      </c>
      <c r="J742" s="67">
        <f t="shared" si="356"/>
        <v>1301514.6299999999</v>
      </c>
      <c r="K742" s="67">
        <f>K743</f>
        <v>0</v>
      </c>
      <c r="L742" s="67">
        <f t="shared" si="333"/>
        <v>1301514.6299999999</v>
      </c>
      <c r="M742" s="67">
        <f t="shared" si="356"/>
        <v>1301514.6299999999</v>
      </c>
      <c r="N742" s="67">
        <f>N743</f>
        <v>0</v>
      </c>
      <c r="O742" s="67">
        <f t="shared" si="334"/>
        <v>1301514.6299999999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12">
      <c r="A743" s="7" t="s">
        <v>188</v>
      </c>
      <c r="B743" s="6" t="s">
        <v>45</v>
      </c>
      <c r="C743" s="6" t="s">
        <v>9</v>
      </c>
      <c r="D743" s="6" t="s">
        <v>9</v>
      </c>
      <c r="E743" s="6" t="s">
        <v>163</v>
      </c>
      <c r="F743" s="30" t="s">
        <v>189</v>
      </c>
      <c r="G743" s="67">
        <v>1399701.63</v>
      </c>
      <c r="H743" s="67"/>
      <c r="I743" s="67">
        <f t="shared" si="331"/>
        <v>1399701.63</v>
      </c>
      <c r="J743" s="68">
        <v>1301514.6299999999</v>
      </c>
      <c r="K743" s="67"/>
      <c r="L743" s="67">
        <f t="shared" si="333"/>
        <v>1301514.6299999999</v>
      </c>
      <c r="M743" s="67">
        <v>1301514.6299999999</v>
      </c>
      <c r="N743" s="67"/>
      <c r="O743" s="67">
        <f t="shared" si="334"/>
        <v>1301514.6299999999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12">
      <c r="A744" s="7" t="s">
        <v>230</v>
      </c>
      <c r="B744" s="6" t="s">
        <v>45</v>
      </c>
      <c r="C744" s="6" t="s">
        <v>9</v>
      </c>
      <c r="D744" s="6" t="s">
        <v>9</v>
      </c>
      <c r="E744" s="43" t="s">
        <v>231</v>
      </c>
      <c r="F744" s="30"/>
      <c r="G744" s="67">
        <f>G745</f>
        <v>150000</v>
      </c>
      <c r="H744" s="67">
        <f>H745</f>
        <v>0</v>
      </c>
      <c r="I744" s="67">
        <f t="shared" si="331"/>
        <v>150000</v>
      </c>
      <c r="J744" s="67">
        <f t="shared" ref="J744:M745" si="357">J745</f>
        <v>150000</v>
      </c>
      <c r="K744" s="67">
        <f>K745</f>
        <v>0</v>
      </c>
      <c r="L744" s="67">
        <f t="shared" si="333"/>
        <v>150000</v>
      </c>
      <c r="M744" s="67">
        <f t="shared" si="357"/>
        <v>150000</v>
      </c>
      <c r="N744" s="67">
        <f>N745</f>
        <v>0</v>
      </c>
      <c r="O744" s="67">
        <f t="shared" si="334"/>
        <v>150000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24">
      <c r="A745" s="7" t="s">
        <v>88</v>
      </c>
      <c r="B745" s="6" t="s">
        <v>45</v>
      </c>
      <c r="C745" s="6" t="s">
        <v>9</v>
      </c>
      <c r="D745" s="6" t="s">
        <v>9</v>
      </c>
      <c r="E745" s="43" t="s">
        <v>231</v>
      </c>
      <c r="F745" s="30" t="s">
        <v>87</v>
      </c>
      <c r="G745" s="67">
        <f>G746</f>
        <v>150000</v>
      </c>
      <c r="H745" s="67">
        <f>H746</f>
        <v>0</v>
      </c>
      <c r="I745" s="67">
        <f t="shared" si="331"/>
        <v>150000</v>
      </c>
      <c r="J745" s="67">
        <f t="shared" si="357"/>
        <v>150000</v>
      </c>
      <c r="K745" s="67">
        <f>K746</f>
        <v>0</v>
      </c>
      <c r="L745" s="67">
        <f t="shared" si="333"/>
        <v>150000</v>
      </c>
      <c r="M745" s="67">
        <f t="shared" si="357"/>
        <v>150000</v>
      </c>
      <c r="N745" s="67">
        <f>N746</f>
        <v>0</v>
      </c>
      <c r="O745" s="67">
        <f t="shared" si="334"/>
        <v>150000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12">
      <c r="A746" s="7" t="s">
        <v>188</v>
      </c>
      <c r="B746" s="6" t="s">
        <v>45</v>
      </c>
      <c r="C746" s="6" t="s">
        <v>9</v>
      </c>
      <c r="D746" s="6" t="s">
        <v>9</v>
      </c>
      <c r="E746" s="43" t="s">
        <v>231</v>
      </c>
      <c r="F746" s="30" t="s">
        <v>189</v>
      </c>
      <c r="G746" s="67">
        <v>150000</v>
      </c>
      <c r="H746" s="67"/>
      <c r="I746" s="67">
        <f t="shared" si="331"/>
        <v>150000</v>
      </c>
      <c r="J746" s="68">
        <v>150000</v>
      </c>
      <c r="K746" s="67"/>
      <c r="L746" s="67">
        <f t="shared" si="333"/>
        <v>150000</v>
      </c>
      <c r="M746" s="67">
        <v>150000</v>
      </c>
      <c r="N746" s="67"/>
      <c r="O746" s="67">
        <f t="shared" si="334"/>
        <v>150000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24">
      <c r="A747" s="7" t="s">
        <v>373</v>
      </c>
      <c r="B747" s="6" t="s">
        <v>45</v>
      </c>
      <c r="C747" s="6" t="s">
        <v>9</v>
      </c>
      <c r="D747" s="6" t="s">
        <v>9</v>
      </c>
      <c r="E747" s="43" t="s">
        <v>372</v>
      </c>
      <c r="F747" s="30"/>
      <c r="G747" s="67">
        <f t="shared" ref="G747:N750" si="358">G748</f>
        <v>224000</v>
      </c>
      <c r="H747" s="67">
        <f t="shared" si="358"/>
        <v>0</v>
      </c>
      <c r="I747" s="67">
        <f t="shared" si="331"/>
        <v>224000</v>
      </c>
      <c r="J747" s="67">
        <f t="shared" si="358"/>
        <v>0</v>
      </c>
      <c r="K747" s="67">
        <f t="shared" si="358"/>
        <v>0</v>
      </c>
      <c r="L747" s="67">
        <f t="shared" si="333"/>
        <v>0</v>
      </c>
      <c r="M747" s="67">
        <f t="shared" si="358"/>
        <v>0</v>
      </c>
      <c r="N747" s="67">
        <f t="shared" si="358"/>
        <v>0</v>
      </c>
      <c r="O747" s="67">
        <f t="shared" si="334"/>
        <v>0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12">
      <c r="A748" s="7" t="s">
        <v>374</v>
      </c>
      <c r="B748" s="6" t="s">
        <v>45</v>
      </c>
      <c r="C748" s="6" t="s">
        <v>9</v>
      </c>
      <c r="D748" s="6" t="s">
        <v>9</v>
      </c>
      <c r="E748" s="43" t="s">
        <v>375</v>
      </c>
      <c r="F748" s="30"/>
      <c r="G748" s="67">
        <f t="shared" si="358"/>
        <v>224000</v>
      </c>
      <c r="H748" s="67">
        <f t="shared" si="358"/>
        <v>0</v>
      </c>
      <c r="I748" s="67">
        <f t="shared" si="331"/>
        <v>224000</v>
      </c>
      <c r="J748" s="67">
        <f t="shared" si="358"/>
        <v>0</v>
      </c>
      <c r="K748" s="67">
        <f t="shared" si="358"/>
        <v>0</v>
      </c>
      <c r="L748" s="67">
        <f t="shared" si="333"/>
        <v>0</v>
      </c>
      <c r="M748" s="67">
        <f t="shared" si="358"/>
        <v>0</v>
      </c>
      <c r="N748" s="67">
        <f t="shared" si="358"/>
        <v>0</v>
      </c>
      <c r="O748" s="67">
        <f t="shared" si="334"/>
        <v>0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12">
      <c r="A749" s="7" t="s">
        <v>302</v>
      </c>
      <c r="B749" s="6" t="s">
        <v>45</v>
      </c>
      <c r="C749" s="6" t="s">
        <v>9</v>
      </c>
      <c r="D749" s="6" t="s">
        <v>9</v>
      </c>
      <c r="E749" s="43" t="s">
        <v>377</v>
      </c>
      <c r="F749" s="30"/>
      <c r="G749" s="67">
        <f t="shared" si="358"/>
        <v>224000</v>
      </c>
      <c r="H749" s="67">
        <f t="shared" si="358"/>
        <v>0</v>
      </c>
      <c r="I749" s="67">
        <f t="shared" si="331"/>
        <v>224000</v>
      </c>
      <c r="J749" s="67">
        <f t="shared" si="358"/>
        <v>0</v>
      </c>
      <c r="K749" s="67">
        <f t="shared" si="358"/>
        <v>0</v>
      </c>
      <c r="L749" s="67">
        <f t="shared" si="333"/>
        <v>0</v>
      </c>
      <c r="M749" s="67">
        <f t="shared" si="358"/>
        <v>0</v>
      </c>
      <c r="N749" s="67">
        <f t="shared" si="358"/>
        <v>0</v>
      </c>
      <c r="O749" s="67">
        <f t="shared" si="334"/>
        <v>0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24">
      <c r="A750" s="7" t="s">
        <v>88</v>
      </c>
      <c r="B750" s="6" t="s">
        <v>45</v>
      </c>
      <c r="C750" s="6" t="s">
        <v>9</v>
      </c>
      <c r="D750" s="6" t="s">
        <v>9</v>
      </c>
      <c r="E750" s="43" t="s">
        <v>377</v>
      </c>
      <c r="F750" s="30" t="s">
        <v>87</v>
      </c>
      <c r="G750" s="67">
        <f t="shared" si="358"/>
        <v>224000</v>
      </c>
      <c r="H750" s="67">
        <f t="shared" si="358"/>
        <v>0</v>
      </c>
      <c r="I750" s="67">
        <f t="shared" si="331"/>
        <v>224000</v>
      </c>
      <c r="J750" s="67">
        <f t="shared" si="358"/>
        <v>0</v>
      </c>
      <c r="K750" s="67">
        <f t="shared" si="358"/>
        <v>0</v>
      </c>
      <c r="L750" s="67">
        <f t="shared" si="333"/>
        <v>0</v>
      </c>
      <c r="M750" s="67">
        <f t="shared" si="358"/>
        <v>0</v>
      </c>
      <c r="N750" s="67">
        <f t="shared" si="358"/>
        <v>0</v>
      </c>
      <c r="O750" s="67">
        <f t="shared" si="334"/>
        <v>0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11.25" customHeight="1">
      <c r="A751" s="7" t="s">
        <v>188</v>
      </c>
      <c r="B751" s="6" t="s">
        <v>45</v>
      </c>
      <c r="C751" s="6" t="s">
        <v>9</v>
      </c>
      <c r="D751" s="6" t="s">
        <v>9</v>
      </c>
      <c r="E751" s="43" t="s">
        <v>377</v>
      </c>
      <c r="F751" s="30" t="s">
        <v>189</v>
      </c>
      <c r="G751" s="67">
        <v>224000</v>
      </c>
      <c r="H751" s="67"/>
      <c r="I751" s="67">
        <f t="shared" si="331"/>
        <v>224000</v>
      </c>
      <c r="J751" s="67"/>
      <c r="K751" s="67"/>
      <c r="L751" s="67">
        <f t="shared" si="333"/>
        <v>0</v>
      </c>
      <c r="M751" s="67"/>
      <c r="N751" s="67"/>
      <c r="O751" s="67">
        <f t="shared" si="334"/>
        <v>0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24" hidden="1">
      <c r="A752" s="7" t="s">
        <v>381</v>
      </c>
      <c r="B752" s="6" t="s">
        <v>45</v>
      </c>
      <c r="C752" s="6" t="s">
        <v>9</v>
      </c>
      <c r="D752" s="6" t="s">
        <v>9</v>
      </c>
      <c r="E752" s="43" t="s">
        <v>200</v>
      </c>
      <c r="F752" s="30"/>
      <c r="G752" s="67">
        <f t="shared" ref="G752:M754" si="359">G753</f>
        <v>0</v>
      </c>
      <c r="H752" s="67">
        <f t="shared" si="359"/>
        <v>0</v>
      </c>
      <c r="I752" s="65">
        <f t="shared" si="331"/>
        <v>0</v>
      </c>
      <c r="J752" s="67">
        <f t="shared" si="359"/>
        <v>0</v>
      </c>
      <c r="K752" s="67"/>
      <c r="L752" s="67"/>
      <c r="M752" s="67">
        <f t="shared" si="359"/>
        <v>0</v>
      </c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2" hidden="1">
      <c r="A753" s="7" t="s">
        <v>302</v>
      </c>
      <c r="B753" s="6" t="s">
        <v>45</v>
      </c>
      <c r="C753" s="6" t="s">
        <v>9</v>
      </c>
      <c r="D753" s="6" t="s">
        <v>9</v>
      </c>
      <c r="E753" s="43" t="s">
        <v>448</v>
      </c>
      <c r="F753" s="30"/>
      <c r="G753" s="67">
        <f t="shared" si="359"/>
        <v>0</v>
      </c>
      <c r="H753" s="67">
        <f t="shared" si="359"/>
        <v>0</v>
      </c>
      <c r="I753" s="65">
        <f t="shared" si="331"/>
        <v>0</v>
      </c>
      <c r="J753" s="67">
        <f t="shared" si="359"/>
        <v>0</v>
      </c>
      <c r="K753" s="67"/>
      <c r="L753" s="67"/>
      <c r="M753" s="67">
        <f t="shared" si="359"/>
        <v>0</v>
      </c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24" hidden="1">
      <c r="A754" s="7" t="s">
        <v>88</v>
      </c>
      <c r="B754" s="6" t="s">
        <v>45</v>
      </c>
      <c r="C754" s="6" t="s">
        <v>9</v>
      </c>
      <c r="D754" s="6" t="s">
        <v>9</v>
      </c>
      <c r="E754" s="43" t="s">
        <v>448</v>
      </c>
      <c r="F754" s="30" t="s">
        <v>87</v>
      </c>
      <c r="G754" s="67">
        <f t="shared" si="359"/>
        <v>0</v>
      </c>
      <c r="H754" s="67">
        <f t="shared" si="359"/>
        <v>0</v>
      </c>
      <c r="I754" s="65">
        <f t="shared" si="331"/>
        <v>0</v>
      </c>
      <c r="J754" s="67">
        <f t="shared" si="359"/>
        <v>0</v>
      </c>
      <c r="K754" s="67"/>
      <c r="L754" s="67"/>
      <c r="M754" s="67">
        <f t="shared" si="359"/>
        <v>0</v>
      </c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2" hidden="1">
      <c r="A755" s="7" t="s">
        <v>188</v>
      </c>
      <c r="B755" s="6" t="s">
        <v>45</v>
      </c>
      <c r="C755" s="6" t="s">
        <v>9</v>
      </c>
      <c r="D755" s="6" t="s">
        <v>9</v>
      </c>
      <c r="E755" s="43" t="s">
        <v>448</v>
      </c>
      <c r="F755" s="30" t="s">
        <v>189</v>
      </c>
      <c r="G755" s="67"/>
      <c r="H755" s="67"/>
      <c r="I755" s="65">
        <f t="shared" si="331"/>
        <v>0</v>
      </c>
      <c r="J755" s="68"/>
      <c r="K755" s="68"/>
      <c r="L755" s="68"/>
      <c r="M755" s="67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12">
      <c r="A756" s="8" t="s">
        <v>19</v>
      </c>
      <c r="B756" s="4" t="s">
        <v>45</v>
      </c>
      <c r="C756" s="4" t="s">
        <v>9</v>
      </c>
      <c r="D756" s="4" t="s">
        <v>12</v>
      </c>
      <c r="E756" s="4"/>
      <c r="F756" s="4"/>
      <c r="G756" s="66">
        <f>G757</f>
        <v>18407845.789999999</v>
      </c>
      <c r="H756" s="66">
        <f>H757</f>
        <v>-1294113</v>
      </c>
      <c r="I756" s="66">
        <f t="shared" si="331"/>
        <v>17113732.789999999</v>
      </c>
      <c r="J756" s="66">
        <f t="shared" ref="J756:M756" si="360">J757</f>
        <v>22169635.5</v>
      </c>
      <c r="K756" s="66">
        <f>K757</f>
        <v>0</v>
      </c>
      <c r="L756" s="66">
        <f t="shared" ref="L756:L770" si="361">J756+K756</f>
        <v>22169635.5</v>
      </c>
      <c r="M756" s="66">
        <f t="shared" si="360"/>
        <v>21905650.369999997</v>
      </c>
      <c r="N756" s="66">
        <f>N757</f>
        <v>0</v>
      </c>
      <c r="O756" s="66">
        <f t="shared" ref="O756:O770" si="362">M756+N756</f>
        <v>21905650.369999997</v>
      </c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12">
      <c r="A757" s="7" t="s">
        <v>497</v>
      </c>
      <c r="B757" s="6" t="s">
        <v>45</v>
      </c>
      <c r="C757" s="6" t="s">
        <v>9</v>
      </c>
      <c r="D757" s="6" t="s">
        <v>12</v>
      </c>
      <c r="E757" s="6" t="s">
        <v>154</v>
      </c>
      <c r="F757" s="6"/>
      <c r="G757" s="67">
        <f>G765+G758</f>
        <v>18407845.789999999</v>
      </c>
      <c r="H757" s="67">
        <f>H765+H758</f>
        <v>-1294113</v>
      </c>
      <c r="I757" s="67">
        <f t="shared" si="331"/>
        <v>17113732.789999999</v>
      </c>
      <c r="J757" s="67">
        <f t="shared" ref="J757:M757" si="363">J765+J758</f>
        <v>22169635.5</v>
      </c>
      <c r="K757" s="67">
        <f>K765+K758</f>
        <v>0</v>
      </c>
      <c r="L757" s="67">
        <f t="shared" si="361"/>
        <v>22169635.5</v>
      </c>
      <c r="M757" s="67">
        <f t="shared" si="363"/>
        <v>21905650.369999997</v>
      </c>
      <c r="N757" s="67">
        <f>N765+N758</f>
        <v>0</v>
      </c>
      <c r="O757" s="67">
        <f t="shared" si="362"/>
        <v>21905650.369999997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>
      <c r="A758" s="7" t="s">
        <v>495</v>
      </c>
      <c r="B758" s="6" t="s">
        <v>45</v>
      </c>
      <c r="C758" s="6" t="s">
        <v>9</v>
      </c>
      <c r="D758" s="6" t="s">
        <v>12</v>
      </c>
      <c r="E758" s="6" t="s">
        <v>155</v>
      </c>
      <c r="F758" s="6"/>
      <c r="G758" s="67">
        <f>G759+G762</f>
        <v>10476593.49</v>
      </c>
      <c r="H758" s="67">
        <f>H759+H762</f>
        <v>-1294113</v>
      </c>
      <c r="I758" s="67">
        <f t="shared" si="331"/>
        <v>9182480.4900000002</v>
      </c>
      <c r="J758" s="67">
        <f t="shared" ref="J758:M758" si="364">J759+J762</f>
        <v>13946733.109999999</v>
      </c>
      <c r="K758" s="67">
        <f>K759+K762</f>
        <v>0</v>
      </c>
      <c r="L758" s="67">
        <f t="shared" si="361"/>
        <v>13946733.109999999</v>
      </c>
      <c r="M758" s="67">
        <f t="shared" si="364"/>
        <v>13379431.879999999</v>
      </c>
      <c r="N758" s="67">
        <f>N759+N762</f>
        <v>0</v>
      </c>
      <c r="O758" s="67">
        <f t="shared" si="362"/>
        <v>13379431.879999999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115</v>
      </c>
      <c r="B759" s="6" t="s">
        <v>45</v>
      </c>
      <c r="C759" s="6" t="s">
        <v>9</v>
      </c>
      <c r="D759" s="6" t="s">
        <v>12</v>
      </c>
      <c r="E759" s="6" t="s">
        <v>156</v>
      </c>
      <c r="F759" s="6"/>
      <c r="G759" s="67">
        <f>G760</f>
        <v>7324613</v>
      </c>
      <c r="H759" s="67">
        <f>H760</f>
        <v>0</v>
      </c>
      <c r="I759" s="67">
        <f t="shared" si="331"/>
        <v>7324613</v>
      </c>
      <c r="J759" s="67">
        <f t="shared" ref="J759:M760" si="365">J760</f>
        <v>10298830</v>
      </c>
      <c r="K759" s="67">
        <f>K760</f>
        <v>0</v>
      </c>
      <c r="L759" s="67">
        <f t="shared" si="361"/>
        <v>10298830</v>
      </c>
      <c r="M759" s="67">
        <f t="shared" si="365"/>
        <v>9731586</v>
      </c>
      <c r="N759" s="67">
        <f>N760</f>
        <v>0</v>
      </c>
      <c r="O759" s="67">
        <f t="shared" si="362"/>
        <v>9731586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12">
      <c r="A760" s="15" t="s">
        <v>65</v>
      </c>
      <c r="B760" s="6" t="s">
        <v>45</v>
      </c>
      <c r="C760" s="6" t="s">
        <v>9</v>
      </c>
      <c r="D760" s="6" t="s">
        <v>12</v>
      </c>
      <c r="E760" s="6" t="s">
        <v>156</v>
      </c>
      <c r="F760" s="6" t="s">
        <v>22</v>
      </c>
      <c r="G760" s="67">
        <f>G761</f>
        <v>7324613</v>
      </c>
      <c r="H760" s="67">
        <f>H761</f>
        <v>0</v>
      </c>
      <c r="I760" s="67">
        <f t="shared" si="331"/>
        <v>7324613</v>
      </c>
      <c r="J760" s="67">
        <f t="shared" si="365"/>
        <v>10298830</v>
      </c>
      <c r="K760" s="67">
        <f>K761</f>
        <v>0</v>
      </c>
      <c r="L760" s="67">
        <f t="shared" si="361"/>
        <v>10298830</v>
      </c>
      <c r="M760" s="67">
        <f t="shared" si="365"/>
        <v>9731586</v>
      </c>
      <c r="N760" s="67">
        <f>N761</f>
        <v>0</v>
      </c>
      <c r="O760" s="67">
        <f t="shared" si="362"/>
        <v>9731586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2">
      <c r="A761" s="7" t="s">
        <v>99</v>
      </c>
      <c r="B761" s="6" t="s">
        <v>45</v>
      </c>
      <c r="C761" s="6" t="s">
        <v>9</v>
      </c>
      <c r="D761" s="6" t="s">
        <v>12</v>
      </c>
      <c r="E761" s="6" t="s">
        <v>156</v>
      </c>
      <c r="F761" s="6" t="s">
        <v>98</v>
      </c>
      <c r="G761" s="67">
        <v>7324613</v>
      </c>
      <c r="H761" s="67"/>
      <c r="I761" s="67">
        <f t="shared" si="331"/>
        <v>7324613</v>
      </c>
      <c r="J761" s="68">
        <v>10298830</v>
      </c>
      <c r="K761" s="67"/>
      <c r="L761" s="67">
        <f t="shared" si="361"/>
        <v>10298830</v>
      </c>
      <c r="M761" s="67">
        <v>9731586</v>
      </c>
      <c r="N761" s="67"/>
      <c r="O761" s="67">
        <f t="shared" si="362"/>
        <v>9731586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12">
      <c r="A762" s="7" t="s">
        <v>68</v>
      </c>
      <c r="B762" s="6" t="s">
        <v>45</v>
      </c>
      <c r="C762" s="6" t="s">
        <v>9</v>
      </c>
      <c r="D762" s="6" t="s">
        <v>12</v>
      </c>
      <c r="E762" s="6" t="s">
        <v>157</v>
      </c>
      <c r="F762" s="6"/>
      <c r="G762" s="67">
        <f>G763</f>
        <v>3151980.49</v>
      </c>
      <c r="H762" s="67">
        <f>H763</f>
        <v>-1294113</v>
      </c>
      <c r="I762" s="67">
        <f t="shared" ref="I762:I828" si="366">G762+H762</f>
        <v>1857867.4900000002</v>
      </c>
      <c r="J762" s="67">
        <f t="shared" ref="J762:M763" si="367">J763</f>
        <v>3647903.11</v>
      </c>
      <c r="K762" s="67">
        <f>K763</f>
        <v>0</v>
      </c>
      <c r="L762" s="67">
        <f t="shared" si="361"/>
        <v>3647903.11</v>
      </c>
      <c r="M762" s="67">
        <f t="shared" si="367"/>
        <v>3647845.88</v>
      </c>
      <c r="N762" s="67">
        <f>N763</f>
        <v>0</v>
      </c>
      <c r="O762" s="67">
        <f t="shared" si="362"/>
        <v>3647845.88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12">
      <c r="A763" s="15" t="s">
        <v>65</v>
      </c>
      <c r="B763" s="6" t="s">
        <v>45</v>
      </c>
      <c r="C763" s="6" t="s">
        <v>9</v>
      </c>
      <c r="D763" s="6" t="s">
        <v>12</v>
      </c>
      <c r="E763" s="6" t="s">
        <v>157</v>
      </c>
      <c r="F763" s="6" t="s">
        <v>22</v>
      </c>
      <c r="G763" s="67">
        <f>G764</f>
        <v>3151980.49</v>
      </c>
      <c r="H763" s="67">
        <f>H764</f>
        <v>-1294113</v>
      </c>
      <c r="I763" s="67">
        <f t="shared" si="366"/>
        <v>1857867.4900000002</v>
      </c>
      <c r="J763" s="67">
        <f t="shared" si="367"/>
        <v>3647903.11</v>
      </c>
      <c r="K763" s="67">
        <f>K764</f>
        <v>0</v>
      </c>
      <c r="L763" s="67">
        <f t="shared" si="361"/>
        <v>3647903.11</v>
      </c>
      <c r="M763" s="67">
        <f t="shared" si="367"/>
        <v>3647845.88</v>
      </c>
      <c r="N763" s="67">
        <f>N764</f>
        <v>0</v>
      </c>
      <c r="O763" s="67">
        <f t="shared" si="362"/>
        <v>3647845.88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12">
      <c r="A764" s="7" t="s">
        <v>99</v>
      </c>
      <c r="B764" s="6" t="s">
        <v>45</v>
      </c>
      <c r="C764" s="6" t="s">
        <v>9</v>
      </c>
      <c r="D764" s="6" t="s">
        <v>12</v>
      </c>
      <c r="E764" s="6" t="s">
        <v>157</v>
      </c>
      <c r="F764" s="6" t="s">
        <v>98</v>
      </c>
      <c r="G764" s="67">
        <v>3151980.49</v>
      </c>
      <c r="H764" s="67">
        <f>1358473+41445-2444031-250000</f>
        <v>-1294113</v>
      </c>
      <c r="I764" s="67">
        <f t="shared" si="366"/>
        <v>1857867.4900000002</v>
      </c>
      <c r="J764" s="68">
        <v>3647903.11</v>
      </c>
      <c r="K764" s="67"/>
      <c r="L764" s="67">
        <f t="shared" si="361"/>
        <v>3647903.11</v>
      </c>
      <c r="M764" s="67">
        <v>3647845.88</v>
      </c>
      <c r="N764" s="67"/>
      <c r="O764" s="67">
        <f t="shared" si="362"/>
        <v>3647845.88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24">
      <c r="A765" s="7" t="s">
        <v>183</v>
      </c>
      <c r="B765" s="6" t="s">
        <v>45</v>
      </c>
      <c r="C765" s="6" t="s">
        <v>9</v>
      </c>
      <c r="D765" s="6" t="s">
        <v>12</v>
      </c>
      <c r="E765" s="6" t="s">
        <v>204</v>
      </c>
      <c r="F765" s="6"/>
      <c r="G765" s="67">
        <f>G766</f>
        <v>7931252.2999999998</v>
      </c>
      <c r="H765" s="67">
        <f>H766</f>
        <v>0</v>
      </c>
      <c r="I765" s="67">
        <f t="shared" si="366"/>
        <v>7931252.2999999998</v>
      </c>
      <c r="J765" s="67">
        <f t="shared" ref="J765:M765" si="368">J766</f>
        <v>8222902.3899999997</v>
      </c>
      <c r="K765" s="67">
        <f>K766</f>
        <v>0</v>
      </c>
      <c r="L765" s="67">
        <f t="shared" si="361"/>
        <v>8222902.3899999997</v>
      </c>
      <c r="M765" s="67">
        <f t="shared" si="368"/>
        <v>8526218.4900000002</v>
      </c>
      <c r="N765" s="67">
        <f>N766</f>
        <v>0</v>
      </c>
      <c r="O765" s="67">
        <f t="shared" si="362"/>
        <v>8526218.4900000002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33" t="s">
        <v>53</v>
      </c>
      <c r="B766" s="6" t="s">
        <v>45</v>
      </c>
      <c r="C766" s="6" t="s">
        <v>9</v>
      </c>
      <c r="D766" s="6" t="s">
        <v>12</v>
      </c>
      <c r="E766" s="6" t="s">
        <v>355</v>
      </c>
      <c r="F766" s="6"/>
      <c r="G766" s="67">
        <f>G767+G769+G771</f>
        <v>7931252.2999999998</v>
      </c>
      <c r="H766" s="67">
        <f>H767+H769+H771</f>
        <v>0</v>
      </c>
      <c r="I766" s="67">
        <f t="shared" si="366"/>
        <v>7931252.2999999998</v>
      </c>
      <c r="J766" s="67">
        <f t="shared" ref="J766:M766" si="369">J767+J769+J771</f>
        <v>8222902.3899999997</v>
      </c>
      <c r="K766" s="67">
        <f>K767+K769+K771</f>
        <v>0</v>
      </c>
      <c r="L766" s="67">
        <f t="shared" si="361"/>
        <v>8222902.3899999997</v>
      </c>
      <c r="M766" s="67">
        <f t="shared" si="369"/>
        <v>8526218.4900000002</v>
      </c>
      <c r="N766" s="67">
        <f>N767+N769+N771</f>
        <v>0</v>
      </c>
      <c r="O766" s="67">
        <f t="shared" si="362"/>
        <v>8526218.4900000002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36">
      <c r="A767" s="7" t="s">
        <v>421</v>
      </c>
      <c r="B767" s="6" t="s">
        <v>45</v>
      </c>
      <c r="C767" s="6" t="s">
        <v>9</v>
      </c>
      <c r="D767" s="6" t="s">
        <v>12</v>
      </c>
      <c r="E767" s="6" t="s">
        <v>355</v>
      </c>
      <c r="F767" s="6" t="s">
        <v>54</v>
      </c>
      <c r="G767" s="67">
        <f>G768</f>
        <v>7391252.2999999998</v>
      </c>
      <c r="H767" s="67">
        <f>H768</f>
        <v>0</v>
      </c>
      <c r="I767" s="67">
        <f t="shared" si="366"/>
        <v>7391252.2999999998</v>
      </c>
      <c r="J767" s="67">
        <f t="shared" ref="J767:M767" si="370">J768</f>
        <v>7682902.3899999997</v>
      </c>
      <c r="K767" s="67">
        <f>K768</f>
        <v>0</v>
      </c>
      <c r="L767" s="67">
        <f t="shared" si="361"/>
        <v>7682902.3899999997</v>
      </c>
      <c r="M767" s="67">
        <f t="shared" si="370"/>
        <v>7986218.4900000002</v>
      </c>
      <c r="N767" s="67">
        <f>N768</f>
        <v>0</v>
      </c>
      <c r="O767" s="67">
        <f t="shared" si="362"/>
        <v>7986218.4900000002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12">
      <c r="A768" s="7" t="s">
        <v>57</v>
      </c>
      <c r="B768" s="6" t="s">
        <v>45</v>
      </c>
      <c r="C768" s="6" t="s">
        <v>9</v>
      </c>
      <c r="D768" s="6" t="s">
        <v>12</v>
      </c>
      <c r="E768" s="6" t="s">
        <v>355</v>
      </c>
      <c r="F768" s="6" t="s">
        <v>56</v>
      </c>
      <c r="G768" s="67">
        <f>5600000+100000+1691252.3</f>
        <v>7391252.2999999998</v>
      </c>
      <c r="H768" s="67"/>
      <c r="I768" s="67">
        <f t="shared" si="366"/>
        <v>7391252.2999999998</v>
      </c>
      <c r="J768" s="68">
        <f>5824000+100000+1758902.39</f>
        <v>7682902.3899999997</v>
      </c>
      <c r="K768" s="67"/>
      <c r="L768" s="67">
        <f t="shared" si="361"/>
        <v>7682902.3899999997</v>
      </c>
      <c r="M768" s="67">
        <f>6056960+100000+1829258.49</f>
        <v>7986218.4900000002</v>
      </c>
      <c r="N768" s="67"/>
      <c r="O768" s="67">
        <f t="shared" si="362"/>
        <v>7986218.4900000002</v>
      </c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12">
      <c r="A769" s="7" t="s">
        <v>423</v>
      </c>
      <c r="B769" s="6" t="s">
        <v>45</v>
      </c>
      <c r="C769" s="6" t="s">
        <v>9</v>
      </c>
      <c r="D769" s="6" t="s">
        <v>12</v>
      </c>
      <c r="E769" s="6" t="s">
        <v>355</v>
      </c>
      <c r="F769" s="6" t="s">
        <v>61</v>
      </c>
      <c r="G769" s="67">
        <f>G770</f>
        <v>540000</v>
      </c>
      <c r="H769" s="67">
        <f>H770</f>
        <v>0</v>
      </c>
      <c r="I769" s="67">
        <f t="shared" si="366"/>
        <v>540000</v>
      </c>
      <c r="J769" s="67">
        <f t="shared" ref="J769:M769" si="371">J770</f>
        <v>540000</v>
      </c>
      <c r="K769" s="67">
        <f>K770</f>
        <v>0</v>
      </c>
      <c r="L769" s="67">
        <f t="shared" si="361"/>
        <v>540000</v>
      </c>
      <c r="M769" s="67">
        <f t="shared" si="371"/>
        <v>540000</v>
      </c>
      <c r="N769" s="67">
        <f>N770</f>
        <v>0</v>
      </c>
      <c r="O769" s="67">
        <f t="shared" si="362"/>
        <v>540000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2">
      <c r="A770" s="7" t="s">
        <v>82</v>
      </c>
      <c r="B770" s="6" t="s">
        <v>45</v>
      </c>
      <c r="C770" s="6" t="s">
        <v>9</v>
      </c>
      <c r="D770" s="6" t="s">
        <v>12</v>
      </c>
      <c r="E770" s="6" t="s">
        <v>355</v>
      </c>
      <c r="F770" s="6" t="s">
        <v>62</v>
      </c>
      <c r="G770" s="67">
        <v>540000</v>
      </c>
      <c r="H770" s="67"/>
      <c r="I770" s="67">
        <f t="shared" si="366"/>
        <v>540000</v>
      </c>
      <c r="J770" s="68">
        <v>540000</v>
      </c>
      <c r="K770" s="67"/>
      <c r="L770" s="67">
        <f t="shared" si="361"/>
        <v>540000</v>
      </c>
      <c r="M770" s="67">
        <v>540000</v>
      </c>
      <c r="N770" s="67"/>
      <c r="O770" s="67">
        <f t="shared" si="362"/>
        <v>540000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14.25" hidden="1" customHeight="1">
      <c r="A771" s="7" t="s">
        <v>65</v>
      </c>
      <c r="B771" s="6" t="s">
        <v>45</v>
      </c>
      <c r="C771" s="6" t="s">
        <v>9</v>
      </c>
      <c r="D771" s="6" t="s">
        <v>12</v>
      </c>
      <c r="E771" s="6" t="s">
        <v>355</v>
      </c>
      <c r="F771" s="6" t="s">
        <v>22</v>
      </c>
      <c r="G771" s="67">
        <f>G772</f>
        <v>0</v>
      </c>
      <c r="H771" s="67">
        <f>H772</f>
        <v>0</v>
      </c>
      <c r="I771" s="65">
        <f t="shared" si="366"/>
        <v>0</v>
      </c>
      <c r="J771" s="67">
        <f t="shared" ref="J771:M771" si="372">J772</f>
        <v>0</v>
      </c>
      <c r="K771" s="67"/>
      <c r="L771" s="67"/>
      <c r="M771" s="67">
        <f t="shared" si="372"/>
        <v>0</v>
      </c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14.25" hidden="1" customHeight="1">
      <c r="A772" s="7" t="s">
        <v>66</v>
      </c>
      <c r="B772" s="6" t="s">
        <v>45</v>
      </c>
      <c r="C772" s="6" t="s">
        <v>9</v>
      </c>
      <c r="D772" s="6" t="s">
        <v>12</v>
      </c>
      <c r="E772" s="6" t="s">
        <v>355</v>
      </c>
      <c r="F772" s="6" t="s">
        <v>64</v>
      </c>
      <c r="G772" s="67"/>
      <c r="H772" s="67"/>
      <c r="I772" s="65">
        <f t="shared" si="366"/>
        <v>0</v>
      </c>
      <c r="J772" s="68"/>
      <c r="K772" s="68"/>
      <c r="L772" s="68"/>
      <c r="M772" s="67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 s="31" customFormat="1" ht="12">
      <c r="A773" s="11" t="s">
        <v>33</v>
      </c>
      <c r="B773" s="2" t="s">
        <v>45</v>
      </c>
      <c r="C773" s="12" t="s">
        <v>13</v>
      </c>
      <c r="D773" s="12"/>
      <c r="E773" s="12"/>
      <c r="F773" s="12"/>
      <c r="G773" s="65">
        <f>G774+G798</f>
        <v>15887545.090000002</v>
      </c>
      <c r="H773" s="65">
        <f>H774+H798</f>
        <v>19820</v>
      </c>
      <c r="I773" s="65">
        <f t="shared" si="366"/>
        <v>15907365.090000002</v>
      </c>
      <c r="J773" s="65">
        <f>J774+J798</f>
        <v>15681970.170000002</v>
      </c>
      <c r="K773" s="65">
        <f>K774+K798</f>
        <v>0</v>
      </c>
      <c r="L773" s="65">
        <f t="shared" ref="L773:L815" si="373">J773+K773</f>
        <v>15681970.170000002</v>
      </c>
      <c r="M773" s="65">
        <f>M774+M798</f>
        <v>15747383.26</v>
      </c>
      <c r="N773" s="65">
        <f>N774+N798</f>
        <v>0</v>
      </c>
      <c r="O773" s="65">
        <f t="shared" ref="O773:O815" si="374">M773+N773</f>
        <v>15747383.26</v>
      </c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  <c r="BE773" s="25"/>
      <c r="BF773" s="25"/>
      <c r="BG773" s="25"/>
      <c r="BH773" s="25"/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T773" s="25"/>
      <c r="BU773" s="25"/>
      <c r="BV773" s="25"/>
      <c r="BW773" s="25"/>
      <c r="BX773" s="25"/>
      <c r="BY773" s="25"/>
      <c r="BZ773" s="25"/>
      <c r="CA773" s="25"/>
      <c r="CB773" s="25"/>
      <c r="CC773" s="25"/>
      <c r="CD773" s="25"/>
      <c r="CE773" s="25"/>
      <c r="CF773" s="25"/>
      <c r="CG773" s="25"/>
      <c r="CH773" s="25"/>
      <c r="CI773" s="25"/>
      <c r="CJ773" s="25"/>
      <c r="CK773" s="25"/>
      <c r="CL773" s="25"/>
    </row>
    <row r="774" spans="1:90" s="31" customFormat="1" ht="12">
      <c r="A774" s="8" t="s">
        <v>37</v>
      </c>
      <c r="B774" s="4" t="s">
        <v>45</v>
      </c>
      <c r="C774" s="21" t="s">
        <v>13</v>
      </c>
      <c r="D774" s="21" t="s">
        <v>14</v>
      </c>
      <c r="E774" s="21"/>
      <c r="F774" s="21"/>
      <c r="G774" s="66">
        <f>G775</f>
        <v>13146056.600000001</v>
      </c>
      <c r="H774" s="66">
        <f>H775</f>
        <v>19820</v>
      </c>
      <c r="I774" s="66">
        <f t="shared" si="366"/>
        <v>13165876.600000001</v>
      </c>
      <c r="J774" s="66">
        <f t="shared" ref="J774:M775" si="375">J775</f>
        <v>12843422.140000001</v>
      </c>
      <c r="K774" s="66">
        <f>K775</f>
        <v>0</v>
      </c>
      <c r="L774" s="66">
        <f t="shared" si="373"/>
        <v>12843422.140000001</v>
      </c>
      <c r="M774" s="66">
        <f t="shared" si="375"/>
        <v>12814384.07</v>
      </c>
      <c r="N774" s="66">
        <f>N775</f>
        <v>0</v>
      </c>
      <c r="O774" s="66">
        <f t="shared" si="374"/>
        <v>12814384.07</v>
      </c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12">
      <c r="A775" s="7" t="s">
        <v>494</v>
      </c>
      <c r="B775" s="6" t="s">
        <v>45</v>
      </c>
      <c r="C775" s="9" t="s">
        <v>13</v>
      </c>
      <c r="D775" s="9" t="s">
        <v>14</v>
      </c>
      <c r="E775" s="9" t="s">
        <v>154</v>
      </c>
      <c r="F775" s="9"/>
      <c r="G775" s="67">
        <f>G776</f>
        <v>13146056.600000001</v>
      </c>
      <c r="H775" s="67">
        <f>H776</f>
        <v>19820</v>
      </c>
      <c r="I775" s="67">
        <f t="shared" si="366"/>
        <v>13165876.600000001</v>
      </c>
      <c r="J775" s="67">
        <f t="shared" si="375"/>
        <v>12843422.140000001</v>
      </c>
      <c r="K775" s="67">
        <f>K776</f>
        <v>0</v>
      </c>
      <c r="L775" s="67">
        <f t="shared" si="373"/>
        <v>12843422.140000001</v>
      </c>
      <c r="M775" s="67">
        <f t="shared" si="375"/>
        <v>12814384.07</v>
      </c>
      <c r="N775" s="67">
        <f>N776</f>
        <v>0</v>
      </c>
      <c r="O775" s="67">
        <f t="shared" si="374"/>
        <v>12814384.07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>
      <c r="A776" s="7" t="s">
        <v>495</v>
      </c>
      <c r="B776" s="6" t="s">
        <v>45</v>
      </c>
      <c r="C776" s="9" t="s">
        <v>13</v>
      </c>
      <c r="D776" s="9" t="s">
        <v>14</v>
      </c>
      <c r="E776" s="9" t="s">
        <v>155</v>
      </c>
      <c r="F776" s="9"/>
      <c r="G776" s="67">
        <f>G780+G786+G795+G783+G789+G792+G777</f>
        <v>13146056.600000001</v>
      </c>
      <c r="H776" s="67">
        <f>H780+H786+H795+H783+H789+H792+H777</f>
        <v>19820</v>
      </c>
      <c r="I776" s="67">
        <f t="shared" si="366"/>
        <v>13165876.600000001</v>
      </c>
      <c r="J776" s="67">
        <f>J780+J786+J795+J783+J789+J792+J777</f>
        <v>12843422.140000001</v>
      </c>
      <c r="K776" s="67">
        <f>K780+K786+K795+K783+K789+K792+K777</f>
        <v>0</v>
      </c>
      <c r="L776" s="67">
        <f t="shared" si="373"/>
        <v>12843422.140000001</v>
      </c>
      <c r="M776" s="67">
        <f>M780+M786+M795+M783+M789+M792+M777</f>
        <v>12814384.07</v>
      </c>
      <c r="N776" s="67">
        <f>N780+N786+N795+N783+N789+N792+N777</f>
        <v>0</v>
      </c>
      <c r="O776" s="67">
        <f t="shared" si="374"/>
        <v>12814384.07</v>
      </c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  <c r="AL776" s="26"/>
      <c r="AM776" s="26"/>
      <c r="AN776" s="26"/>
      <c r="AO776" s="26"/>
      <c r="AP776" s="26"/>
      <c r="AQ776" s="26"/>
      <c r="AR776" s="26"/>
      <c r="AS776" s="26"/>
      <c r="AT776" s="26"/>
      <c r="AU776" s="26"/>
      <c r="AV776" s="26"/>
      <c r="AW776" s="26"/>
      <c r="AX776" s="26"/>
      <c r="AY776" s="26"/>
      <c r="AZ776" s="26"/>
      <c r="BA776" s="26"/>
      <c r="BB776" s="26"/>
      <c r="BC776" s="26"/>
      <c r="BD776" s="26"/>
      <c r="BE776" s="26"/>
      <c r="BF776" s="26"/>
      <c r="BG776" s="26"/>
      <c r="BH776" s="26"/>
      <c r="BI776" s="26"/>
      <c r="BJ776" s="26"/>
      <c r="BK776" s="26"/>
      <c r="BL776" s="26"/>
      <c r="BM776" s="26"/>
      <c r="BN776" s="26"/>
      <c r="BO776" s="26"/>
      <c r="BP776" s="26"/>
      <c r="BQ776" s="26"/>
      <c r="BR776" s="26"/>
      <c r="BS776" s="26"/>
      <c r="BT776" s="26"/>
      <c r="BU776" s="26"/>
      <c r="BV776" s="26"/>
      <c r="BW776" s="26"/>
      <c r="BX776" s="26"/>
      <c r="BY776" s="26"/>
      <c r="BZ776" s="26"/>
      <c r="CA776" s="26"/>
      <c r="CB776" s="26"/>
      <c r="CC776" s="26"/>
      <c r="CD776" s="26"/>
      <c r="CE776" s="26"/>
      <c r="CF776" s="26"/>
      <c r="CG776" s="26"/>
      <c r="CH776" s="26"/>
      <c r="CI776" s="26"/>
      <c r="CJ776" s="26"/>
      <c r="CK776" s="26"/>
      <c r="CL776" s="26"/>
    </row>
    <row r="777" spans="1:90" s="31" customFormat="1" ht="171.75" customHeight="1">
      <c r="A777" s="7" t="s">
        <v>565</v>
      </c>
      <c r="B777" s="35" t="s">
        <v>45</v>
      </c>
      <c r="C777" s="36" t="s">
        <v>13</v>
      </c>
      <c r="D777" s="36" t="s">
        <v>14</v>
      </c>
      <c r="E777" s="36" t="s">
        <v>564</v>
      </c>
      <c r="F777" s="9"/>
      <c r="G777" s="67">
        <f>G778</f>
        <v>0</v>
      </c>
      <c r="H777" s="67">
        <f>H778</f>
        <v>19820</v>
      </c>
      <c r="I777" s="67">
        <f t="shared" si="366"/>
        <v>19820</v>
      </c>
      <c r="J777" s="67">
        <f t="shared" ref="J777:M778" si="376">J778</f>
        <v>0</v>
      </c>
      <c r="K777" s="67">
        <f>K778</f>
        <v>0</v>
      </c>
      <c r="L777" s="67">
        <f t="shared" si="373"/>
        <v>0</v>
      </c>
      <c r="M777" s="67">
        <f t="shared" si="376"/>
        <v>0</v>
      </c>
      <c r="N777" s="67">
        <f>N778</f>
        <v>0</v>
      </c>
      <c r="O777" s="67">
        <f t="shared" si="374"/>
        <v>0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 s="31" customFormat="1" ht="24">
      <c r="A778" s="7" t="s">
        <v>88</v>
      </c>
      <c r="B778" s="35" t="s">
        <v>45</v>
      </c>
      <c r="C778" s="36" t="s">
        <v>13</v>
      </c>
      <c r="D778" s="36" t="s">
        <v>14</v>
      </c>
      <c r="E778" s="9" t="s">
        <v>564</v>
      </c>
      <c r="F778" s="9" t="s">
        <v>87</v>
      </c>
      <c r="G778" s="67">
        <f>G779</f>
        <v>0</v>
      </c>
      <c r="H778" s="67">
        <f>H779</f>
        <v>19820</v>
      </c>
      <c r="I778" s="67">
        <f t="shared" si="366"/>
        <v>19820</v>
      </c>
      <c r="J778" s="67">
        <f t="shared" si="376"/>
        <v>0</v>
      </c>
      <c r="K778" s="67">
        <f>K779</f>
        <v>0</v>
      </c>
      <c r="L778" s="67">
        <f t="shared" si="373"/>
        <v>0</v>
      </c>
      <c r="M778" s="67">
        <f t="shared" si="376"/>
        <v>0</v>
      </c>
      <c r="N778" s="67">
        <f>N779</f>
        <v>0</v>
      </c>
      <c r="O778" s="67">
        <f t="shared" si="374"/>
        <v>0</v>
      </c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</row>
    <row r="779" spans="1:90" s="31" customFormat="1" ht="12">
      <c r="A779" s="7" t="s">
        <v>188</v>
      </c>
      <c r="B779" s="6" t="s">
        <v>45</v>
      </c>
      <c r="C779" s="9" t="s">
        <v>13</v>
      </c>
      <c r="D779" s="9" t="s">
        <v>14</v>
      </c>
      <c r="E779" s="9" t="s">
        <v>564</v>
      </c>
      <c r="F779" s="9" t="s">
        <v>189</v>
      </c>
      <c r="G779" s="67">
        <v>0</v>
      </c>
      <c r="H779" s="67">
        <v>19820</v>
      </c>
      <c r="I779" s="67">
        <f t="shared" si="366"/>
        <v>19820</v>
      </c>
      <c r="J779" s="68">
        <v>0</v>
      </c>
      <c r="K779" s="67"/>
      <c r="L779" s="67">
        <f t="shared" si="373"/>
        <v>0</v>
      </c>
      <c r="M779" s="67">
        <v>0</v>
      </c>
      <c r="N779" s="67"/>
      <c r="O779" s="67">
        <f t="shared" si="374"/>
        <v>0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24">
      <c r="A780" s="7" t="s">
        <v>116</v>
      </c>
      <c r="B780" s="6" t="s">
        <v>45</v>
      </c>
      <c r="C780" s="9" t="s">
        <v>13</v>
      </c>
      <c r="D780" s="9" t="s">
        <v>14</v>
      </c>
      <c r="E780" s="9" t="s">
        <v>164</v>
      </c>
      <c r="F780" s="9"/>
      <c r="G780" s="67">
        <f>G781</f>
        <v>4235271.78</v>
      </c>
      <c r="H780" s="67">
        <f>H781</f>
        <v>0</v>
      </c>
      <c r="I780" s="67">
        <f t="shared" si="366"/>
        <v>4235271.78</v>
      </c>
      <c r="J780" s="67">
        <f t="shared" ref="J780:M781" si="377">J781</f>
        <v>4196575.51</v>
      </c>
      <c r="K780" s="67">
        <f>K781</f>
        <v>0</v>
      </c>
      <c r="L780" s="67">
        <f t="shared" si="373"/>
        <v>4196575.51</v>
      </c>
      <c r="M780" s="67">
        <f t="shared" si="377"/>
        <v>4118940.98</v>
      </c>
      <c r="N780" s="67">
        <f>N781</f>
        <v>0</v>
      </c>
      <c r="O780" s="67">
        <f t="shared" si="374"/>
        <v>4118940.98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24">
      <c r="A781" s="7" t="s">
        <v>88</v>
      </c>
      <c r="B781" s="6" t="s">
        <v>45</v>
      </c>
      <c r="C781" s="9" t="s">
        <v>13</v>
      </c>
      <c r="D781" s="9" t="s">
        <v>14</v>
      </c>
      <c r="E781" s="9" t="s">
        <v>164</v>
      </c>
      <c r="F781" s="9" t="s">
        <v>87</v>
      </c>
      <c r="G781" s="67">
        <f>G782</f>
        <v>4235271.78</v>
      </c>
      <c r="H781" s="67">
        <f>H782</f>
        <v>0</v>
      </c>
      <c r="I781" s="67">
        <f t="shared" si="366"/>
        <v>4235271.78</v>
      </c>
      <c r="J781" s="67">
        <f t="shared" si="377"/>
        <v>4196575.51</v>
      </c>
      <c r="K781" s="67">
        <f>K782</f>
        <v>0</v>
      </c>
      <c r="L781" s="67">
        <f t="shared" si="373"/>
        <v>4196575.51</v>
      </c>
      <c r="M781" s="67">
        <f t="shared" si="377"/>
        <v>4118940.98</v>
      </c>
      <c r="N781" s="67">
        <f>N782</f>
        <v>0</v>
      </c>
      <c r="O781" s="67">
        <f t="shared" si="374"/>
        <v>4118940.98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12">
      <c r="A782" s="7" t="s">
        <v>188</v>
      </c>
      <c r="B782" s="6" t="s">
        <v>45</v>
      </c>
      <c r="C782" s="9" t="s">
        <v>13</v>
      </c>
      <c r="D782" s="9" t="s">
        <v>14</v>
      </c>
      <c r="E782" s="9" t="s">
        <v>164</v>
      </c>
      <c r="F782" s="9" t="s">
        <v>189</v>
      </c>
      <c r="G782" s="67">
        <v>4235271.78</v>
      </c>
      <c r="H782" s="67"/>
      <c r="I782" s="67">
        <f t="shared" si="366"/>
        <v>4235271.78</v>
      </c>
      <c r="J782" s="68">
        <v>4196575.51</v>
      </c>
      <c r="K782" s="67"/>
      <c r="L782" s="67">
        <f t="shared" si="373"/>
        <v>4196575.51</v>
      </c>
      <c r="M782" s="67">
        <v>4118940.98</v>
      </c>
      <c r="N782" s="67"/>
      <c r="O782" s="67">
        <f t="shared" si="374"/>
        <v>4118940.98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24">
      <c r="A783" s="7" t="s">
        <v>222</v>
      </c>
      <c r="B783" s="6" t="s">
        <v>45</v>
      </c>
      <c r="C783" s="9" t="s">
        <v>13</v>
      </c>
      <c r="D783" s="9" t="s">
        <v>14</v>
      </c>
      <c r="E783" s="9" t="s">
        <v>221</v>
      </c>
      <c r="F783" s="9"/>
      <c r="G783" s="67">
        <f>G784</f>
        <v>1149036</v>
      </c>
      <c r="H783" s="67">
        <f>H784</f>
        <v>0</v>
      </c>
      <c r="I783" s="67">
        <f t="shared" si="366"/>
        <v>1149036</v>
      </c>
      <c r="J783" s="67">
        <f t="shared" ref="J783:M784" si="378">J784</f>
        <v>1100000</v>
      </c>
      <c r="K783" s="67">
        <f>K784</f>
        <v>0</v>
      </c>
      <c r="L783" s="67">
        <f t="shared" si="373"/>
        <v>1100000</v>
      </c>
      <c r="M783" s="67">
        <f t="shared" si="378"/>
        <v>1100000</v>
      </c>
      <c r="N783" s="67">
        <f>N784</f>
        <v>0</v>
      </c>
      <c r="O783" s="67">
        <f t="shared" si="374"/>
        <v>1100000</v>
      </c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24">
      <c r="A784" s="7" t="s">
        <v>88</v>
      </c>
      <c r="B784" s="6" t="s">
        <v>45</v>
      </c>
      <c r="C784" s="9" t="s">
        <v>13</v>
      </c>
      <c r="D784" s="9" t="s">
        <v>14</v>
      </c>
      <c r="E784" s="9" t="s">
        <v>221</v>
      </c>
      <c r="F784" s="9" t="s">
        <v>87</v>
      </c>
      <c r="G784" s="67">
        <f>G785</f>
        <v>1149036</v>
      </c>
      <c r="H784" s="67">
        <f>H785</f>
        <v>0</v>
      </c>
      <c r="I784" s="67">
        <f t="shared" si="366"/>
        <v>1149036</v>
      </c>
      <c r="J784" s="67">
        <f t="shared" si="378"/>
        <v>1100000</v>
      </c>
      <c r="K784" s="67">
        <f>K785</f>
        <v>0</v>
      </c>
      <c r="L784" s="67">
        <f t="shared" si="373"/>
        <v>1100000</v>
      </c>
      <c r="M784" s="67">
        <f t="shared" si="378"/>
        <v>1100000</v>
      </c>
      <c r="N784" s="67">
        <f>N785</f>
        <v>0</v>
      </c>
      <c r="O784" s="67">
        <f t="shared" si="374"/>
        <v>1100000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12">
      <c r="A785" s="7" t="s">
        <v>188</v>
      </c>
      <c r="B785" s="6" t="s">
        <v>45</v>
      </c>
      <c r="C785" s="9" t="s">
        <v>13</v>
      </c>
      <c r="D785" s="9" t="s">
        <v>14</v>
      </c>
      <c r="E785" s="9" t="s">
        <v>221</v>
      </c>
      <c r="F785" s="9" t="s">
        <v>189</v>
      </c>
      <c r="G785" s="67">
        <v>1149036</v>
      </c>
      <c r="H785" s="67"/>
      <c r="I785" s="67">
        <f t="shared" si="366"/>
        <v>1149036</v>
      </c>
      <c r="J785" s="68">
        <v>1100000</v>
      </c>
      <c r="K785" s="67"/>
      <c r="L785" s="67">
        <f t="shared" si="373"/>
        <v>1100000</v>
      </c>
      <c r="M785" s="67">
        <v>1100000</v>
      </c>
      <c r="N785" s="67"/>
      <c r="O785" s="67">
        <f t="shared" si="374"/>
        <v>1100000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s="31" customFormat="1" ht="24">
      <c r="A786" s="7" t="s">
        <v>107</v>
      </c>
      <c r="B786" s="35" t="s">
        <v>45</v>
      </c>
      <c r="C786" s="36" t="s">
        <v>13</v>
      </c>
      <c r="D786" s="36" t="s">
        <v>14</v>
      </c>
      <c r="E786" s="36" t="s">
        <v>165</v>
      </c>
      <c r="F786" s="36"/>
      <c r="G786" s="67">
        <f>G787</f>
        <v>637139.04</v>
      </c>
      <c r="H786" s="67">
        <f>H787</f>
        <v>0</v>
      </c>
      <c r="I786" s="67">
        <f t="shared" si="366"/>
        <v>637139.04</v>
      </c>
      <c r="J786" s="67">
        <f t="shared" ref="J786:M787" si="379">J787</f>
        <v>600000</v>
      </c>
      <c r="K786" s="67">
        <f>K787</f>
        <v>0</v>
      </c>
      <c r="L786" s="67">
        <f t="shared" si="373"/>
        <v>600000</v>
      </c>
      <c r="M786" s="67">
        <f t="shared" si="379"/>
        <v>600000</v>
      </c>
      <c r="N786" s="67">
        <f>N787</f>
        <v>0</v>
      </c>
      <c r="O786" s="67">
        <f t="shared" si="374"/>
        <v>600000</v>
      </c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</row>
    <row r="787" spans="1:90" s="31" customFormat="1" ht="24">
      <c r="A787" s="7" t="s">
        <v>88</v>
      </c>
      <c r="B787" s="35" t="s">
        <v>45</v>
      </c>
      <c r="C787" s="36" t="s">
        <v>13</v>
      </c>
      <c r="D787" s="36" t="s">
        <v>14</v>
      </c>
      <c r="E787" s="36" t="s">
        <v>165</v>
      </c>
      <c r="F787" s="35" t="s">
        <v>87</v>
      </c>
      <c r="G787" s="67">
        <f>G788</f>
        <v>637139.04</v>
      </c>
      <c r="H787" s="67">
        <f>H788</f>
        <v>0</v>
      </c>
      <c r="I787" s="67">
        <f t="shared" si="366"/>
        <v>637139.04</v>
      </c>
      <c r="J787" s="67">
        <f t="shared" si="379"/>
        <v>600000</v>
      </c>
      <c r="K787" s="67">
        <f>K788</f>
        <v>0</v>
      </c>
      <c r="L787" s="67">
        <f t="shared" si="373"/>
        <v>600000</v>
      </c>
      <c r="M787" s="67">
        <f t="shared" si="379"/>
        <v>600000</v>
      </c>
      <c r="N787" s="67">
        <f>N788</f>
        <v>0</v>
      </c>
      <c r="O787" s="67">
        <f t="shared" si="374"/>
        <v>600000</v>
      </c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  <c r="BE787" s="25"/>
      <c r="BF787" s="25"/>
      <c r="BG787" s="25"/>
      <c r="BH787" s="25"/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T787" s="25"/>
      <c r="BU787" s="25"/>
      <c r="BV787" s="25"/>
      <c r="BW787" s="25"/>
      <c r="BX787" s="25"/>
      <c r="BY787" s="25"/>
      <c r="BZ787" s="25"/>
      <c r="CA787" s="25"/>
      <c r="CB787" s="25"/>
      <c r="CC787" s="25"/>
      <c r="CD787" s="25"/>
      <c r="CE787" s="25"/>
      <c r="CF787" s="25"/>
      <c r="CG787" s="25"/>
      <c r="CH787" s="25"/>
      <c r="CI787" s="25"/>
      <c r="CJ787" s="25"/>
      <c r="CK787" s="25"/>
      <c r="CL787" s="25"/>
    </row>
    <row r="788" spans="1:90" s="31" customFormat="1" ht="12">
      <c r="A788" s="7" t="s">
        <v>188</v>
      </c>
      <c r="B788" s="35" t="s">
        <v>45</v>
      </c>
      <c r="C788" s="36" t="s">
        <v>13</v>
      </c>
      <c r="D788" s="36" t="s">
        <v>14</v>
      </c>
      <c r="E788" s="36" t="s">
        <v>165</v>
      </c>
      <c r="F788" s="35" t="s">
        <v>189</v>
      </c>
      <c r="G788" s="67">
        <v>637139.04</v>
      </c>
      <c r="H788" s="67"/>
      <c r="I788" s="67">
        <f t="shared" si="366"/>
        <v>637139.04</v>
      </c>
      <c r="J788" s="68">
        <v>600000</v>
      </c>
      <c r="K788" s="67"/>
      <c r="L788" s="67">
        <f t="shared" si="373"/>
        <v>600000</v>
      </c>
      <c r="M788" s="67">
        <v>600000</v>
      </c>
      <c r="N788" s="67"/>
      <c r="O788" s="67">
        <f t="shared" si="374"/>
        <v>600000</v>
      </c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</row>
    <row r="789" spans="1:90" s="31" customFormat="1" ht="36">
      <c r="A789" s="7" t="s">
        <v>420</v>
      </c>
      <c r="B789" s="6" t="s">
        <v>45</v>
      </c>
      <c r="C789" s="36" t="s">
        <v>13</v>
      </c>
      <c r="D789" s="36" t="s">
        <v>14</v>
      </c>
      <c r="E789" s="36" t="s">
        <v>407</v>
      </c>
      <c r="F789" s="6"/>
      <c r="G789" s="67">
        <f>G790</f>
        <v>6854513.7800000003</v>
      </c>
      <c r="H789" s="67">
        <f>H790</f>
        <v>0</v>
      </c>
      <c r="I789" s="67">
        <f t="shared" si="366"/>
        <v>6854513.7800000003</v>
      </c>
      <c r="J789" s="67">
        <f t="shared" ref="J789:M790" si="380">J790</f>
        <v>6670891.6299999999</v>
      </c>
      <c r="K789" s="67">
        <f>K790</f>
        <v>0</v>
      </c>
      <c r="L789" s="67">
        <f t="shared" si="373"/>
        <v>6670891.6299999999</v>
      </c>
      <c r="M789" s="67">
        <f t="shared" si="380"/>
        <v>6728118.0899999999</v>
      </c>
      <c r="N789" s="67">
        <f>N790</f>
        <v>0</v>
      </c>
      <c r="O789" s="67">
        <f t="shared" si="374"/>
        <v>6728118.0899999999</v>
      </c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</row>
    <row r="790" spans="1:90" s="31" customFormat="1" ht="24">
      <c r="A790" s="7" t="s">
        <v>88</v>
      </c>
      <c r="B790" s="6" t="s">
        <v>45</v>
      </c>
      <c r="C790" s="36" t="s">
        <v>13</v>
      </c>
      <c r="D790" s="36" t="s">
        <v>14</v>
      </c>
      <c r="E790" s="36" t="s">
        <v>407</v>
      </c>
      <c r="F790" s="6" t="s">
        <v>87</v>
      </c>
      <c r="G790" s="67">
        <f>G791</f>
        <v>6854513.7800000003</v>
      </c>
      <c r="H790" s="67">
        <f>H791</f>
        <v>0</v>
      </c>
      <c r="I790" s="67">
        <f t="shared" si="366"/>
        <v>6854513.7800000003</v>
      </c>
      <c r="J790" s="67">
        <f t="shared" si="380"/>
        <v>6670891.6299999999</v>
      </c>
      <c r="K790" s="67">
        <f>K791</f>
        <v>0</v>
      </c>
      <c r="L790" s="67">
        <f t="shared" si="373"/>
        <v>6670891.6299999999</v>
      </c>
      <c r="M790" s="67">
        <f t="shared" si="380"/>
        <v>6728118.0899999999</v>
      </c>
      <c r="N790" s="67">
        <f>N791</f>
        <v>0</v>
      </c>
      <c r="O790" s="67">
        <f t="shared" si="374"/>
        <v>6728118.0899999999</v>
      </c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</row>
    <row r="791" spans="1:90" s="31" customFormat="1" ht="12">
      <c r="A791" s="7" t="s">
        <v>188</v>
      </c>
      <c r="B791" s="6" t="s">
        <v>45</v>
      </c>
      <c r="C791" s="36" t="s">
        <v>13</v>
      </c>
      <c r="D791" s="36" t="s">
        <v>14</v>
      </c>
      <c r="E791" s="36" t="s">
        <v>407</v>
      </c>
      <c r="F791" s="6" t="s">
        <v>189</v>
      </c>
      <c r="G791" s="67">
        <v>6854513.7800000003</v>
      </c>
      <c r="H791" s="67"/>
      <c r="I791" s="67">
        <f t="shared" si="366"/>
        <v>6854513.7800000003</v>
      </c>
      <c r="J791" s="68">
        <v>6670891.6299999999</v>
      </c>
      <c r="K791" s="67"/>
      <c r="L791" s="67">
        <f t="shared" si="373"/>
        <v>6670891.6299999999</v>
      </c>
      <c r="M791" s="67">
        <v>6728118.0899999999</v>
      </c>
      <c r="N791" s="67"/>
      <c r="O791" s="67">
        <f t="shared" si="374"/>
        <v>6728118.0899999999</v>
      </c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  <c r="BE791" s="25"/>
      <c r="BF791" s="25"/>
      <c r="BG791" s="25"/>
      <c r="BH791" s="25"/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T791" s="25"/>
      <c r="BU791" s="25"/>
      <c r="BV791" s="25"/>
      <c r="BW791" s="25"/>
      <c r="BX791" s="25"/>
      <c r="BY791" s="25"/>
      <c r="BZ791" s="25"/>
      <c r="CA791" s="25"/>
      <c r="CB791" s="25"/>
      <c r="CC791" s="25"/>
      <c r="CD791" s="25"/>
      <c r="CE791" s="25"/>
      <c r="CF791" s="25"/>
      <c r="CG791" s="25"/>
      <c r="CH791" s="25"/>
      <c r="CI791" s="25"/>
      <c r="CJ791" s="25"/>
      <c r="CK791" s="25"/>
      <c r="CL791" s="25"/>
    </row>
    <row r="792" spans="1:90" s="31" customFormat="1" ht="36">
      <c r="A792" s="7" t="s">
        <v>342</v>
      </c>
      <c r="B792" s="6" t="s">
        <v>45</v>
      </c>
      <c r="C792" s="36" t="s">
        <v>13</v>
      </c>
      <c r="D792" s="36" t="s">
        <v>14</v>
      </c>
      <c r="E792" s="6" t="s">
        <v>305</v>
      </c>
      <c r="F792" s="6"/>
      <c r="G792" s="67">
        <f>G793</f>
        <v>44106</v>
      </c>
      <c r="H792" s="67">
        <f>H793</f>
        <v>0</v>
      </c>
      <c r="I792" s="67">
        <f t="shared" si="366"/>
        <v>44106</v>
      </c>
      <c r="J792" s="67">
        <f t="shared" ref="J792:M793" si="381">J793</f>
        <v>56875</v>
      </c>
      <c r="K792" s="67">
        <f>K793</f>
        <v>0</v>
      </c>
      <c r="L792" s="67">
        <f t="shared" si="373"/>
        <v>56875</v>
      </c>
      <c r="M792" s="67">
        <f t="shared" si="381"/>
        <v>44675</v>
      </c>
      <c r="N792" s="67">
        <f>N793</f>
        <v>0</v>
      </c>
      <c r="O792" s="67">
        <f t="shared" si="374"/>
        <v>44675</v>
      </c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</row>
    <row r="793" spans="1:90" s="31" customFormat="1" ht="24">
      <c r="A793" s="7" t="s">
        <v>88</v>
      </c>
      <c r="B793" s="6" t="s">
        <v>45</v>
      </c>
      <c r="C793" s="36" t="s">
        <v>13</v>
      </c>
      <c r="D793" s="36" t="s">
        <v>14</v>
      </c>
      <c r="E793" s="6" t="s">
        <v>305</v>
      </c>
      <c r="F793" s="6" t="s">
        <v>87</v>
      </c>
      <c r="G793" s="67">
        <f>G794</f>
        <v>44106</v>
      </c>
      <c r="H793" s="67">
        <f>H794</f>
        <v>0</v>
      </c>
      <c r="I793" s="67">
        <f t="shared" si="366"/>
        <v>44106</v>
      </c>
      <c r="J793" s="67">
        <f t="shared" si="381"/>
        <v>56875</v>
      </c>
      <c r="K793" s="67">
        <f>K794</f>
        <v>0</v>
      </c>
      <c r="L793" s="67">
        <f t="shared" si="373"/>
        <v>56875</v>
      </c>
      <c r="M793" s="67">
        <f t="shared" si="381"/>
        <v>44675</v>
      </c>
      <c r="N793" s="67">
        <f>N794</f>
        <v>0</v>
      </c>
      <c r="O793" s="67">
        <f t="shared" si="374"/>
        <v>44675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12">
      <c r="A794" s="7" t="s">
        <v>188</v>
      </c>
      <c r="B794" s="6" t="s">
        <v>45</v>
      </c>
      <c r="C794" s="36" t="s">
        <v>13</v>
      </c>
      <c r="D794" s="36" t="s">
        <v>14</v>
      </c>
      <c r="E794" s="6" t="s">
        <v>305</v>
      </c>
      <c r="F794" s="6" t="s">
        <v>189</v>
      </c>
      <c r="G794" s="67">
        <v>44106</v>
      </c>
      <c r="H794" s="67"/>
      <c r="I794" s="67">
        <f t="shared" si="366"/>
        <v>44106</v>
      </c>
      <c r="J794" s="68">
        <f>54800+2075</f>
        <v>56875</v>
      </c>
      <c r="K794" s="67"/>
      <c r="L794" s="67">
        <f t="shared" si="373"/>
        <v>56875</v>
      </c>
      <c r="M794" s="67">
        <f>42600+2075</f>
        <v>44675</v>
      </c>
      <c r="N794" s="67"/>
      <c r="O794" s="67">
        <f t="shared" si="374"/>
        <v>44675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30.75" customHeight="1">
      <c r="A795" s="7" t="s">
        <v>254</v>
      </c>
      <c r="B795" s="35" t="s">
        <v>45</v>
      </c>
      <c r="C795" s="36" t="s">
        <v>13</v>
      </c>
      <c r="D795" s="36" t="s">
        <v>14</v>
      </c>
      <c r="E795" s="43" t="s">
        <v>187</v>
      </c>
      <c r="F795" s="36"/>
      <c r="G795" s="67">
        <f>G796</f>
        <v>225990</v>
      </c>
      <c r="H795" s="67">
        <f>H796</f>
        <v>0</v>
      </c>
      <c r="I795" s="67">
        <f t="shared" si="366"/>
        <v>225990</v>
      </c>
      <c r="J795" s="67">
        <f t="shared" ref="J795:M796" si="382">J796</f>
        <v>219080</v>
      </c>
      <c r="K795" s="67">
        <f>K796</f>
        <v>0</v>
      </c>
      <c r="L795" s="67">
        <f t="shared" si="373"/>
        <v>219080</v>
      </c>
      <c r="M795" s="67">
        <f t="shared" si="382"/>
        <v>222650</v>
      </c>
      <c r="N795" s="67">
        <f>N796</f>
        <v>0</v>
      </c>
      <c r="O795" s="67">
        <f t="shared" si="374"/>
        <v>222650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24">
      <c r="A796" s="7" t="s">
        <v>88</v>
      </c>
      <c r="B796" s="35" t="s">
        <v>45</v>
      </c>
      <c r="C796" s="36" t="s">
        <v>13</v>
      </c>
      <c r="D796" s="36" t="s">
        <v>14</v>
      </c>
      <c r="E796" s="43" t="s">
        <v>187</v>
      </c>
      <c r="F796" s="35" t="s">
        <v>87</v>
      </c>
      <c r="G796" s="67">
        <f>G797</f>
        <v>225990</v>
      </c>
      <c r="H796" s="67">
        <f>H797</f>
        <v>0</v>
      </c>
      <c r="I796" s="67">
        <f t="shared" si="366"/>
        <v>225990</v>
      </c>
      <c r="J796" s="67">
        <f t="shared" si="382"/>
        <v>219080</v>
      </c>
      <c r="K796" s="67">
        <f>K797</f>
        <v>0</v>
      </c>
      <c r="L796" s="67">
        <f t="shared" si="373"/>
        <v>219080</v>
      </c>
      <c r="M796" s="67">
        <f t="shared" si="382"/>
        <v>222650</v>
      </c>
      <c r="N796" s="67">
        <f>N797</f>
        <v>0</v>
      </c>
      <c r="O796" s="67">
        <f t="shared" si="374"/>
        <v>222650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12">
      <c r="A797" s="7" t="s">
        <v>188</v>
      </c>
      <c r="B797" s="35" t="s">
        <v>45</v>
      </c>
      <c r="C797" s="36" t="s">
        <v>13</v>
      </c>
      <c r="D797" s="36" t="s">
        <v>14</v>
      </c>
      <c r="E797" s="43" t="s">
        <v>187</v>
      </c>
      <c r="F797" s="35" t="s">
        <v>189</v>
      </c>
      <c r="G797" s="67">
        <f>91390+134600</f>
        <v>225990</v>
      </c>
      <c r="H797" s="67"/>
      <c r="I797" s="67">
        <f t="shared" si="366"/>
        <v>225990</v>
      </c>
      <c r="J797" s="68">
        <f>89080+130000</f>
        <v>219080</v>
      </c>
      <c r="K797" s="67"/>
      <c r="L797" s="67">
        <f t="shared" si="373"/>
        <v>219080</v>
      </c>
      <c r="M797" s="67">
        <f>92650+130000</f>
        <v>222650</v>
      </c>
      <c r="N797" s="67"/>
      <c r="O797" s="67">
        <f t="shared" si="374"/>
        <v>222650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>
      <c r="A798" s="8" t="s">
        <v>205</v>
      </c>
      <c r="B798" s="4" t="s">
        <v>45</v>
      </c>
      <c r="C798" s="21" t="s">
        <v>13</v>
      </c>
      <c r="D798" s="21" t="s">
        <v>15</v>
      </c>
      <c r="E798" s="21"/>
      <c r="F798" s="21"/>
      <c r="G798" s="66">
        <f>G799</f>
        <v>2741488.49</v>
      </c>
      <c r="H798" s="66">
        <f>H799</f>
        <v>0</v>
      </c>
      <c r="I798" s="67">
        <f t="shared" si="366"/>
        <v>2741488.49</v>
      </c>
      <c r="J798" s="66">
        <f t="shared" ref="J798:M799" si="383">J799</f>
        <v>2838548.0300000003</v>
      </c>
      <c r="K798" s="66">
        <f>K799</f>
        <v>0</v>
      </c>
      <c r="L798" s="67">
        <f t="shared" si="373"/>
        <v>2838548.0300000003</v>
      </c>
      <c r="M798" s="66">
        <f t="shared" si="383"/>
        <v>2932999.19</v>
      </c>
      <c r="N798" s="66">
        <f>N799</f>
        <v>0</v>
      </c>
      <c r="O798" s="67">
        <f t="shared" si="374"/>
        <v>2932999.19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12">
      <c r="A799" s="7" t="s">
        <v>497</v>
      </c>
      <c r="B799" s="6" t="s">
        <v>45</v>
      </c>
      <c r="C799" s="9" t="s">
        <v>13</v>
      </c>
      <c r="D799" s="9" t="s">
        <v>15</v>
      </c>
      <c r="E799" s="9" t="s">
        <v>154</v>
      </c>
      <c r="F799" s="9"/>
      <c r="G799" s="67">
        <f>G800</f>
        <v>2741488.49</v>
      </c>
      <c r="H799" s="67">
        <f>H800</f>
        <v>0</v>
      </c>
      <c r="I799" s="67">
        <f t="shared" si="366"/>
        <v>2741488.49</v>
      </c>
      <c r="J799" s="67">
        <f t="shared" si="383"/>
        <v>2838548.0300000003</v>
      </c>
      <c r="K799" s="67">
        <f>K800</f>
        <v>0</v>
      </c>
      <c r="L799" s="67">
        <f t="shared" si="373"/>
        <v>2838548.0300000003</v>
      </c>
      <c r="M799" s="67">
        <f t="shared" si="383"/>
        <v>2932999.19</v>
      </c>
      <c r="N799" s="67">
        <f>N800</f>
        <v>0</v>
      </c>
      <c r="O799" s="67">
        <f t="shared" si="374"/>
        <v>2932999.19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1" customFormat="1" ht="24">
      <c r="A800" s="7" t="s">
        <v>183</v>
      </c>
      <c r="B800" s="6" t="s">
        <v>45</v>
      </c>
      <c r="C800" s="9" t="s">
        <v>13</v>
      </c>
      <c r="D800" s="9" t="s">
        <v>15</v>
      </c>
      <c r="E800" s="9" t="s">
        <v>204</v>
      </c>
      <c r="F800" s="9"/>
      <c r="G800" s="67">
        <f>G804+G801</f>
        <v>2741488.49</v>
      </c>
      <c r="H800" s="67">
        <f>H804+H801</f>
        <v>0</v>
      </c>
      <c r="I800" s="67">
        <f t="shared" si="366"/>
        <v>2741488.49</v>
      </c>
      <c r="J800" s="67">
        <f t="shared" ref="J800:M800" si="384">J804+J801</f>
        <v>2838548.0300000003</v>
      </c>
      <c r="K800" s="67">
        <f>K804+K801</f>
        <v>0</v>
      </c>
      <c r="L800" s="67">
        <f t="shared" si="373"/>
        <v>2838548.0300000003</v>
      </c>
      <c r="M800" s="67">
        <f t="shared" si="384"/>
        <v>2932999.19</v>
      </c>
      <c r="N800" s="67">
        <f>N804+N801</f>
        <v>0</v>
      </c>
      <c r="O800" s="67">
        <f t="shared" si="374"/>
        <v>2932999.19</v>
      </c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</row>
    <row r="801" spans="1:90" s="31" customFormat="1" ht="24">
      <c r="A801" s="7" t="s">
        <v>251</v>
      </c>
      <c r="B801" s="6" t="s">
        <v>45</v>
      </c>
      <c r="C801" s="9" t="s">
        <v>13</v>
      </c>
      <c r="D801" s="9" t="s">
        <v>15</v>
      </c>
      <c r="E801" s="9" t="s">
        <v>365</v>
      </c>
      <c r="F801" s="9"/>
      <c r="G801" s="67">
        <f t="shared" ref="G801:N802" si="385">G802</f>
        <v>156027.96</v>
      </c>
      <c r="H801" s="67">
        <f t="shared" si="385"/>
        <v>0</v>
      </c>
      <c r="I801" s="67">
        <f t="shared" si="366"/>
        <v>156027.96</v>
      </c>
      <c r="J801" s="67">
        <f t="shared" si="385"/>
        <v>162269.07999999999</v>
      </c>
      <c r="K801" s="67">
        <f t="shared" si="385"/>
        <v>0</v>
      </c>
      <c r="L801" s="67">
        <f t="shared" si="373"/>
        <v>162269.07999999999</v>
      </c>
      <c r="M801" s="67">
        <f t="shared" si="385"/>
        <v>162269.07999999999</v>
      </c>
      <c r="N801" s="67">
        <f t="shared" si="385"/>
        <v>0</v>
      </c>
      <c r="O801" s="67">
        <f t="shared" si="374"/>
        <v>162269.07999999999</v>
      </c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</row>
    <row r="802" spans="1:90" s="31" customFormat="1" ht="12">
      <c r="A802" s="10" t="s">
        <v>73</v>
      </c>
      <c r="B802" s="6" t="s">
        <v>45</v>
      </c>
      <c r="C802" s="9" t="s">
        <v>13</v>
      </c>
      <c r="D802" s="9" t="s">
        <v>15</v>
      </c>
      <c r="E802" s="9" t="s">
        <v>365</v>
      </c>
      <c r="F802" s="9" t="s">
        <v>72</v>
      </c>
      <c r="G802" s="67">
        <f t="shared" si="385"/>
        <v>156027.96</v>
      </c>
      <c r="H802" s="67">
        <f t="shared" si="385"/>
        <v>0</v>
      </c>
      <c r="I802" s="67">
        <f t="shared" si="366"/>
        <v>156027.96</v>
      </c>
      <c r="J802" s="67">
        <f t="shared" si="385"/>
        <v>162269.07999999999</v>
      </c>
      <c r="K802" s="67">
        <f t="shared" si="385"/>
        <v>0</v>
      </c>
      <c r="L802" s="67">
        <f t="shared" si="373"/>
        <v>162269.07999999999</v>
      </c>
      <c r="M802" s="67">
        <f t="shared" si="385"/>
        <v>162269.07999999999</v>
      </c>
      <c r="N802" s="67">
        <f t="shared" si="385"/>
        <v>0</v>
      </c>
      <c r="O802" s="67">
        <f t="shared" si="374"/>
        <v>162269.07999999999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0" s="31" customFormat="1" ht="12">
      <c r="A803" s="10" t="s">
        <v>78</v>
      </c>
      <c r="B803" s="6" t="s">
        <v>45</v>
      </c>
      <c r="C803" s="9" t="s">
        <v>13</v>
      </c>
      <c r="D803" s="9" t="s">
        <v>15</v>
      </c>
      <c r="E803" s="9" t="s">
        <v>365</v>
      </c>
      <c r="F803" s="9" t="s">
        <v>77</v>
      </c>
      <c r="G803" s="67">
        <v>156027.96</v>
      </c>
      <c r="H803" s="67"/>
      <c r="I803" s="67">
        <f t="shared" si="366"/>
        <v>156027.96</v>
      </c>
      <c r="J803" s="68">
        <v>162269.07999999999</v>
      </c>
      <c r="K803" s="67"/>
      <c r="L803" s="67">
        <f t="shared" si="373"/>
        <v>162269.07999999999</v>
      </c>
      <c r="M803" s="67">
        <v>162269.07999999999</v>
      </c>
      <c r="N803" s="67"/>
      <c r="O803" s="67">
        <f t="shared" si="374"/>
        <v>162269.07999999999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0" s="31" customFormat="1" ht="12">
      <c r="A804" s="7" t="s">
        <v>474</v>
      </c>
      <c r="B804" s="6" t="s">
        <v>45</v>
      </c>
      <c r="C804" s="9" t="s">
        <v>13</v>
      </c>
      <c r="D804" s="9" t="s">
        <v>15</v>
      </c>
      <c r="E804" s="9" t="s">
        <v>366</v>
      </c>
      <c r="F804" s="9"/>
      <c r="G804" s="67">
        <f>G805</f>
        <v>2585460.5300000003</v>
      </c>
      <c r="H804" s="67">
        <f>H805</f>
        <v>0</v>
      </c>
      <c r="I804" s="67">
        <f t="shared" si="366"/>
        <v>2585460.5300000003</v>
      </c>
      <c r="J804" s="67">
        <f t="shared" ref="J804:M804" si="386">J805</f>
        <v>2676278.9500000002</v>
      </c>
      <c r="K804" s="67">
        <f>K805</f>
        <v>0</v>
      </c>
      <c r="L804" s="67">
        <f t="shared" si="373"/>
        <v>2676278.9500000002</v>
      </c>
      <c r="M804" s="67">
        <f t="shared" si="386"/>
        <v>2770730.11</v>
      </c>
      <c r="N804" s="67">
        <f>N805</f>
        <v>0</v>
      </c>
      <c r="O804" s="67">
        <f t="shared" si="374"/>
        <v>2770730.11</v>
      </c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  <c r="BE804" s="25"/>
      <c r="BF804" s="25"/>
      <c r="BG804" s="25"/>
      <c r="BH804" s="25"/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T804" s="25"/>
      <c r="BU804" s="25"/>
      <c r="BV804" s="25"/>
      <c r="BW804" s="25"/>
      <c r="BX804" s="25"/>
      <c r="BY804" s="25"/>
      <c r="BZ804" s="25"/>
      <c r="CA804" s="25"/>
      <c r="CB804" s="25"/>
      <c r="CC804" s="25"/>
      <c r="CD804" s="25"/>
      <c r="CE804" s="25"/>
      <c r="CF804" s="25"/>
      <c r="CG804" s="25"/>
      <c r="CH804" s="25"/>
      <c r="CI804" s="25"/>
      <c r="CJ804" s="25"/>
      <c r="CK804" s="25"/>
      <c r="CL804" s="25"/>
    </row>
    <row r="805" spans="1:90" s="31" customFormat="1" ht="36">
      <c r="A805" s="54" t="s">
        <v>229</v>
      </c>
      <c r="B805" s="6" t="s">
        <v>45</v>
      </c>
      <c r="C805" s="9" t="s">
        <v>13</v>
      </c>
      <c r="D805" s="9" t="s">
        <v>15</v>
      </c>
      <c r="E805" s="9" t="s">
        <v>367</v>
      </c>
      <c r="F805" s="9"/>
      <c r="G805" s="67">
        <f>G806+G808</f>
        <v>2585460.5300000003</v>
      </c>
      <c r="H805" s="67">
        <f>H806+H808</f>
        <v>0</v>
      </c>
      <c r="I805" s="67">
        <f t="shared" si="366"/>
        <v>2585460.5300000003</v>
      </c>
      <c r="J805" s="67">
        <f t="shared" ref="J805:M805" si="387">J806+J808</f>
        <v>2676278.9500000002</v>
      </c>
      <c r="K805" s="67">
        <f>K806+K808</f>
        <v>0</v>
      </c>
      <c r="L805" s="67">
        <f t="shared" si="373"/>
        <v>2676278.9500000002</v>
      </c>
      <c r="M805" s="67">
        <f t="shared" si="387"/>
        <v>2770730.11</v>
      </c>
      <c r="N805" s="67">
        <f>N806+N808</f>
        <v>0</v>
      </c>
      <c r="O805" s="67">
        <f t="shared" si="374"/>
        <v>2770730.11</v>
      </c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  <c r="BE805" s="25"/>
      <c r="BF805" s="25"/>
      <c r="BG805" s="25"/>
      <c r="BH805" s="25"/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T805" s="25"/>
      <c r="BU805" s="25"/>
      <c r="BV805" s="25"/>
      <c r="BW805" s="25"/>
      <c r="BX805" s="25"/>
      <c r="BY805" s="25"/>
      <c r="BZ805" s="25"/>
      <c r="CA805" s="25"/>
      <c r="CB805" s="25"/>
      <c r="CC805" s="25"/>
      <c r="CD805" s="25"/>
      <c r="CE805" s="25"/>
      <c r="CF805" s="25"/>
      <c r="CG805" s="25"/>
      <c r="CH805" s="25"/>
      <c r="CI805" s="25"/>
      <c r="CJ805" s="25"/>
      <c r="CK805" s="25"/>
      <c r="CL805" s="25"/>
    </row>
    <row r="806" spans="1:90" s="34" customFormat="1" ht="36">
      <c r="A806" s="7" t="s">
        <v>421</v>
      </c>
      <c r="B806" s="6" t="s">
        <v>45</v>
      </c>
      <c r="C806" s="9" t="s">
        <v>13</v>
      </c>
      <c r="D806" s="9" t="s">
        <v>15</v>
      </c>
      <c r="E806" s="9" t="s">
        <v>367</v>
      </c>
      <c r="F806" s="9" t="s">
        <v>54</v>
      </c>
      <c r="G806" s="67">
        <f>G807</f>
        <v>2020460.53</v>
      </c>
      <c r="H806" s="67">
        <f>H807</f>
        <v>0</v>
      </c>
      <c r="I806" s="67">
        <f t="shared" si="366"/>
        <v>2020460.53</v>
      </c>
      <c r="J806" s="67">
        <f t="shared" ref="J806:M806" si="388">J807</f>
        <v>2431278.9500000002</v>
      </c>
      <c r="K806" s="67">
        <f>K807</f>
        <v>0</v>
      </c>
      <c r="L806" s="67">
        <f t="shared" si="373"/>
        <v>2431278.9500000002</v>
      </c>
      <c r="M806" s="67">
        <f t="shared" si="388"/>
        <v>2525730.11</v>
      </c>
      <c r="N806" s="67">
        <f>N807</f>
        <v>0</v>
      </c>
      <c r="O806" s="67">
        <f t="shared" si="374"/>
        <v>2525730.11</v>
      </c>
      <c r="P806" s="24"/>
      <c r="Q806" s="24"/>
      <c r="R806" s="41"/>
      <c r="S806" s="41"/>
      <c r="T806" s="41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F806" s="41"/>
      <c r="AG806" s="41"/>
      <c r="AH806" s="41"/>
      <c r="AI806" s="41"/>
      <c r="AJ806" s="41"/>
      <c r="AK806" s="41"/>
      <c r="AL806" s="41"/>
      <c r="AM806" s="41"/>
      <c r="AN806" s="41"/>
      <c r="AO806" s="41"/>
      <c r="AP806" s="41"/>
      <c r="AQ806" s="41"/>
      <c r="AR806" s="41"/>
      <c r="AS806" s="41"/>
      <c r="AT806" s="41"/>
      <c r="AU806" s="41"/>
      <c r="AV806" s="41"/>
      <c r="AW806" s="41"/>
      <c r="AX806" s="41"/>
      <c r="AY806" s="41"/>
      <c r="AZ806" s="41"/>
      <c r="BA806" s="41"/>
      <c r="BB806" s="41"/>
      <c r="BC806" s="41"/>
      <c r="BD806" s="41"/>
      <c r="BE806" s="41"/>
      <c r="BF806" s="41"/>
      <c r="BG806" s="41"/>
      <c r="BH806" s="41"/>
      <c r="BI806" s="41"/>
      <c r="BJ806" s="41"/>
      <c r="BK806" s="41"/>
      <c r="BL806" s="41"/>
      <c r="BM806" s="41"/>
      <c r="BN806" s="41"/>
      <c r="BO806" s="41"/>
      <c r="BP806" s="41"/>
      <c r="BQ806" s="41"/>
      <c r="BR806" s="41"/>
      <c r="BS806" s="41"/>
      <c r="BT806" s="41"/>
      <c r="BU806" s="41"/>
      <c r="BV806" s="41"/>
      <c r="BW806" s="41"/>
      <c r="BX806" s="41"/>
      <c r="BY806" s="41"/>
      <c r="BZ806" s="41"/>
      <c r="CA806" s="41"/>
      <c r="CB806" s="41"/>
      <c r="CC806" s="41"/>
      <c r="CD806" s="41"/>
      <c r="CE806" s="41"/>
      <c r="CF806" s="41"/>
      <c r="CG806" s="41"/>
      <c r="CH806" s="41"/>
      <c r="CI806" s="41"/>
      <c r="CJ806" s="41"/>
      <c r="CK806" s="41"/>
      <c r="CL806" s="41"/>
    </row>
    <row r="807" spans="1:90" s="31" customFormat="1" ht="12">
      <c r="A807" s="7" t="s">
        <v>57</v>
      </c>
      <c r="B807" s="6" t="s">
        <v>45</v>
      </c>
      <c r="C807" s="9" t="s">
        <v>13</v>
      </c>
      <c r="D807" s="9" t="s">
        <v>15</v>
      </c>
      <c r="E807" s="9" t="s">
        <v>367</v>
      </c>
      <c r="F807" s="9" t="s">
        <v>56</v>
      </c>
      <c r="G807" s="67">
        <v>2020460.53</v>
      </c>
      <c r="H807" s="67"/>
      <c r="I807" s="67">
        <f t="shared" si="366"/>
        <v>2020460.53</v>
      </c>
      <c r="J807" s="68">
        <f>1664000+70000+697278.95</f>
        <v>2431278.9500000002</v>
      </c>
      <c r="K807" s="67"/>
      <c r="L807" s="67">
        <f t="shared" si="373"/>
        <v>2431278.9500000002</v>
      </c>
      <c r="M807" s="67">
        <f>1730560+70000+725170.11</f>
        <v>2525730.11</v>
      </c>
      <c r="N807" s="67"/>
      <c r="O807" s="67">
        <f t="shared" si="374"/>
        <v>2525730.11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0" s="31" customFormat="1" ht="12">
      <c r="A808" s="7" t="s">
        <v>423</v>
      </c>
      <c r="B808" s="6" t="s">
        <v>45</v>
      </c>
      <c r="C808" s="9" t="s">
        <v>13</v>
      </c>
      <c r="D808" s="9" t="s">
        <v>15</v>
      </c>
      <c r="E808" s="9" t="s">
        <v>367</v>
      </c>
      <c r="F808" s="9" t="s">
        <v>61</v>
      </c>
      <c r="G808" s="67">
        <f>G809</f>
        <v>565000</v>
      </c>
      <c r="H808" s="67">
        <f>H809</f>
        <v>0</v>
      </c>
      <c r="I808" s="67">
        <f t="shared" si="366"/>
        <v>565000</v>
      </c>
      <c r="J808" s="67">
        <f t="shared" ref="J808:M808" si="389">J809</f>
        <v>245000</v>
      </c>
      <c r="K808" s="67">
        <f>K809</f>
        <v>0</v>
      </c>
      <c r="L808" s="67">
        <f t="shared" si="373"/>
        <v>245000</v>
      </c>
      <c r="M808" s="67">
        <f t="shared" si="389"/>
        <v>245000</v>
      </c>
      <c r="N808" s="67">
        <f>N809</f>
        <v>0</v>
      </c>
      <c r="O808" s="67">
        <f t="shared" si="374"/>
        <v>245000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0" s="31" customFormat="1" ht="12">
      <c r="A809" s="7" t="s">
        <v>82</v>
      </c>
      <c r="B809" s="6" t="s">
        <v>45</v>
      </c>
      <c r="C809" s="9" t="s">
        <v>13</v>
      </c>
      <c r="D809" s="9" t="s">
        <v>15</v>
      </c>
      <c r="E809" s="9" t="s">
        <v>367</v>
      </c>
      <c r="F809" s="9" t="s">
        <v>62</v>
      </c>
      <c r="G809" s="67">
        <v>565000</v>
      </c>
      <c r="H809" s="67"/>
      <c r="I809" s="67">
        <f t="shared" si="366"/>
        <v>565000</v>
      </c>
      <c r="J809" s="68">
        <v>245000</v>
      </c>
      <c r="K809" s="67"/>
      <c r="L809" s="67">
        <f t="shared" si="373"/>
        <v>245000</v>
      </c>
      <c r="M809" s="67">
        <v>245000</v>
      </c>
      <c r="N809" s="67"/>
      <c r="O809" s="67">
        <f t="shared" si="374"/>
        <v>245000</v>
      </c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</row>
    <row r="810" spans="1:90" s="32" customFormat="1" ht="12">
      <c r="A810" s="1" t="s">
        <v>31</v>
      </c>
      <c r="B810" s="2" t="s">
        <v>45</v>
      </c>
      <c r="C810" s="12" t="s">
        <v>41</v>
      </c>
      <c r="D810" s="12"/>
      <c r="E810" s="12"/>
      <c r="F810" s="12"/>
      <c r="G810" s="65">
        <f t="shared" ref="G810:N814" si="390">G811</f>
        <v>200000</v>
      </c>
      <c r="H810" s="65">
        <f t="shared" si="390"/>
        <v>0</v>
      </c>
      <c r="I810" s="65">
        <f t="shared" si="366"/>
        <v>200000</v>
      </c>
      <c r="J810" s="65">
        <f t="shared" si="390"/>
        <v>200000</v>
      </c>
      <c r="K810" s="65">
        <f t="shared" si="390"/>
        <v>0</v>
      </c>
      <c r="L810" s="65">
        <f t="shared" si="373"/>
        <v>200000</v>
      </c>
      <c r="M810" s="65">
        <f t="shared" si="390"/>
        <v>200000</v>
      </c>
      <c r="N810" s="65">
        <f t="shared" si="390"/>
        <v>0</v>
      </c>
      <c r="O810" s="65">
        <f t="shared" si="374"/>
        <v>200000</v>
      </c>
      <c r="P810" s="25"/>
      <c r="Q810" s="25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</row>
    <row r="811" spans="1:90" s="34" customFormat="1" ht="12">
      <c r="A811" s="19" t="s">
        <v>50</v>
      </c>
      <c r="B811" s="4" t="s">
        <v>45</v>
      </c>
      <c r="C811" s="21" t="s">
        <v>41</v>
      </c>
      <c r="D811" s="21" t="s">
        <v>5</v>
      </c>
      <c r="E811" s="21"/>
      <c r="F811" s="21"/>
      <c r="G811" s="66">
        <f t="shared" si="390"/>
        <v>200000</v>
      </c>
      <c r="H811" s="66">
        <f t="shared" si="390"/>
        <v>0</v>
      </c>
      <c r="I811" s="66">
        <f t="shared" si="366"/>
        <v>200000</v>
      </c>
      <c r="J811" s="66">
        <f t="shared" si="390"/>
        <v>200000</v>
      </c>
      <c r="K811" s="66">
        <f t="shared" si="390"/>
        <v>0</v>
      </c>
      <c r="L811" s="66">
        <f t="shared" si="373"/>
        <v>200000</v>
      </c>
      <c r="M811" s="66">
        <f t="shared" si="390"/>
        <v>200000</v>
      </c>
      <c r="N811" s="66">
        <f t="shared" si="390"/>
        <v>0</v>
      </c>
      <c r="O811" s="66">
        <f t="shared" si="374"/>
        <v>200000</v>
      </c>
      <c r="P811" s="24"/>
      <c r="Q811" s="24"/>
      <c r="R811" s="41"/>
      <c r="S811" s="41"/>
      <c r="T811" s="41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F811" s="41"/>
      <c r="AG811" s="41"/>
      <c r="AH811" s="41"/>
      <c r="AI811" s="41"/>
      <c r="AJ811" s="41"/>
      <c r="AK811" s="41"/>
      <c r="AL811" s="41"/>
      <c r="AM811" s="41"/>
      <c r="AN811" s="41"/>
      <c r="AO811" s="41"/>
      <c r="AP811" s="41"/>
      <c r="AQ811" s="41"/>
      <c r="AR811" s="41"/>
      <c r="AS811" s="41"/>
      <c r="AT811" s="41"/>
      <c r="AU811" s="41"/>
      <c r="AV811" s="41"/>
      <c r="AW811" s="41"/>
      <c r="AX811" s="41"/>
      <c r="AY811" s="41"/>
      <c r="AZ811" s="41"/>
      <c r="BA811" s="41"/>
      <c r="BB811" s="41"/>
      <c r="BC811" s="41"/>
      <c r="BD811" s="41"/>
      <c r="BE811" s="41"/>
      <c r="BF811" s="41"/>
      <c r="BG811" s="41"/>
      <c r="BH811" s="41"/>
      <c r="BI811" s="41"/>
      <c r="BJ811" s="41"/>
      <c r="BK811" s="41"/>
      <c r="BL811" s="41"/>
      <c r="BM811" s="41"/>
      <c r="BN811" s="41"/>
      <c r="BO811" s="41"/>
      <c r="BP811" s="41"/>
      <c r="BQ811" s="41"/>
      <c r="BR811" s="41"/>
      <c r="BS811" s="41"/>
      <c r="BT811" s="41"/>
      <c r="BU811" s="41"/>
      <c r="BV811" s="41"/>
      <c r="BW811" s="41"/>
      <c r="BX811" s="41"/>
      <c r="BY811" s="41"/>
      <c r="BZ811" s="41"/>
      <c r="CA811" s="41"/>
      <c r="CB811" s="41"/>
      <c r="CC811" s="41"/>
      <c r="CD811" s="41"/>
      <c r="CE811" s="41"/>
      <c r="CF811" s="41"/>
      <c r="CG811" s="41"/>
      <c r="CH811" s="41"/>
      <c r="CI811" s="41"/>
      <c r="CJ811" s="41"/>
      <c r="CK811" s="41"/>
      <c r="CL811" s="41"/>
    </row>
    <row r="812" spans="1:90" s="31" customFormat="1" ht="24">
      <c r="A812" s="10" t="s">
        <v>368</v>
      </c>
      <c r="B812" s="6" t="s">
        <v>45</v>
      </c>
      <c r="C812" s="9" t="s">
        <v>41</v>
      </c>
      <c r="D812" s="9" t="s">
        <v>5</v>
      </c>
      <c r="E812" s="6" t="s">
        <v>145</v>
      </c>
      <c r="F812" s="6"/>
      <c r="G812" s="67">
        <f>G813</f>
        <v>200000</v>
      </c>
      <c r="H812" s="67">
        <f>H813</f>
        <v>0</v>
      </c>
      <c r="I812" s="67">
        <f t="shared" si="366"/>
        <v>200000</v>
      </c>
      <c r="J812" s="67">
        <f t="shared" si="390"/>
        <v>200000</v>
      </c>
      <c r="K812" s="67">
        <f>K813</f>
        <v>0</v>
      </c>
      <c r="L812" s="67">
        <f t="shared" si="373"/>
        <v>200000</v>
      </c>
      <c r="M812" s="67">
        <f t="shared" si="390"/>
        <v>200000</v>
      </c>
      <c r="N812" s="67">
        <f>N813</f>
        <v>0</v>
      </c>
      <c r="O812" s="67">
        <f t="shared" si="374"/>
        <v>200000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s="31" customFormat="1" ht="12">
      <c r="A813" s="10" t="s">
        <v>79</v>
      </c>
      <c r="B813" s="6" t="s">
        <v>45</v>
      </c>
      <c r="C813" s="9" t="s">
        <v>41</v>
      </c>
      <c r="D813" s="9" t="s">
        <v>5</v>
      </c>
      <c r="E813" s="6" t="s">
        <v>369</v>
      </c>
      <c r="F813" s="6"/>
      <c r="G813" s="67">
        <f t="shared" si="390"/>
        <v>200000</v>
      </c>
      <c r="H813" s="67">
        <f t="shared" si="390"/>
        <v>0</v>
      </c>
      <c r="I813" s="67">
        <f t="shared" si="366"/>
        <v>200000</v>
      </c>
      <c r="J813" s="67">
        <f t="shared" si="390"/>
        <v>200000</v>
      </c>
      <c r="K813" s="67">
        <f t="shared" si="390"/>
        <v>0</v>
      </c>
      <c r="L813" s="67">
        <f t="shared" si="373"/>
        <v>200000</v>
      </c>
      <c r="M813" s="67">
        <f t="shared" si="390"/>
        <v>200000</v>
      </c>
      <c r="N813" s="87">
        <f t="shared" si="390"/>
        <v>0</v>
      </c>
      <c r="O813" s="67">
        <f t="shared" si="374"/>
        <v>200000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0" s="31" customFormat="1" ht="24">
      <c r="A814" s="7" t="s">
        <v>88</v>
      </c>
      <c r="B814" s="6" t="s">
        <v>45</v>
      </c>
      <c r="C814" s="9" t="s">
        <v>41</v>
      </c>
      <c r="D814" s="9" t="s">
        <v>5</v>
      </c>
      <c r="E814" s="6" t="s">
        <v>369</v>
      </c>
      <c r="F814" s="6" t="s">
        <v>87</v>
      </c>
      <c r="G814" s="67">
        <f t="shared" si="390"/>
        <v>200000</v>
      </c>
      <c r="H814" s="67">
        <f t="shared" si="390"/>
        <v>0</v>
      </c>
      <c r="I814" s="67">
        <f t="shared" si="366"/>
        <v>200000</v>
      </c>
      <c r="J814" s="67">
        <f t="shared" si="390"/>
        <v>200000</v>
      </c>
      <c r="K814" s="67">
        <f t="shared" si="390"/>
        <v>0</v>
      </c>
      <c r="L814" s="67">
        <f t="shared" si="373"/>
        <v>200000</v>
      </c>
      <c r="M814" s="67">
        <f t="shared" si="390"/>
        <v>200000</v>
      </c>
      <c r="N814" s="87">
        <f t="shared" si="390"/>
        <v>0</v>
      </c>
      <c r="O814" s="67">
        <f t="shared" si="374"/>
        <v>200000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</row>
    <row r="815" spans="1:90" s="31" customFormat="1" ht="12">
      <c r="A815" s="7" t="s">
        <v>188</v>
      </c>
      <c r="B815" s="6" t="s">
        <v>45</v>
      </c>
      <c r="C815" s="9" t="s">
        <v>41</v>
      </c>
      <c r="D815" s="9" t="s">
        <v>5</v>
      </c>
      <c r="E815" s="6" t="s">
        <v>369</v>
      </c>
      <c r="F815" s="6" t="s">
        <v>189</v>
      </c>
      <c r="G815" s="67">
        <v>200000</v>
      </c>
      <c r="H815" s="67"/>
      <c r="I815" s="67">
        <f t="shared" si="366"/>
        <v>200000</v>
      </c>
      <c r="J815" s="68">
        <v>200000</v>
      </c>
      <c r="K815" s="67"/>
      <c r="L815" s="67">
        <f t="shared" si="373"/>
        <v>200000</v>
      </c>
      <c r="M815" s="67">
        <v>200000</v>
      </c>
      <c r="N815" s="87"/>
      <c r="O815" s="67">
        <f t="shared" si="374"/>
        <v>200000</v>
      </c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</row>
    <row r="816" spans="1:90" s="31" customFormat="1" ht="5.25" customHeight="1">
      <c r="A816" s="7"/>
      <c r="B816" s="6"/>
      <c r="C816" s="9"/>
      <c r="D816" s="9"/>
      <c r="E816" s="9"/>
      <c r="F816" s="9"/>
      <c r="G816" s="67"/>
      <c r="H816" s="67"/>
      <c r="I816" s="65"/>
      <c r="J816" s="68"/>
      <c r="K816" s="68"/>
      <c r="L816" s="68"/>
      <c r="M816" s="65"/>
      <c r="N816" s="25"/>
      <c r="O816" s="90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</row>
    <row r="817" spans="1:90" s="31" customFormat="1" ht="25.5">
      <c r="A817" s="40" t="s">
        <v>517</v>
      </c>
      <c r="B817" s="2" t="s">
        <v>46</v>
      </c>
      <c r="C817" s="13"/>
      <c r="D817" s="13"/>
      <c r="E817" s="13"/>
      <c r="F817" s="13"/>
      <c r="G817" s="65">
        <f>G818+G859+G866+G886+G874</f>
        <v>39862948.909999996</v>
      </c>
      <c r="H817" s="65">
        <f>H818+H859+H866+H886+H874</f>
        <v>109230</v>
      </c>
      <c r="I817" s="65">
        <f t="shared" si="366"/>
        <v>39972178.909999996</v>
      </c>
      <c r="J817" s="65">
        <f>J818+J859+J866+J886+J874</f>
        <v>33258977.649999999</v>
      </c>
      <c r="K817" s="65">
        <f>K818+K859+K866+K886+K874</f>
        <v>0</v>
      </c>
      <c r="L817" s="65">
        <f t="shared" ref="L817:L880" si="391">J817+K817</f>
        <v>33258977.649999999</v>
      </c>
      <c r="M817" s="65">
        <f>M818+M859+M866+M886+M874</f>
        <v>38531215.579999998</v>
      </c>
      <c r="N817" s="88">
        <f>N818+N859+N866+N886+N874</f>
        <v>0</v>
      </c>
      <c r="O817" s="65">
        <f t="shared" ref="O817:O880" si="392">M817+N817</f>
        <v>38531215.579999998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</row>
    <row r="818" spans="1:90" s="31" customFormat="1" ht="12">
      <c r="A818" s="14" t="s">
        <v>1</v>
      </c>
      <c r="B818" s="2" t="s">
        <v>46</v>
      </c>
      <c r="C818" s="2" t="s">
        <v>5</v>
      </c>
      <c r="D818" s="13"/>
      <c r="E818" s="13"/>
      <c r="F818" s="13"/>
      <c r="G818" s="65">
        <f>G819+G826+G841+G846+G836</f>
        <v>9836494.2200000007</v>
      </c>
      <c r="H818" s="65">
        <f>H819+H826+H841+H846+H836</f>
        <v>0</v>
      </c>
      <c r="I818" s="65">
        <f t="shared" si="366"/>
        <v>9836494.2200000007</v>
      </c>
      <c r="J818" s="65">
        <f t="shared" ref="J818:M818" si="393">J819+J826+J841+J846+J836</f>
        <v>29798468.640000001</v>
      </c>
      <c r="K818" s="65">
        <f>K819+K826+K841+K846+K836</f>
        <v>0</v>
      </c>
      <c r="L818" s="65">
        <f t="shared" si="391"/>
        <v>29798468.640000001</v>
      </c>
      <c r="M818" s="65">
        <f t="shared" si="393"/>
        <v>35082349.619999997</v>
      </c>
      <c r="N818" s="88">
        <f>N819+N826+N841+N846+N836</f>
        <v>0</v>
      </c>
      <c r="O818" s="65">
        <f t="shared" si="392"/>
        <v>35082349.619999997</v>
      </c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</row>
    <row r="819" spans="1:90" ht="24">
      <c r="A819" s="8" t="s">
        <v>51</v>
      </c>
      <c r="B819" s="4" t="s">
        <v>46</v>
      </c>
      <c r="C819" s="4" t="s">
        <v>5</v>
      </c>
      <c r="D819" s="4" t="s">
        <v>14</v>
      </c>
      <c r="E819" s="4"/>
      <c r="F819" s="4"/>
      <c r="G819" s="66">
        <f t="shared" ref="G819:N824" si="394">G820</f>
        <v>612500</v>
      </c>
      <c r="H819" s="66">
        <f t="shared" si="394"/>
        <v>0</v>
      </c>
      <c r="I819" s="66">
        <f t="shared" si="366"/>
        <v>612500</v>
      </c>
      <c r="J819" s="66">
        <f t="shared" si="394"/>
        <v>612500</v>
      </c>
      <c r="K819" s="66">
        <f t="shared" si="394"/>
        <v>0</v>
      </c>
      <c r="L819" s="66">
        <f t="shared" si="391"/>
        <v>612500</v>
      </c>
      <c r="M819" s="66">
        <f t="shared" si="394"/>
        <v>612500</v>
      </c>
      <c r="N819" s="89">
        <f t="shared" si="394"/>
        <v>0</v>
      </c>
      <c r="O819" s="66">
        <f t="shared" si="392"/>
        <v>612500</v>
      </c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  <c r="AL819" s="26"/>
      <c r="AM819" s="26"/>
      <c r="AN819" s="26"/>
      <c r="AO819" s="26"/>
      <c r="AP819" s="26"/>
      <c r="AQ819" s="26"/>
      <c r="AR819" s="26"/>
      <c r="AS819" s="26"/>
      <c r="AT819" s="26"/>
      <c r="AU819" s="26"/>
      <c r="AV819" s="26"/>
      <c r="AW819" s="26"/>
      <c r="AX819" s="26"/>
      <c r="AY819" s="26"/>
      <c r="AZ819" s="26"/>
      <c r="BA819" s="26"/>
      <c r="BB819" s="26"/>
      <c r="BC819" s="26"/>
      <c r="BD819" s="26"/>
      <c r="BE819" s="26"/>
      <c r="BF819" s="26"/>
      <c r="BG819" s="26"/>
      <c r="BH819" s="26"/>
      <c r="BI819" s="26"/>
      <c r="BJ819" s="26"/>
      <c r="BK819" s="26"/>
      <c r="BL819" s="26"/>
      <c r="BM819" s="26"/>
      <c r="BN819" s="26"/>
      <c r="BO819" s="26"/>
      <c r="BP819" s="26"/>
      <c r="BQ819" s="26"/>
      <c r="BR819" s="26"/>
      <c r="BS819" s="26"/>
      <c r="BT819" s="26"/>
      <c r="BU819" s="26"/>
      <c r="BV819" s="26"/>
      <c r="BW819" s="26"/>
      <c r="BX819" s="26"/>
      <c r="BY819" s="26"/>
      <c r="BZ819" s="26"/>
      <c r="CA819" s="26"/>
      <c r="CB819" s="26"/>
      <c r="CC819" s="26"/>
      <c r="CD819" s="26"/>
      <c r="CE819" s="26"/>
      <c r="CF819" s="26"/>
      <c r="CG819" s="26"/>
      <c r="CH819" s="26"/>
      <c r="CI819" s="26"/>
      <c r="CJ819" s="26"/>
      <c r="CK819" s="26"/>
      <c r="CL819" s="26"/>
    </row>
    <row r="820" spans="1:90" ht="24">
      <c r="A820" s="7" t="s">
        <v>501</v>
      </c>
      <c r="B820" s="6" t="s">
        <v>46</v>
      </c>
      <c r="C820" s="6" t="s">
        <v>5</v>
      </c>
      <c r="D820" s="6" t="s">
        <v>14</v>
      </c>
      <c r="E820" s="6" t="s">
        <v>166</v>
      </c>
      <c r="F820" s="5"/>
      <c r="G820" s="67">
        <f t="shared" si="394"/>
        <v>612500</v>
      </c>
      <c r="H820" s="67">
        <f t="shared" si="394"/>
        <v>0</v>
      </c>
      <c r="I820" s="67">
        <f t="shared" si="366"/>
        <v>612500</v>
      </c>
      <c r="J820" s="67">
        <f t="shared" si="394"/>
        <v>612500</v>
      </c>
      <c r="K820" s="67">
        <f t="shared" si="394"/>
        <v>0</v>
      </c>
      <c r="L820" s="67">
        <f t="shared" si="391"/>
        <v>612500</v>
      </c>
      <c r="M820" s="67">
        <f t="shared" si="394"/>
        <v>612500</v>
      </c>
      <c r="N820" s="67">
        <f t="shared" si="394"/>
        <v>0</v>
      </c>
      <c r="O820" s="67">
        <f t="shared" si="392"/>
        <v>612500</v>
      </c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  <c r="AL820" s="26"/>
      <c r="AM820" s="26"/>
      <c r="AN820" s="26"/>
      <c r="AO820" s="26"/>
      <c r="AP820" s="26"/>
      <c r="AQ820" s="26"/>
      <c r="AR820" s="26"/>
      <c r="AS820" s="26"/>
      <c r="AT820" s="26"/>
      <c r="AU820" s="26"/>
      <c r="AV820" s="26"/>
      <c r="AW820" s="26"/>
      <c r="AX820" s="26"/>
      <c r="AY820" s="26"/>
      <c r="AZ820" s="26"/>
      <c r="BA820" s="26"/>
      <c r="BB820" s="26"/>
      <c r="BC820" s="26"/>
      <c r="BD820" s="26"/>
      <c r="BE820" s="26"/>
      <c r="BF820" s="26"/>
      <c r="BG820" s="26"/>
      <c r="BH820" s="26"/>
      <c r="BI820" s="26"/>
      <c r="BJ820" s="26"/>
      <c r="BK820" s="26"/>
      <c r="BL820" s="26"/>
      <c r="BM820" s="26"/>
      <c r="BN820" s="26"/>
      <c r="BO820" s="26"/>
      <c r="BP820" s="26"/>
      <c r="BQ820" s="26"/>
      <c r="BR820" s="26"/>
      <c r="BS820" s="26"/>
      <c r="BT820" s="26"/>
      <c r="BU820" s="26"/>
      <c r="BV820" s="26"/>
      <c r="BW820" s="26"/>
      <c r="BX820" s="26"/>
      <c r="BY820" s="26"/>
      <c r="BZ820" s="26"/>
      <c r="CA820" s="26"/>
      <c r="CB820" s="26"/>
      <c r="CC820" s="26"/>
      <c r="CD820" s="26"/>
      <c r="CE820" s="26"/>
      <c r="CF820" s="26"/>
      <c r="CG820" s="26"/>
      <c r="CH820" s="26"/>
      <c r="CI820" s="26"/>
      <c r="CJ820" s="26"/>
      <c r="CK820" s="26"/>
      <c r="CL820" s="26"/>
    </row>
    <row r="821" spans="1:90" ht="24">
      <c r="A821" s="7" t="s">
        <v>502</v>
      </c>
      <c r="B821" s="6" t="s">
        <v>46</v>
      </c>
      <c r="C821" s="6" t="s">
        <v>5</v>
      </c>
      <c r="D821" s="6" t="s">
        <v>14</v>
      </c>
      <c r="E821" s="6" t="s">
        <v>167</v>
      </c>
      <c r="F821" s="6"/>
      <c r="G821" s="67">
        <f t="shared" si="394"/>
        <v>612500</v>
      </c>
      <c r="H821" s="67">
        <f t="shared" si="394"/>
        <v>0</v>
      </c>
      <c r="I821" s="67">
        <f t="shared" si="366"/>
        <v>612500</v>
      </c>
      <c r="J821" s="67">
        <f t="shared" si="394"/>
        <v>612500</v>
      </c>
      <c r="K821" s="67">
        <f t="shared" si="394"/>
        <v>0</v>
      </c>
      <c r="L821" s="67">
        <f t="shared" si="391"/>
        <v>612500</v>
      </c>
      <c r="M821" s="67">
        <f t="shared" si="394"/>
        <v>612500</v>
      </c>
      <c r="N821" s="67">
        <f t="shared" si="394"/>
        <v>0</v>
      </c>
      <c r="O821" s="67">
        <f t="shared" si="392"/>
        <v>612500</v>
      </c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  <c r="AL821" s="26"/>
      <c r="AM821" s="26"/>
      <c r="AN821" s="26"/>
      <c r="AO821" s="26"/>
      <c r="AP821" s="26"/>
      <c r="AQ821" s="26"/>
      <c r="AR821" s="26"/>
      <c r="AS821" s="26"/>
      <c r="AT821" s="26"/>
      <c r="AU821" s="26"/>
      <c r="AV821" s="26"/>
      <c r="AW821" s="26"/>
      <c r="AX821" s="26"/>
      <c r="AY821" s="26"/>
      <c r="AZ821" s="26"/>
      <c r="BA821" s="26"/>
      <c r="BB821" s="26"/>
      <c r="BC821" s="26"/>
      <c r="BD821" s="26"/>
      <c r="BE821" s="26"/>
      <c r="BF821" s="26"/>
      <c r="BG821" s="26"/>
      <c r="BH821" s="26"/>
      <c r="BI821" s="26"/>
      <c r="BJ821" s="26"/>
      <c r="BK821" s="26"/>
      <c r="BL821" s="26"/>
      <c r="BM821" s="26"/>
      <c r="BN821" s="26"/>
      <c r="BO821" s="26"/>
      <c r="BP821" s="26"/>
      <c r="BQ821" s="26"/>
      <c r="BR821" s="26"/>
      <c r="BS821" s="26"/>
      <c r="BT821" s="26"/>
      <c r="BU821" s="26"/>
      <c r="BV821" s="26"/>
      <c r="BW821" s="26"/>
      <c r="BX821" s="26"/>
      <c r="BY821" s="26"/>
      <c r="BZ821" s="26"/>
      <c r="CA821" s="26"/>
      <c r="CB821" s="26"/>
      <c r="CC821" s="26"/>
      <c r="CD821" s="26"/>
      <c r="CE821" s="26"/>
      <c r="CF821" s="26"/>
      <c r="CG821" s="26"/>
      <c r="CH821" s="26"/>
      <c r="CI821" s="26"/>
      <c r="CJ821" s="26"/>
      <c r="CK821" s="26"/>
      <c r="CL821" s="26"/>
    </row>
    <row r="822" spans="1:90">
      <c r="A822" s="7" t="s">
        <v>474</v>
      </c>
      <c r="B822" s="6" t="s">
        <v>46</v>
      </c>
      <c r="C822" s="6" t="s">
        <v>5</v>
      </c>
      <c r="D822" s="6" t="s">
        <v>14</v>
      </c>
      <c r="E822" s="6" t="s">
        <v>349</v>
      </c>
      <c r="F822" s="6"/>
      <c r="G822" s="67">
        <f t="shared" si="394"/>
        <v>612500</v>
      </c>
      <c r="H822" s="67">
        <f t="shared" si="394"/>
        <v>0</v>
      </c>
      <c r="I822" s="67">
        <f t="shared" si="366"/>
        <v>612500</v>
      </c>
      <c r="J822" s="67">
        <f t="shared" si="394"/>
        <v>612500</v>
      </c>
      <c r="K822" s="67">
        <f t="shared" si="394"/>
        <v>0</v>
      </c>
      <c r="L822" s="67">
        <f t="shared" si="391"/>
        <v>612500</v>
      </c>
      <c r="M822" s="67">
        <f t="shared" si="394"/>
        <v>612500</v>
      </c>
      <c r="N822" s="67">
        <f t="shared" si="394"/>
        <v>0</v>
      </c>
      <c r="O822" s="67">
        <f t="shared" si="392"/>
        <v>612500</v>
      </c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  <c r="AL822" s="26"/>
      <c r="AM822" s="26"/>
      <c r="AN822" s="26"/>
      <c r="AO822" s="26"/>
      <c r="AP822" s="26"/>
      <c r="AQ822" s="26"/>
      <c r="AR822" s="26"/>
      <c r="AS822" s="26"/>
      <c r="AT822" s="26"/>
      <c r="AU822" s="26"/>
      <c r="AV822" s="26"/>
      <c r="AW822" s="26"/>
      <c r="AX822" s="26"/>
      <c r="AY822" s="26"/>
      <c r="AZ822" s="26"/>
      <c r="BA822" s="26"/>
      <c r="BB822" s="26"/>
      <c r="BC822" s="26"/>
      <c r="BD822" s="26"/>
      <c r="BE822" s="26"/>
      <c r="BF822" s="26"/>
      <c r="BG822" s="26"/>
      <c r="BH822" s="26"/>
      <c r="BI822" s="26"/>
      <c r="BJ822" s="26"/>
      <c r="BK822" s="26"/>
      <c r="BL822" s="26"/>
      <c r="BM822" s="26"/>
      <c r="BN822" s="26"/>
      <c r="BO822" s="26"/>
      <c r="BP822" s="26"/>
      <c r="BQ822" s="26"/>
      <c r="BR822" s="26"/>
      <c r="BS822" s="26"/>
      <c r="BT822" s="26"/>
      <c r="BU822" s="26"/>
      <c r="BV822" s="26"/>
      <c r="BW822" s="26"/>
      <c r="BX822" s="26"/>
      <c r="BY822" s="26"/>
      <c r="BZ822" s="26"/>
      <c r="CA822" s="26"/>
      <c r="CB822" s="26"/>
      <c r="CC822" s="26"/>
      <c r="CD822" s="26"/>
      <c r="CE822" s="26"/>
      <c r="CF822" s="26"/>
      <c r="CG822" s="26"/>
      <c r="CH822" s="26"/>
      <c r="CI822" s="26"/>
      <c r="CJ822" s="26"/>
      <c r="CK822" s="26"/>
      <c r="CL822" s="26"/>
    </row>
    <row r="823" spans="1:90" ht="36">
      <c r="A823" s="7" t="s">
        <v>337</v>
      </c>
      <c r="B823" s="6" t="s">
        <v>46</v>
      </c>
      <c r="C823" s="6" t="s">
        <v>5</v>
      </c>
      <c r="D823" s="6" t="s">
        <v>14</v>
      </c>
      <c r="E823" s="6" t="s">
        <v>338</v>
      </c>
      <c r="F823" s="6"/>
      <c r="G823" s="67">
        <f t="shared" si="394"/>
        <v>612500</v>
      </c>
      <c r="H823" s="67">
        <f t="shared" si="394"/>
        <v>0</v>
      </c>
      <c r="I823" s="67">
        <f t="shared" si="366"/>
        <v>612500</v>
      </c>
      <c r="J823" s="67">
        <f t="shared" si="394"/>
        <v>612500</v>
      </c>
      <c r="K823" s="67">
        <f t="shared" si="394"/>
        <v>0</v>
      </c>
      <c r="L823" s="67">
        <f t="shared" si="391"/>
        <v>612500</v>
      </c>
      <c r="M823" s="67">
        <f t="shared" si="394"/>
        <v>612500</v>
      </c>
      <c r="N823" s="67">
        <f t="shared" si="394"/>
        <v>0</v>
      </c>
      <c r="O823" s="67">
        <f t="shared" si="392"/>
        <v>612500</v>
      </c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  <c r="AL823" s="26"/>
      <c r="AM823" s="26"/>
      <c r="AN823" s="26"/>
      <c r="AO823" s="26"/>
      <c r="AP823" s="26"/>
      <c r="AQ823" s="26"/>
      <c r="AR823" s="26"/>
      <c r="AS823" s="26"/>
      <c r="AT823" s="26"/>
      <c r="AU823" s="26"/>
      <c r="AV823" s="26"/>
      <c r="AW823" s="26"/>
      <c r="AX823" s="26"/>
      <c r="AY823" s="26"/>
      <c r="AZ823" s="26"/>
      <c r="BA823" s="26"/>
      <c r="BB823" s="26"/>
      <c r="BC823" s="26"/>
      <c r="BD823" s="26"/>
      <c r="BE823" s="26"/>
      <c r="BF823" s="26"/>
      <c r="BG823" s="26"/>
      <c r="BH823" s="26"/>
      <c r="BI823" s="26"/>
      <c r="BJ823" s="26"/>
      <c r="BK823" s="26"/>
      <c r="BL823" s="26"/>
      <c r="BM823" s="26"/>
      <c r="BN823" s="26"/>
      <c r="BO823" s="26"/>
      <c r="BP823" s="26"/>
      <c r="BQ823" s="26"/>
      <c r="BR823" s="26"/>
      <c r="BS823" s="26"/>
      <c r="BT823" s="26"/>
      <c r="BU823" s="26"/>
      <c r="BV823" s="26"/>
      <c r="BW823" s="26"/>
      <c r="BX823" s="26"/>
      <c r="BY823" s="26"/>
      <c r="BZ823" s="26"/>
      <c r="CA823" s="26"/>
      <c r="CB823" s="26"/>
      <c r="CC823" s="26"/>
      <c r="CD823" s="26"/>
      <c r="CE823" s="26"/>
      <c r="CF823" s="26"/>
      <c r="CG823" s="26"/>
      <c r="CH823" s="26"/>
      <c r="CI823" s="26"/>
      <c r="CJ823" s="26"/>
      <c r="CK823" s="26"/>
      <c r="CL823" s="26"/>
    </row>
    <row r="824" spans="1:90">
      <c r="A824" s="7" t="s">
        <v>95</v>
      </c>
      <c r="B824" s="6" t="s">
        <v>46</v>
      </c>
      <c r="C824" s="6" t="s">
        <v>5</v>
      </c>
      <c r="D824" s="6" t="s">
        <v>14</v>
      </c>
      <c r="E824" s="6" t="s">
        <v>338</v>
      </c>
      <c r="F824" s="6" t="s">
        <v>93</v>
      </c>
      <c r="G824" s="67">
        <f t="shared" si="394"/>
        <v>612500</v>
      </c>
      <c r="H824" s="67">
        <f t="shared" si="394"/>
        <v>0</v>
      </c>
      <c r="I824" s="67">
        <f t="shared" si="366"/>
        <v>612500</v>
      </c>
      <c r="J824" s="67">
        <f t="shared" si="394"/>
        <v>612500</v>
      </c>
      <c r="K824" s="67">
        <f t="shared" si="394"/>
        <v>0</v>
      </c>
      <c r="L824" s="67">
        <f t="shared" si="391"/>
        <v>612500</v>
      </c>
      <c r="M824" s="67">
        <f t="shared" si="394"/>
        <v>612500</v>
      </c>
      <c r="N824" s="67">
        <f t="shared" si="394"/>
        <v>0</v>
      </c>
      <c r="O824" s="67">
        <f t="shared" si="392"/>
        <v>612500</v>
      </c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  <c r="AL824" s="26"/>
      <c r="AM824" s="26"/>
      <c r="AN824" s="26"/>
      <c r="AO824" s="26"/>
      <c r="AP824" s="26"/>
      <c r="AQ824" s="26"/>
      <c r="AR824" s="26"/>
      <c r="AS824" s="26"/>
      <c r="AT824" s="26"/>
      <c r="AU824" s="26"/>
      <c r="AV824" s="26"/>
      <c r="AW824" s="26"/>
      <c r="AX824" s="26"/>
      <c r="AY824" s="26"/>
      <c r="AZ824" s="26"/>
      <c r="BA824" s="26"/>
      <c r="BB824" s="26"/>
      <c r="BC824" s="26"/>
      <c r="BD824" s="26"/>
      <c r="BE824" s="26"/>
      <c r="BF824" s="26"/>
      <c r="BG824" s="26"/>
      <c r="BH824" s="26"/>
      <c r="BI824" s="26"/>
      <c r="BJ824" s="26"/>
      <c r="BK824" s="26"/>
      <c r="BL824" s="26"/>
      <c r="BM824" s="26"/>
      <c r="BN824" s="26"/>
      <c r="BO824" s="26"/>
      <c r="BP824" s="26"/>
      <c r="BQ824" s="26"/>
      <c r="BR824" s="26"/>
      <c r="BS824" s="26"/>
      <c r="BT824" s="26"/>
      <c r="BU824" s="26"/>
      <c r="BV824" s="26"/>
      <c r="BW824" s="26"/>
      <c r="BX824" s="26"/>
      <c r="BY824" s="26"/>
      <c r="BZ824" s="26"/>
      <c r="CA824" s="26"/>
      <c r="CB824" s="26"/>
      <c r="CC824" s="26"/>
      <c r="CD824" s="26"/>
      <c r="CE824" s="26"/>
      <c r="CF824" s="26"/>
      <c r="CG824" s="26"/>
      <c r="CH824" s="26"/>
      <c r="CI824" s="26"/>
      <c r="CJ824" s="26"/>
      <c r="CK824" s="26"/>
      <c r="CL824" s="26"/>
    </row>
    <row r="825" spans="1:90">
      <c r="A825" s="42" t="s">
        <v>96</v>
      </c>
      <c r="B825" s="30" t="s">
        <v>46</v>
      </c>
      <c r="C825" s="30" t="s">
        <v>5</v>
      </c>
      <c r="D825" s="30" t="s">
        <v>14</v>
      </c>
      <c r="E825" s="6" t="s">
        <v>338</v>
      </c>
      <c r="F825" s="30" t="s">
        <v>94</v>
      </c>
      <c r="G825" s="71">
        <v>612500</v>
      </c>
      <c r="H825" s="71"/>
      <c r="I825" s="67">
        <f t="shared" si="366"/>
        <v>612500</v>
      </c>
      <c r="J825" s="68">
        <v>612500</v>
      </c>
      <c r="K825" s="71"/>
      <c r="L825" s="67">
        <f t="shared" si="391"/>
        <v>612500</v>
      </c>
      <c r="M825" s="67">
        <v>612500</v>
      </c>
      <c r="N825" s="71"/>
      <c r="O825" s="67">
        <f t="shared" si="392"/>
        <v>612500</v>
      </c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  <c r="AL825" s="26"/>
      <c r="AM825" s="26"/>
      <c r="AN825" s="26"/>
      <c r="AO825" s="26"/>
      <c r="AP825" s="26"/>
      <c r="AQ825" s="26"/>
      <c r="AR825" s="26"/>
      <c r="AS825" s="26"/>
      <c r="AT825" s="26"/>
      <c r="AU825" s="26"/>
      <c r="AV825" s="26"/>
      <c r="AW825" s="26"/>
      <c r="AX825" s="26"/>
      <c r="AY825" s="26"/>
      <c r="AZ825" s="26"/>
      <c r="BA825" s="26"/>
      <c r="BB825" s="26"/>
      <c r="BC825" s="26"/>
      <c r="BD825" s="26"/>
      <c r="BE825" s="26"/>
      <c r="BF825" s="26"/>
      <c r="BG825" s="26"/>
      <c r="BH825" s="26"/>
      <c r="BI825" s="26"/>
      <c r="BJ825" s="26"/>
      <c r="BK825" s="26"/>
      <c r="BL825" s="26"/>
      <c r="BM825" s="26"/>
      <c r="BN825" s="26"/>
      <c r="BO825" s="26"/>
      <c r="BP825" s="26"/>
      <c r="BQ825" s="26"/>
      <c r="BR825" s="26"/>
      <c r="BS825" s="26"/>
      <c r="BT825" s="26"/>
      <c r="BU825" s="26"/>
      <c r="BV825" s="26"/>
      <c r="BW825" s="26"/>
      <c r="BX825" s="26"/>
      <c r="BY825" s="26"/>
      <c r="BZ825" s="26"/>
      <c r="CA825" s="26"/>
      <c r="CB825" s="26"/>
      <c r="CC825" s="26"/>
      <c r="CD825" s="26"/>
      <c r="CE825" s="26"/>
      <c r="CF825" s="26"/>
      <c r="CG825" s="26"/>
      <c r="CH825" s="26"/>
      <c r="CI825" s="26"/>
      <c r="CJ825" s="26"/>
      <c r="CK825" s="26"/>
      <c r="CL825" s="26"/>
    </row>
    <row r="826" spans="1:90" ht="24">
      <c r="A826" s="8" t="s">
        <v>29</v>
      </c>
      <c r="B826" s="4" t="s">
        <v>46</v>
      </c>
      <c r="C826" s="4" t="s">
        <v>5</v>
      </c>
      <c r="D826" s="4" t="s">
        <v>15</v>
      </c>
      <c r="E826" s="4"/>
      <c r="F826" s="4"/>
      <c r="G826" s="66">
        <f t="shared" ref="G826:N828" si="395">G827</f>
        <v>7791466.0800000001</v>
      </c>
      <c r="H826" s="66">
        <f t="shared" si="395"/>
        <v>0</v>
      </c>
      <c r="I826" s="67">
        <f t="shared" si="366"/>
        <v>7791466.0800000001</v>
      </c>
      <c r="J826" s="66">
        <f t="shared" si="395"/>
        <v>7997790</v>
      </c>
      <c r="K826" s="66">
        <f t="shared" si="395"/>
        <v>0</v>
      </c>
      <c r="L826" s="67">
        <f t="shared" si="391"/>
        <v>7997790</v>
      </c>
      <c r="M826" s="66">
        <f t="shared" si="395"/>
        <v>8287725.3600000003</v>
      </c>
      <c r="N826" s="66">
        <f t="shared" si="395"/>
        <v>0</v>
      </c>
      <c r="O826" s="67">
        <f t="shared" si="392"/>
        <v>8287725.3600000003</v>
      </c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  <c r="AL826" s="26"/>
      <c r="AM826" s="26"/>
      <c r="AN826" s="26"/>
      <c r="AO826" s="26"/>
      <c r="AP826" s="26"/>
      <c r="AQ826" s="26"/>
      <c r="AR826" s="26"/>
      <c r="AS826" s="26"/>
      <c r="AT826" s="26"/>
      <c r="AU826" s="26"/>
      <c r="AV826" s="26"/>
      <c r="AW826" s="26"/>
      <c r="AX826" s="26"/>
      <c r="AY826" s="26"/>
      <c r="AZ826" s="26"/>
      <c r="BA826" s="26"/>
      <c r="BB826" s="26"/>
      <c r="BC826" s="26"/>
      <c r="BD826" s="26"/>
      <c r="BE826" s="26"/>
      <c r="BF826" s="26"/>
      <c r="BG826" s="26"/>
      <c r="BH826" s="26"/>
      <c r="BI826" s="26"/>
      <c r="BJ826" s="26"/>
      <c r="BK826" s="26"/>
      <c r="BL826" s="26"/>
      <c r="BM826" s="26"/>
      <c r="BN826" s="26"/>
      <c r="BO826" s="26"/>
      <c r="BP826" s="26"/>
      <c r="BQ826" s="26"/>
      <c r="BR826" s="26"/>
      <c r="BS826" s="26"/>
      <c r="BT826" s="26"/>
      <c r="BU826" s="26"/>
      <c r="BV826" s="26"/>
      <c r="BW826" s="26"/>
      <c r="BX826" s="26"/>
      <c r="BY826" s="26"/>
      <c r="BZ826" s="26"/>
      <c r="CA826" s="26"/>
      <c r="CB826" s="26"/>
      <c r="CC826" s="26"/>
      <c r="CD826" s="26"/>
      <c r="CE826" s="26"/>
      <c r="CF826" s="26"/>
      <c r="CG826" s="26"/>
      <c r="CH826" s="26"/>
      <c r="CI826" s="26"/>
      <c r="CJ826" s="26"/>
      <c r="CK826" s="26"/>
      <c r="CL826" s="26"/>
    </row>
    <row r="827" spans="1:90" ht="24">
      <c r="A827" s="7" t="s">
        <v>501</v>
      </c>
      <c r="B827" s="6" t="s">
        <v>46</v>
      </c>
      <c r="C827" s="6" t="s">
        <v>5</v>
      </c>
      <c r="D827" s="6" t="s">
        <v>15</v>
      </c>
      <c r="E827" s="6" t="s">
        <v>166</v>
      </c>
      <c r="F827" s="6"/>
      <c r="G827" s="67">
        <f t="shared" si="395"/>
        <v>7791466.0800000001</v>
      </c>
      <c r="H827" s="67">
        <f t="shared" si="395"/>
        <v>0</v>
      </c>
      <c r="I827" s="67">
        <f t="shared" si="366"/>
        <v>7791466.0800000001</v>
      </c>
      <c r="J827" s="67">
        <f t="shared" si="395"/>
        <v>7997790</v>
      </c>
      <c r="K827" s="67">
        <f t="shared" si="395"/>
        <v>0</v>
      </c>
      <c r="L827" s="67">
        <f t="shared" si="391"/>
        <v>7997790</v>
      </c>
      <c r="M827" s="67">
        <f t="shared" si="395"/>
        <v>8287725.3600000003</v>
      </c>
      <c r="N827" s="67">
        <f t="shared" si="395"/>
        <v>0</v>
      </c>
      <c r="O827" s="67">
        <f t="shared" si="392"/>
        <v>8287725.3600000003</v>
      </c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  <c r="AL827" s="26"/>
      <c r="AM827" s="26"/>
      <c r="AN827" s="26"/>
      <c r="AO827" s="26"/>
      <c r="AP827" s="26"/>
      <c r="AQ827" s="26"/>
      <c r="AR827" s="26"/>
      <c r="AS827" s="26"/>
      <c r="AT827" s="26"/>
      <c r="AU827" s="26"/>
      <c r="AV827" s="26"/>
      <c r="AW827" s="26"/>
      <c r="AX827" s="26"/>
      <c r="AY827" s="26"/>
      <c r="AZ827" s="26"/>
      <c r="BA827" s="26"/>
      <c r="BB827" s="26"/>
      <c r="BC827" s="26"/>
      <c r="BD827" s="26"/>
      <c r="BE827" s="26"/>
      <c r="BF827" s="26"/>
      <c r="BG827" s="26"/>
      <c r="BH827" s="26"/>
      <c r="BI827" s="26"/>
      <c r="BJ827" s="26"/>
      <c r="BK827" s="26"/>
      <c r="BL827" s="26"/>
      <c r="BM827" s="26"/>
      <c r="BN827" s="26"/>
      <c r="BO827" s="26"/>
      <c r="BP827" s="26"/>
      <c r="BQ827" s="26"/>
      <c r="BR827" s="26"/>
      <c r="BS827" s="26"/>
      <c r="BT827" s="26"/>
      <c r="BU827" s="26"/>
      <c r="BV827" s="26"/>
      <c r="BW827" s="26"/>
      <c r="BX827" s="26"/>
      <c r="BY827" s="26"/>
      <c r="BZ827" s="26"/>
      <c r="CA827" s="26"/>
      <c r="CB827" s="26"/>
      <c r="CC827" s="26"/>
      <c r="CD827" s="26"/>
      <c r="CE827" s="26"/>
      <c r="CF827" s="26"/>
      <c r="CG827" s="26"/>
      <c r="CH827" s="26"/>
      <c r="CI827" s="26"/>
      <c r="CJ827" s="26"/>
      <c r="CK827" s="26"/>
      <c r="CL827" s="26"/>
    </row>
    <row r="828" spans="1:90" s="78" customFormat="1" ht="24">
      <c r="A828" s="7" t="s">
        <v>502</v>
      </c>
      <c r="B828" s="6" t="s">
        <v>46</v>
      </c>
      <c r="C828" s="6" t="s">
        <v>5</v>
      </c>
      <c r="D828" s="6" t="s">
        <v>15</v>
      </c>
      <c r="E828" s="6" t="s">
        <v>167</v>
      </c>
      <c r="F828" s="6"/>
      <c r="G828" s="67">
        <f t="shared" si="395"/>
        <v>7791466.0800000001</v>
      </c>
      <c r="H828" s="67">
        <f t="shared" si="395"/>
        <v>0</v>
      </c>
      <c r="I828" s="67">
        <f t="shared" si="366"/>
        <v>7791466.0800000001</v>
      </c>
      <c r="J828" s="67">
        <f t="shared" si="395"/>
        <v>7997790</v>
      </c>
      <c r="K828" s="67">
        <f t="shared" si="395"/>
        <v>0</v>
      </c>
      <c r="L828" s="67">
        <f t="shared" si="391"/>
        <v>7997790</v>
      </c>
      <c r="M828" s="67">
        <f t="shared" si="395"/>
        <v>8287725.3600000003</v>
      </c>
      <c r="N828" s="67">
        <f t="shared" si="395"/>
        <v>0</v>
      </c>
      <c r="O828" s="67">
        <f t="shared" si="392"/>
        <v>8287725.3600000003</v>
      </c>
      <c r="P828" s="26"/>
      <c r="Q828" s="26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28"/>
      <c r="AH828" s="28"/>
      <c r="AI828" s="28"/>
      <c r="AJ828" s="28"/>
      <c r="AK828" s="28"/>
      <c r="AL828" s="28"/>
      <c r="AM828" s="28"/>
      <c r="AN828" s="28"/>
      <c r="AO828" s="28"/>
      <c r="AP828" s="28"/>
      <c r="AQ828" s="28"/>
      <c r="AR828" s="28"/>
      <c r="AS828" s="28"/>
      <c r="AT828" s="28"/>
      <c r="AU828" s="28"/>
      <c r="AV828" s="28"/>
      <c r="AW828" s="28"/>
      <c r="AX828" s="28"/>
      <c r="AY828" s="28"/>
      <c r="AZ828" s="28"/>
      <c r="BA828" s="28"/>
      <c r="BB828" s="28"/>
      <c r="BC828" s="28"/>
      <c r="BD828" s="28"/>
      <c r="BE828" s="28"/>
      <c r="BF828" s="28"/>
      <c r="BG828" s="28"/>
      <c r="BH828" s="28"/>
      <c r="BI828" s="28"/>
      <c r="BJ828" s="28"/>
      <c r="BK828" s="28"/>
      <c r="BL828" s="28"/>
      <c r="BM828" s="28"/>
      <c r="BN828" s="28"/>
      <c r="BO828" s="28"/>
      <c r="BP828" s="28"/>
      <c r="BQ828" s="28"/>
      <c r="BR828" s="28"/>
      <c r="BS828" s="28"/>
      <c r="BT828" s="28"/>
      <c r="BU828" s="28"/>
      <c r="BV828" s="28"/>
      <c r="BW828" s="28"/>
      <c r="BX828" s="28"/>
      <c r="BY828" s="28"/>
      <c r="BZ828" s="28"/>
      <c r="CA828" s="28"/>
      <c r="CB828" s="28"/>
      <c r="CC828" s="28"/>
      <c r="CD828" s="28"/>
      <c r="CE828" s="28"/>
      <c r="CF828" s="28"/>
      <c r="CG828" s="28"/>
      <c r="CH828" s="28"/>
      <c r="CI828" s="28"/>
      <c r="CJ828" s="28"/>
      <c r="CK828" s="28"/>
      <c r="CL828" s="28"/>
    </row>
    <row r="829" spans="1:90" s="56" customFormat="1" ht="12">
      <c r="A829" s="7" t="s">
        <v>53</v>
      </c>
      <c r="B829" s="6" t="s">
        <v>46</v>
      </c>
      <c r="C829" s="6" t="s">
        <v>5</v>
      </c>
      <c r="D829" s="6" t="s">
        <v>15</v>
      </c>
      <c r="E829" s="6" t="s">
        <v>168</v>
      </c>
      <c r="F829" s="6"/>
      <c r="G829" s="67">
        <f>G830+G832+G834</f>
        <v>7791466.0800000001</v>
      </c>
      <c r="H829" s="67">
        <f>H830+H832+H834</f>
        <v>0</v>
      </c>
      <c r="I829" s="67">
        <f t="shared" ref="I829:I892" si="396">G829+H829</f>
        <v>7791466.0800000001</v>
      </c>
      <c r="J829" s="67">
        <f t="shared" ref="J829:M829" si="397">J830+J832+J834</f>
        <v>7997790</v>
      </c>
      <c r="K829" s="67">
        <f>K830+K832+K834</f>
        <v>0</v>
      </c>
      <c r="L829" s="67">
        <f t="shared" si="391"/>
        <v>7997790</v>
      </c>
      <c r="M829" s="67">
        <f t="shared" si="397"/>
        <v>8287725.3600000003</v>
      </c>
      <c r="N829" s="67">
        <f>N830+N832+N834</f>
        <v>0</v>
      </c>
      <c r="O829" s="67">
        <f t="shared" si="392"/>
        <v>8287725.3600000003</v>
      </c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  <c r="AA829" s="24"/>
      <c r="AB829" s="24"/>
      <c r="AC829" s="24"/>
      <c r="AD829" s="24"/>
      <c r="AE829" s="24"/>
      <c r="AF829" s="24"/>
      <c r="AG829" s="24"/>
      <c r="AH829" s="24"/>
      <c r="AI829" s="24"/>
      <c r="AJ829" s="24"/>
      <c r="AK829" s="24"/>
      <c r="AL829" s="24"/>
      <c r="AM829" s="24"/>
      <c r="AN829" s="24"/>
      <c r="AO829" s="24"/>
      <c r="AP829" s="24"/>
      <c r="AQ829" s="24"/>
      <c r="AR829" s="24"/>
      <c r="AS829" s="24"/>
      <c r="AT829" s="24"/>
      <c r="AU829" s="24"/>
      <c r="AV829" s="24"/>
      <c r="AW829" s="24"/>
      <c r="AX829" s="24"/>
      <c r="AY829" s="24"/>
      <c r="AZ829" s="24"/>
      <c r="BA829" s="24"/>
      <c r="BB829" s="24"/>
      <c r="BC829" s="24"/>
      <c r="BD829" s="24"/>
      <c r="BE829" s="24"/>
      <c r="BF829" s="24"/>
      <c r="BG829" s="24"/>
      <c r="BH829" s="24"/>
      <c r="BI829" s="24"/>
      <c r="BJ829" s="24"/>
      <c r="BK829" s="24"/>
      <c r="BL829" s="24"/>
      <c r="BM829" s="24"/>
      <c r="BN829" s="24"/>
      <c r="BO829" s="24"/>
      <c r="BP829" s="24"/>
      <c r="BQ829" s="24"/>
      <c r="BR829" s="24"/>
      <c r="BS829" s="24"/>
      <c r="BT829" s="24"/>
      <c r="BU829" s="24"/>
      <c r="BV829" s="24"/>
      <c r="BW829" s="24"/>
      <c r="BX829" s="24"/>
      <c r="BY829" s="24"/>
      <c r="BZ829" s="24"/>
      <c r="CA829" s="24"/>
      <c r="CB829" s="24"/>
      <c r="CC829" s="24"/>
      <c r="CD829" s="24"/>
      <c r="CE829" s="24"/>
      <c r="CF829" s="24"/>
      <c r="CG829" s="24"/>
      <c r="CH829" s="24"/>
      <c r="CI829" s="24"/>
      <c r="CJ829" s="24"/>
      <c r="CK829" s="24"/>
      <c r="CL829" s="24"/>
    </row>
    <row r="830" spans="1:90" s="31" customFormat="1" ht="36">
      <c r="A830" s="7" t="s">
        <v>421</v>
      </c>
      <c r="B830" s="6" t="s">
        <v>46</v>
      </c>
      <c r="C830" s="6" t="s">
        <v>5</v>
      </c>
      <c r="D830" s="6" t="s">
        <v>15</v>
      </c>
      <c r="E830" s="6" t="s">
        <v>168</v>
      </c>
      <c r="F830" s="6" t="s">
        <v>54</v>
      </c>
      <c r="G830" s="67">
        <f>G831</f>
        <v>7054600</v>
      </c>
      <c r="H830" s="67">
        <f>H831</f>
        <v>0</v>
      </c>
      <c r="I830" s="67">
        <f t="shared" si="396"/>
        <v>7054600</v>
      </c>
      <c r="J830" s="67">
        <f t="shared" ref="J830:M830" si="398">J831</f>
        <v>7333384</v>
      </c>
      <c r="K830" s="67">
        <f>K831</f>
        <v>0</v>
      </c>
      <c r="L830" s="67">
        <f t="shared" si="391"/>
        <v>7333384</v>
      </c>
      <c r="M830" s="67">
        <f t="shared" si="398"/>
        <v>7623319.3600000003</v>
      </c>
      <c r="N830" s="67">
        <f>N831</f>
        <v>0</v>
      </c>
      <c r="O830" s="67">
        <f t="shared" si="392"/>
        <v>7623319.3600000003</v>
      </c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</row>
    <row r="831" spans="1:90" s="31" customFormat="1" ht="12">
      <c r="A831" s="7" t="s">
        <v>57</v>
      </c>
      <c r="B831" s="6" t="s">
        <v>46</v>
      </c>
      <c r="C831" s="6" t="s">
        <v>5</v>
      </c>
      <c r="D831" s="6" t="s">
        <v>15</v>
      </c>
      <c r="E831" s="6" t="s">
        <v>168</v>
      </c>
      <c r="F831" s="6" t="s">
        <v>56</v>
      </c>
      <c r="G831" s="67">
        <f>7054600</f>
        <v>7054600</v>
      </c>
      <c r="H831" s="67"/>
      <c r="I831" s="67">
        <f t="shared" si="396"/>
        <v>7054600</v>
      </c>
      <c r="J831" s="68">
        <v>7333384</v>
      </c>
      <c r="K831" s="67"/>
      <c r="L831" s="67">
        <f t="shared" si="391"/>
        <v>7333384</v>
      </c>
      <c r="M831" s="67">
        <v>7623319.3600000003</v>
      </c>
      <c r="N831" s="67"/>
      <c r="O831" s="67">
        <f t="shared" si="392"/>
        <v>7623319.3600000003</v>
      </c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</row>
    <row r="832" spans="1:90" s="31" customFormat="1" ht="12">
      <c r="A832" s="7" t="s">
        <v>423</v>
      </c>
      <c r="B832" s="6" t="s">
        <v>46</v>
      </c>
      <c r="C832" s="6" t="s">
        <v>5</v>
      </c>
      <c r="D832" s="6" t="s">
        <v>15</v>
      </c>
      <c r="E832" s="6" t="s">
        <v>168</v>
      </c>
      <c r="F832" s="6" t="s">
        <v>61</v>
      </c>
      <c r="G832" s="67">
        <f>G833</f>
        <v>736866.08</v>
      </c>
      <c r="H832" s="67">
        <f>H833</f>
        <v>0</v>
      </c>
      <c r="I832" s="67">
        <f t="shared" si="396"/>
        <v>736866.08</v>
      </c>
      <c r="J832" s="67">
        <f t="shared" ref="J832:M832" si="399">J833</f>
        <v>664406</v>
      </c>
      <c r="K832" s="67">
        <f>K833</f>
        <v>0</v>
      </c>
      <c r="L832" s="67">
        <f t="shared" si="391"/>
        <v>664406</v>
      </c>
      <c r="M832" s="67">
        <f t="shared" si="399"/>
        <v>664406</v>
      </c>
      <c r="N832" s="67">
        <f>N833</f>
        <v>0</v>
      </c>
      <c r="O832" s="67">
        <f t="shared" si="392"/>
        <v>664406</v>
      </c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</row>
    <row r="833" spans="1:90" s="31" customFormat="1" ht="12">
      <c r="A833" s="7" t="s">
        <v>82</v>
      </c>
      <c r="B833" s="6" t="s">
        <v>46</v>
      </c>
      <c r="C833" s="6" t="s">
        <v>5</v>
      </c>
      <c r="D833" s="6" t="s">
        <v>15</v>
      </c>
      <c r="E833" s="6" t="s">
        <v>168</v>
      </c>
      <c r="F833" s="6" t="s">
        <v>62</v>
      </c>
      <c r="G833" s="67">
        <v>736866.08</v>
      </c>
      <c r="H833" s="67"/>
      <c r="I833" s="67">
        <f t="shared" si="396"/>
        <v>736866.08</v>
      </c>
      <c r="J833" s="68">
        <v>664406</v>
      </c>
      <c r="K833" s="67"/>
      <c r="L833" s="67">
        <f t="shared" si="391"/>
        <v>664406</v>
      </c>
      <c r="M833" s="67">
        <v>664406</v>
      </c>
      <c r="N833" s="67"/>
      <c r="O833" s="67">
        <f t="shared" si="392"/>
        <v>664406</v>
      </c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  <c r="BE833" s="25"/>
      <c r="BF833" s="25"/>
      <c r="BG833" s="25"/>
      <c r="BH833" s="25"/>
      <c r="BI833" s="25"/>
      <c r="BJ833" s="25"/>
      <c r="BK833" s="25"/>
      <c r="BL833" s="25"/>
      <c r="BM833" s="25"/>
      <c r="BN833" s="25"/>
      <c r="BO833" s="25"/>
      <c r="BP833" s="25"/>
      <c r="BQ833" s="25"/>
      <c r="BR833" s="25"/>
      <c r="BS833" s="25"/>
      <c r="BT833" s="25"/>
      <c r="BU833" s="25"/>
      <c r="BV833" s="25"/>
      <c r="BW833" s="25"/>
      <c r="BX833" s="25"/>
      <c r="BY833" s="25"/>
      <c r="BZ833" s="25"/>
      <c r="CA833" s="25"/>
      <c r="CB833" s="25"/>
      <c r="CC833" s="25"/>
      <c r="CD833" s="25"/>
      <c r="CE833" s="25"/>
      <c r="CF833" s="25"/>
      <c r="CG833" s="25"/>
      <c r="CH833" s="25"/>
      <c r="CI833" s="25"/>
      <c r="CJ833" s="25"/>
      <c r="CK833" s="25"/>
      <c r="CL833" s="25"/>
    </row>
    <row r="834" spans="1:90" s="31" customFormat="1" ht="0.75" hidden="1" customHeight="1">
      <c r="A834" s="7" t="s">
        <v>65</v>
      </c>
      <c r="B834" s="6" t="s">
        <v>46</v>
      </c>
      <c r="C834" s="6" t="s">
        <v>5</v>
      </c>
      <c r="D834" s="6" t="s">
        <v>15</v>
      </c>
      <c r="E834" s="6" t="s">
        <v>168</v>
      </c>
      <c r="F834" s="6" t="s">
        <v>22</v>
      </c>
      <c r="G834" s="67">
        <f>G835</f>
        <v>0</v>
      </c>
      <c r="H834" s="67">
        <f>H835</f>
        <v>0</v>
      </c>
      <c r="I834" s="67">
        <f t="shared" si="396"/>
        <v>0</v>
      </c>
      <c r="J834" s="67">
        <f t="shared" ref="J834:M834" si="400">J835</f>
        <v>0</v>
      </c>
      <c r="K834" s="67">
        <f>K835</f>
        <v>0</v>
      </c>
      <c r="L834" s="67">
        <f t="shared" si="391"/>
        <v>0</v>
      </c>
      <c r="M834" s="67">
        <f t="shared" si="400"/>
        <v>0</v>
      </c>
      <c r="N834" s="67">
        <f>N835</f>
        <v>0</v>
      </c>
      <c r="O834" s="67">
        <f t="shared" si="392"/>
        <v>0</v>
      </c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  <c r="BE834" s="25"/>
      <c r="BF834" s="25"/>
      <c r="BG834" s="25"/>
      <c r="BH834" s="25"/>
      <c r="BI834" s="25"/>
      <c r="BJ834" s="25"/>
      <c r="BK834" s="25"/>
      <c r="BL834" s="25"/>
      <c r="BM834" s="25"/>
      <c r="BN834" s="25"/>
      <c r="BO834" s="25"/>
      <c r="BP834" s="25"/>
      <c r="BQ834" s="25"/>
      <c r="BR834" s="25"/>
      <c r="BS834" s="25"/>
      <c r="BT834" s="25"/>
      <c r="BU834" s="25"/>
      <c r="BV834" s="25"/>
      <c r="BW834" s="25"/>
      <c r="BX834" s="25"/>
      <c r="BY834" s="25"/>
      <c r="BZ834" s="25"/>
      <c r="CA834" s="25"/>
      <c r="CB834" s="25"/>
      <c r="CC834" s="25"/>
      <c r="CD834" s="25"/>
      <c r="CE834" s="25"/>
      <c r="CF834" s="25"/>
      <c r="CG834" s="25"/>
      <c r="CH834" s="25"/>
      <c r="CI834" s="25"/>
      <c r="CJ834" s="25"/>
      <c r="CK834" s="25"/>
      <c r="CL834" s="25"/>
    </row>
    <row r="835" spans="1:90" s="31" customFormat="1" ht="12" hidden="1">
      <c r="A835" s="7" t="s">
        <v>66</v>
      </c>
      <c r="B835" s="6" t="s">
        <v>46</v>
      </c>
      <c r="C835" s="6" t="s">
        <v>5</v>
      </c>
      <c r="D835" s="6" t="s">
        <v>15</v>
      </c>
      <c r="E835" s="6" t="s">
        <v>168</v>
      </c>
      <c r="F835" s="6" t="s">
        <v>64</v>
      </c>
      <c r="G835" s="67">
        <v>0</v>
      </c>
      <c r="H835" s="67">
        <v>0</v>
      </c>
      <c r="I835" s="67">
        <f t="shared" si="396"/>
        <v>0</v>
      </c>
      <c r="J835" s="68"/>
      <c r="K835" s="67">
        <v>0</v>
      </c>
      <c r="L835" s="67">
        <f t="shared" si="391"/>
        <v>0</v>
      </c>
      <c r="M835" s="67"/>
      <c r="N835" s="67">
        <v>0</v>
      </c>
      <c r="O835" s="67">
        <f t="shared" si="392"/>
        <v>0</v>
      </c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</row>
    <row r="836" spans="1:90" s="31" customFormat="1" ht="12" hidden="1">
      <c r="A836" s="8" t="s">
        <v>182</v>
      </c>
      <c r="B836" s="4" t="s">
        <v>46</v>
      </c>
      <c r="C836" s="4" t="s">
        <v>5</v>
      </c>
      <c r="D836" s="4" t="s">
        <v>9</v>
      </c>
      <c r="E836" s="4"/>
      <c r="F836" s="4"/>
      <c r="G836" s="66">
        <f t="shared" ref="G836:N839" si="401">G837</f>
        <v>0</v>
      </c>
      <c r="H836" s="66">
        <f t="shared" si="401"/>
        <v>0</v>
      </c>
      <c r="I836" s="67">
        <f t="shared" si="396"/>
        <v>0</v>
      </c>
      <c r="J836" s="66">
        <f t="shared" si="401"/>
        <v>0</v>
      </c>
      <c r="K836" s="66">
        <f t="shared" si="401"/>
        <v>0</v>
      </c>
      <c r="L836" s="67">
        <f t="shared" si="391"/>
        <v>0</v>
      </c>
      <c r="M836" s="66">
        <f t="shared" si="401"/>
        <v>0</v>
      </c>
      <c r="N836" s="66">
        <f t="shared" si="401"/>
        <v>0</v>
      </c>
      <c r="O836" s="67">
        <f t="shared" si="392"/>
        <v>0</v>
      </c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</row>
    <row r="837" spans="1:90" s="31" customFormat="1" ht="12" hidden="1">
      <c r="A837" s="7" t="s">
        <v>181</v>
      </c>
      <c r="B837" s="6" t="s">
        <v>46</v>
      </c>
      <c r="C837" s="6" t="s">
        <v>5</v>
      </c>
      <c r="D837" s="6" t="s">
        <v>9</v>
      </c>
      <c r="E837" s="6" t="s">
        <v>180</v>
      </c>
      <c r="F837" s="6"/>
      <c r="G837" s="67">
        <f t="shared" si="401"/>
        <v>0</v>
      </c>
      <c r="H837" s="67">
        <f t="shared" si="401"/>
        <v>0</v>
      </c>
      <c r="I837" s="67">
        <f t="shared" si="396"/>
        <v>0</v>
      </c>
      <c r="J837" s="67">
        <f t="shared" si="401"/>
        <v>0</v>
      </c>
      <c r="K837" s="67">
        <f t="shared" si="401"/>
        <v>0</v>
      </c>
      <c r="L837" s="67">
        <f t="shared" si="391"/>
        <v>0</v>
      </c>
      <c r="M837" s="67">
        <f t="shared" si="401"/>
        <v>0</v>
      </c>
      <c r="N837" s="67">
        <f t="shared" si="401"/>
        <v>0</v>
      </c>
      <c r="O837" s="67">
        <f t="shared" si="392"/>
        <v>0</v>
      </c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</row>
    <row r="838" spans="1:90" s="31" customFormat="1" ht="12" hidden="1">
      <c r="A838" s="7" t="s">
        <v>225</v>
      </c>
      <c r="B838" s="6" t="s">
        <v>46</v>
      </c>
      <c r="C838" s="6" t="s">
        <v>5</v>
      </c>
      <c r="D838" s="6" t="s">
        <v>9</v>
      </c>
      <c r="E838" s="6" t="s">
        <v>219</v>
      </c>
      <c r="F838" s="6"/>
      <c r="G838" s="67">
        <f t="shared" si="401"/>
        <v>0</v>
      </c>
      <c r="H838" s="67">
        <f t="shared" si="401"/>
        <v>0</v>
      </c>
      <c r="I838" s="67">
        <f t="shared" si="396"/>
        <v>0</v>
      </c>
      <c r="J838" s="67">
        <f t="shared" si="401"/>
        <v>0</v>
      </c>
      <c r="K838" s="67">
        <f t="shared" si="401"/>
        <v>0</v>
      </c>
      <c r="L838" s="67">
        <f t="shared" si="391"/>
        <v>0</v>
      </c>
      <c r="M838" s="67">
        <f t="shared" si="401"/>
        <v>0</v>
      </c>
      <c r="N838" s="67">
        <f t="shared" si="401"/>
        <v>0</v>
      </c>
      <c r="O838" s="67">
        <f t="shared" si="392"/>
        <v>0</v>
      </c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  <c r="AG838" s="25"/>
      <c r="AH838" s="25"/>
      <c r="AI838" s="25"/>
      <c r="AJ838" s="25"/>
      <c r="AK838" s="25"/>
      <c r="AL838" s="25"/>
      <c r="AM838" s="25"/>
      <c r="AN838" s="25"/>
      <c r="AO838" s="25"/>
      <c r="AP838" s="25"/>
      <c r="AQ838" s="25"/>
      <c r="AR838" s="25"/>
      <c r="AS838" s="25"/>
      <c r="AT838" s="25"/>
      <c r="AU838" s="25"/>
      <c r="AV838" s="25"/>
      <c r="AW838" s="25"/>
      <c r="AX838" s="25"/>
      <c r="AY838" s="25"/>
      <c r="AZ838" s="25"/>
      <c r="BA838" s="25"/>
      <c r="BB838" s="25"/>
      <c r="BC838" s="25"/>
      <c r="BD838" s="25"/>
      <c r="BE838" s="25"/>
      <c r="BF838" s="25"/>
      <c r="BG838" s="25"/>
      <c r="BH838" s="25"/>
      <c r="BI838" s="25"/>
      <c r="BJ838" s="25"/>
      <c r="BK838" s="25"/>
      <c r="BL838" s="25"/>
      <c r="BM838" s="25"/>
      <c r="BN838" s="25"/>
      <c r="BO838" s="25"/>
      <c r="BP838" s="25"/>
      <c r="BQ838" s="25"/>
      <c r="BR838" s="25"/>
      <c r="BS838" s="25"/>
      <c r="BT838" s="25"/>
      <c r="BU838" s="25"/>
      <c r="BV838" s="25"/>
      <c r="BW838" s="25"/>
      <c r="BX838" s="25"/>
      <c r="BY838" s="25"/>
      <c r="BZ838" s="25"/>
      <c r="CA838" s="25"/>
      <c r="CB838" s="25"/>
      <c r="CC838" s="25"/>
      <c r="CD838" s="25"/>
      <c r="CE838" s="25"/>
      <c r="CF838" s="25"/>
      <c r="CG838" s="25"/>
      <c r="CH838" s="25"/>
      <c r="CI838" s="25"/>
      <c r="CJ838" s="25"/>
      <c r="CK838" s="25"/>
      <c r="CL838" s="25"/>
    </row>
    <row r="839" spans="1:90" s="34" customFormat="1" ht="12" hidden="1">
      <c r="A839" s="7" t="s">
        <v>65</v>
      </c>
      <c r="B839" s="6" t="s">
        <v>46</v>
      </c>
      <c r="C839" s="6" t="s">
        <v>5</v>
      </c>
      <c r="D839" s="6" t="s">
        <v>9</v>
      </c>
      <c r="E839" s="6" t="s">
        <v>219</v>
      </c>
      <c r="F839" s="6" t="s">
        <v>22</v>
      </c>
      <c r="G839" s="67">
        <f t="shared" si="401"/>
        <v>0</v>
      </c>
      <c r="H839" s="67">
        <f t="shared" si="401"/>
        <v>0</v>
      </c>
      <c r="I839" s="67">
        <f t="shared" si="396"/>
        <v>0</v>
      </c>
      <c r="J839" s="67">
        <f t="shared" si="401"/>
        <v>0</v>
      </c>
      <c r="K839" s="67">
        <f t="shared" si="401"/>
        <v>0</v>
      </c>
      <c r="L839" s="67">
        <f t="shared" si="391"/>
        <v>0</v>
      </c>
      <c r="M839" s="67">
        <f t="shared" si="401"/>
        <v>0</v>
      </c>
      <c r="N839" s="67">
        <f t="shared" si="401"/>
        <v>0</v>
      </c>
      <c r="O839" s="67">
        <f t="shared" si="392"/>
        <v>0</v>
      </c>
      <c r="P839" s="24"/>
      <c r="Q839" s="24"/>
      <c r="R839" s="41"/>
      <c r="S839" s="41"/>
      <c r="T839" s="41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F839" s="41"/>
      <c r="AG839" s="41"/>
      <c r="AH839" s="41"/>
      <c r="AI839" s="41"/>
      <c r="AJ839" s="41"/>
      <c r="AK839" s="41"/>
      <c r="AL839" s="41"/>
      <c r="AM839" s="41"/>
      <c r="AN839" s="41"/>
      <c r="AO839" s="41"/>
      <c r="AP839" s="41"/>
      <c r="AQ839" s="41"/>
      <c r="AR839" s="41"/>
      <c r="AS839" s="41"/>
      <c r="AT839" s="41"/>
      <c r="AU839" s="41"/>
      <c r="AV839" s="41"/>
      <c r="AW839" s="41"/>
      <c r="AX839" s="41"/>
      <c r="AY839" s="41"/>
      <c r="AZ839" s="41"/>
      <c r="BA839" s="41"/>
      <c r="BB839" s="41"/>
      <c r="BC839" s="41"/>
      <c r="BD839" s="41"/>
      <c r="BE839" s="41"/>
      <c r="BF839" s="41"/>
      <c r="BG839" s="41"/>
      <c r="BH839" s="41"/>
      <c r="BI839" s="41"/>
      <c r="BJ839" s="41"/>
      <c r="BK839" s="41"/>
      <c r="BL839" s="41"/>
      <c r="BM839" s="41"/>
      <c r="BN839" s="41"/>
      <c r="BO839" s="41"/>
      <c r="BP839" s="41"/>
      <c r="BQ839" s="41"/>
      <c r="BR839" s="41"/>
      <c r="BS839" s="41"/>
      <c r="BT839" s="41"/>
      <c r="BU839" s="41"/>
      <c r="BV839" s="41"/>
      <c r="BW839" s="41"/>
      <c r="BX839" s="41"/>
      <c r="BY839" s="41"/>
      <c r="BZ839" s="41"/>
      <c r="CA839" s="41"/>
      <c r="CB839" s="41"/>
      <c r="CC839" s="41"/>
      <c r="CD839" s="41"/>
      <c r="CE839" s="41"/>
      <c r="CF839" s="41"/>
      <c r="CG839" s="41"/>
      <c r="CH839" s="41"/>
      <c r="CI839" s="41"/>
      <c r="CJ839" s="41"/>
      <c r="CK839" s="41"/>
      <c r="CL839" s="41"/>
    </row>
    <row r="840" spans="1:90" s="31" customFormat="1" ht="12" hidden="1">
      <c r="A840" s="7" t="s">
        <v>220</v>
      </c>
      <c r="B840" s="6" t="s">
        <v>46</v>
      </c>
      <c r="C840" s="6" t="s">
        <v>5</v>
      </c>
      <c r="D840" s="6" t="s">
        <v>9</v>
      </c>
      <c r="E840" s="6" t="s">
        <v>219</v>
      </c>
      <c r="F840" s="6" t="s">
        <v>218</v>
      </c>
      <c r="G840" s="67"/>
      <c r="H840" s="67"/>
      <c r="I840" s="67">
        <f t="shared" si="396"/>
        <v>0</v>
      </c>
      <c r="J840" s="68"/>
      <c r="K840" s="67"/>
      <c r="L840" s="67">
        <f t="shared" si="391"/>
        <v>0</v>
      </c>
      <c r="M840" s="67"/>
      <c r="N840" s="67"/>
      <c r="O840" s="67">
        <f t="shared" si="392"/>
        <v>0</v>
      </c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</row>
    <row r="841" spans="1:90" s="31" customFormat="1" ht="12">
      <c r="A841" s="8" t="s">
        <v>11</v>
      </c>
      <c r="B841" s="4" t="s">
        <v>46</v>
      </c>
      <c r="C841" s="4" t="s">
        <v>5</v>
      </c>
      <c r="D841" s="4" t="s">
        <v>41</v>
      </c>
      <c r="E841" s="4"/>
      <c r="F841" s="4"/>
      <c r="G841" s="66">
        <f t="shared" ref="G841:N844" si="402">G842</f>
        <v>50000</v>
      </c>
      <c r="H841" s="66">
        <f t="shared" si="402"/>
        <v>0</v>
      </c>
      <c r="I841" s="67">
        <f t="shared" si="396"/>
        <v>50000</v>
      </c>
      <c r="J841" s="66">
        <f t="shared" si="402"/>
        <v>0</v>
      </c>
      <c r="K841" s="66">
        <f t="shared" si="402"/>
        <v>0</v>
      </c>
      <c r="L841" s="67">
        <f t="shared" si="391"/>
        <v>0</v>
      </c>
      <c r="M841" s="66">
        <f t="shared" si="402"/>
        <v>0</v>
      </c>
      <c r="N841" s="66">
        <f t="shared" si="402"/>
        <v>0</v>
      </c>
      <c r="O841" s="67">
        <f t="shared" si="392"/>
        <v>0</v>
      </c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</row>
    <row r="842" spans="1:90" s="31" customFormat="1" ht="12">
      <c r="A842" s="7" t="s">
        <v>210</v>
      </c>
      <c r="B842" s="6" t="s">
        <v>46</v>
      </c>
      <c r="C842" s="6" t="s">
        <v>5</v>
      </c>
      <c r="D842" s="6" t="s">
        <v>41</v>
      </c>
      <c r="E842" s="6" t="s">
        <v>169</v>
      </c>
      <c r="F842" s="6"/>
      <c r="G842" s="67">
        <f t="shared" si="402"/>
        <v>50000</v>
      </c>
      <c r="H842" s="67">
        <f t="shared" si="402"/>
        <v>0</v>
      </c>
      <c r="I842" s="67">
        <f t="shared" si="396"/>
        <v>50000</v>
      </c>
      <c r="J842" s="67">
        <f t="shared" si="402"/>
        <v>0</v>
      </c>
      <c r="K842" s="67">
        <f t="shared" si="402"/>
        <v>0</v>
      </c>
      <c r="L842" s="67">
        <f t="shared" si="391"/>
        <v>0</v>
      </c>
      <c r="M842" s="67">
        <f t="shared" si="402"/>
        <v>0</v>
      </c>
      <c r="N842" s="67">
        <f t="shared" si="402"/>
        <v>0</v>
      </c>
      <c r="O842" s="67">
        <f t="shared" si="392"/>
        <v>0</v>
      </c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</row>
    <row r="843" spans="1:90" s="31" customFormat="1" ht="12">
      <c r="A843" s="15" t="s">
        <v>97</v>
      </c>
      <c r="B843" s="6" t="s">
        <v>46</v>
      </c>
      <c r="C843" s="6" t="s">
        <v>5</v>
      </c>
      <c r="D843" s="6" t="s">
        <v>41</v>
      </c>
      <c r="E843" s="6" t="s">
        <v>170</v>
      </c>
      <c r="F843" s="6"/>
      <c r="G843" s="67">
        <f t="shared" si="402"/>
        <v>50000</v>
      </c>
      <c r="H843" s="67">
        <f t="shared" si="402"/>
        <v>0</v>
      </c>
      <c r="I843" s="67">
        <f t="shared" si="396"/>
        <v>50000</v>
      </c>
      <c r="J843" s="67">
        <f t="shared" si="402"/>
        <v>0</v>
      </c>
      <c r="K843" s="67">
        <f t="shared" si="402"/>
        <v>0</v>
      </c>
      <c r="L843" s="67">
        <f t="shared" si="391"/>
        <v>0</v>
      </c>
      <c r="M843" s="67">
        <f t="shared" si="402"/>
        <v>0</v>
      </c>
      <c r="N843" s="67">
        <f t="shared" si="402"/>
        <v>0</v>
      </c>
      <c r="O843" s="67">
        <f t="shared" si="392"/>
        <v>0</v>
      </c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</row>
    <row r="844" spans="1:90" s="31" customFormat="1" ht="12">
      <c r="A844" s="15" t="s">
        <v>65</v>
      </c>
      <c r="B844" s="6" t="s">
        <v>46</v>
      </c>
      <c r="C844" s="6" t="s">
        <v>5</v>
      </c>
      <c r="D844" s="6" t="s">
        <v>41</v>
      </c>
      <c r="E844" s="6" t="s">
        <v>170</v>
      </c>
      <c r="F844" s="6" t="s">
        <v>22</v>
      </c>
      <c r="G844" s="67">
        <f t="shared" si="402"/>
        <v>50000</v>
      </c>
      <c r="H844" s="67">
        <f t="shared" si="402"/>
        <v>0</v>
      </c>
      <c r="I844" s="67">
        <f t="shared" si="396"/>
        <v>50000</v>
      </c>
      <c r="J844" s="67">
        <f t="shared" si="402"/>
        <v>0</v>
      </c>
      <c r="K844" s="67">
        <f t="shared" si="402"/>
        <v>0</v>
      </c>
      <c r="L844" s="67">
        <f t="shared" si="391"/>
        <v>0</v>
      </c>
      <c r="M844" s="67">
        <f t="shared" si="402"/>
        <v>0</v>
      </c>
      <c r="N844" s="67">
        <f t="shared" si="402"/>
        <v>0</v>
      </c>
      <c r="O844" s="67">
        <f t="shared" si="392"/>
        <v>0</v>
      </c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  <c r="BE844" s="25"/>
      <c r="BF844" s="25"/>
      <c r="BG844" s="25"/>
      <c r="BH844" s="25"/>
      <c r="BI844" s="25"/>
      <c r="BJ844" s="25"/>
      <c r="BK844" s="25"/>
      <c r="BL844" s="25"/>
      <c r="BM844" s="25"/>
      <c r="BN844" s="25"/>
      <c r="BO844" s="25"/>
      <c r="BP844" s="25"/>
      <c r="BQ844" s="25"/>
      <c r="BR844" s="25"/>
      <c r="BS844" s="25"/>
      <c r="BT844" s="25"/>
      <c r="BU844" s="25"/>
      <c r="BV844" s="25"/>
      <c r="BW844" s="25"/>
      <c r="BX844" s="25"/>
      <c r="BY844" s="25"/>
      <c r="BZ844" s="25"/>
      <c r="CA844" s="25"/>
      <c r="CB844" s="25"/>
      <c r="CC844" s="25"/>
      <c r="CD844" s="25"/>
      <c r="CE844" s="25"/>
      <c r="CF844" s="25"/>
      <c r="CG844" s="25"/>
      <c r="CH844" s="25"/>
      <c r="CI844" s="25"/>
      <c r="CJ844" s="25"/>
      <c r="CK844" s="25"/>
      <c r="CL844" s="25"/>
    </row>
    <row r="845" spans="1:90" s="31" customFormat="1" ht="12">
      <c r="A845" s="7" t="s">
        <v>99</v>
      </c>
      <c r="B845" s="6" t="s">
        <v>46</v>
      </c>
      <c r="C845" s="6" t="s">
        <v>5</v>
      </c>
      <c r="D845" s="6" t="s">
        <v>41</v>
      </c>
      <c r="E845" s="6" t="s">
        <v>170</v>
      </c>
      <c r="F845" s="6" t="s">
        <v>98</v>
      </c>
      <c r="G845" s="67">
        <v>50000</v>
      </c>
      <c r="H845" s="67"/>
      <c r="I845" s="67">
        <f t="shared" si="396"/>
        <v>50000</v>
      </c>
      <c r="J845" s="68">
        <v>0</v>
      </c>
      <c r="K845" s="67"/>
      <c r="L845" s="67">
        <f t="shared" si="391"/>
        <v>0</v>
      </c>
      <c r="M845" s="67">
        <v>0</v>
      </c>
      <c r="N845" s="67"/>
      <c r="O845" s="67">
        <f t="shared" si="392"/>
        <v>0</v>
      </c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  <c r="BE845" s="25"/>
      <c r="BF845" s="25"/>
      <c r="BG845" s="25"/>
      <c r="BH845" s="25"/>
      <c r="BI845" s="25"/>
      <c r="BJ845" s="25"/>
      <c r="BK845" s="25"/>
      <c r="BL845" s="25"/>
      <c r="BM845" s="25"/>
      <c r="BN845" s="25"/>
      <c r="BO845" s="25"/>
      <c r="BP845" s="25"/>
      <c r="BQ845" s="25"/>
      <c r="BR845" s="25"/>
      <c r="BS845" s="25"/>
      <c r="BT845" s="25"/>
      <c r="BU845" s="25"/>
      <c r="BV845" s="25"/>
      <c r="BW845" s="25"/>
      <c r="BX845" s="25"/>
      <c r="BY845" s="25"/>
      <c r="BZ845" s="25"/>
      <c r="CA845" s="25"/>
      <c r="CB845" s="25"/>
      <c r="CC845" s="25"/>
      <c r="CD845" s="25"/>
      <c r="CE845" s="25"/>
      <c r="CF845" s="25"/>
      <c r="CG845" s="25"/>
      <c r="CH845" s="25"/>
      <c r="CI845" s="25"/>
      <c r="CJ845" s="25"/>
      <c r="CK845" s="25"/>
      <c r="CL845" s="25"/>
    </row>
    <row r="846" spans="1:90" s="31" customFormat="1" ht="12">
      <c r="A846" s="8" t="s">
        <v>47</v>
      </c>
      <c r="B846" s="4" t="s">
        <v>46</v>
      </c>
      <c r="C846" s="4" t="s">
        <v>5</v>
      </c>
      <c r="D846" s="4" t="s">
        <v>44</v>
      </c>
      <c r="E846" s="4"/>
      <c r="F846" s="4"/>
      <c r="G846" s="66">
        <f>G847+G852</f>
        <v>1382528.14</v>
      </c>
      <c r="H846" s="66">
        <f>H847+H852</f>
        <v>0</v>
      </c>
      <c r="I846" s="66">
        <f t="shared" si="396"/>
        <v>1382528.14</v>
      </c>
      <c r="J846" s="66">
        <f t="shared" ref="J846:M846" si="403">J847+J852</f>
        <v>21188178.640000001</v>
      </c>
      <c r="K846" s="66">
        <f>K847+K852</f>
        <v>0</v>
      </c>
      <c r="L846" s="66">
        <f t="shared" si="391"/>
        <v>21188178.640000001</v>
      </c>
      <c r="M846" s="66">
        <f t="shared" si="403"/>
        <v>26182124.259999998</v>
      </c>
      <c r="N846" s="66">
        <f>N847+N852</f>
        <v>0</v>
      </c>
      <c r="O846" s="66">
        <f t="shared" si="392"/>
        <v>26182124.259999998</v>
      </c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  <c r="BE846" s="25"/>
      <c r="BF846" s="25"/>
      <c r="BG846" s="25"/>
      <c r="BH846" s="25"/>
      <c r="BI846" s="25"/>
      <c r="BJ846" s="25"/>
      <c r="BK846" s="25"/>
      <c r="BL846" s="25"/>
      <c r="BM846" s="25"/>
      <c r="BN846" s="25"/>
      <c r="BO846" s="25"/>
      <c r="BP846" s="25"/>
      <c r="BQ846" s="25"/>
      <c r="BR846" s="25"/>
      <c r="BS846" s="25"/>
      <c r="BT846" s="25"/>
      <c r="BU846" s="25"/>
      <c r="BV846" s="25"/>
      <c r="BW846" s="25"/>
      <c r="BX846" s="25"/>
      <c r="BY846" s="25"/>
      <c r="BZ846" s="25"/>
      <c r="CA846" s="25"/>
      <c r="CB846" s="25"/>
      <c r="CC846" s="25"/>
      <c r="CD846" s="25"/>
      <c r="CE846" s="25"/>
      <c r="CF846" s="25"/>
      <c r="CG846" s="25"/>
      <c r="CH846" s="25"/>
      <c r="CI846" s="25"/>
      <c r="CJ846" s="25"/>
      <c r="CK846" s="25"/>
      <c r="CL846" s="25"/>
    </row>
    <row r="847" spans="1:90" s="31" customFormat="1" ht="24">
      <c r="A847" s="7" t="s">
        <v>490</v>
      </c>
      <c r="B847" s="6" t="s">
        <v>46</v>
      </c>
      <c r="C847" s="6" t="s">
        <v>5</v>
      </c>
      <c r="D847" s="6" t="s">
        <v>44</v>
      </c>
      <c r="E847" s="6" t="s">
        <v>137</v>
      </c>
      <c r="F847" s="6"/>
      <c r="G847" s="67">
        <f t="shared" ref="G847:H850" si="404">G848</f>
        <v>1342078.1399999999</v>
      </c>
      <c r="H847" s="67">
        <f t="shared" si="404"/>
        <v>0</v>
      </c>
      <c r="I847" s="67">
        <f t="shared" si="396"/>
        <v>1342078.1399999999</v>
      </c>
      <c r="J847" s="67">
        <f t="shared" ref="J847:M850" si="405">J848</f>
        <v>6697.71</v>
      </c>
      <c r="K847" s="67">
        <f>K848</f>
        <v>0</v>
      </c>
      <c r="L847" s="67">
        <f t="shared" si="391"/>
        <v>6697.71</v>
      </c>
      <c r="M847" s="67">
        <f t="shared" si="405"/>
        <v>860231.56</v>
      </c>
      <c r="N847" s="67">
        <f>N848</f>
        <v>0</v>
      </c>
      <c r="O847" s="67">
        <f t="shared" si="392"/>
        <v>860231.56</v>
      </c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  <c r="AG847" s="25"/>
      <c r="AH847" s="25"/>
      <c r="AI847" s="25"/>
      <c r="AJ847" s="25"/>
      <c r="AK847" s="25"/>
      <c r="AL847" s="25"/>
      <c r="AM847" s="25"/>
      <c r="AN847" s="25"/>
      <c r="AO847" s="25"/>
      <c r="AP847" s="25"/>
      <c r="AQ847" s="25"/>
      <c r="AR847" s="25"/>
      <c r="AS847" s="25"/>
      <c r="AT847" s="25"/>
      <c r="AU847" s="25"/>
      <c r="AV847" s="25"/>
      <c r="AW847" s="25"/>
      <c r="AX847" s="25"/>
      <c r="AY847" s="25"/>
      <c r="AZ847" s="25"/>
      <c r="BA847" s="25"/>
      <c r="BB847" s="25"/>
      <c r="BC847" s="25"/>
      <c r="BD847" s="25"/>
      <c r="BE847" s="25"/>
      <c r="BF847" s="25"/>
      <c r="BG847" s="25"/>
      <c r="BH847" s="25"/>
      <c r="BI847" s="25"/>
      <c r="BJ847" s="25"/>
      <c r="BK847" s="25"/>
      <c r="BL847" s="25"/>
      <c r="BM847" s="25"/>
      <c r="BN847" s="25"/>
      <c r="BO847" s="25"/>
      <c r="BP847" s="25"/>
      <c r="BQ847" s="25"/>
      <c r="BR847" s="25"/>
      <c r="BS847" s="25"/>
      <c r="BT847" s="25"/>
      <c r="BU847" s="25"/>
      <c r="BV847" s="25"/>
      <c r="BW847" s="25"/>
      <c r="BX847" s="25"/>
      <c r="BY847" s="25"/>
      <c r="BZ847" s="25"/>
      <c r="CA847" s="25"/>
      <c r="CB847" s="25"/>
      <c r="CC847" s="25"/>
      <c r="CD847" s="25"/>
      <c r="CE847" s="25"/>
      <c r="CF847" s="25"/>
      <c r="CG847" s="25"/>
      <c r="CH847" s="25"/>
      <c r="CI847" s="25"/>
      <c r="CJ847" s="25"/>
      <c r="CK847" s="25"/>
      <c r="CL847" s="25"/>
    </row>
    <row r="848" spans="1:90" s="31" customFormat="1" ht="15" customHeight="1">
      <c r="A848" s="7" t="s">
        <v>350</v>
      </c>
      <c r="B848" s="6" t="s">
        <v>46</v>
      </c>
      <c r="C848" s="6" t="s">
        <v>5</v>
      </c>
      <c r="D848" s="6" t="s">
        <v>44</v>
      </c>
      <c r="E848" s="6" t="s">
        <v>138</v>
      </c>
      <c r="F848" s="6"/>
      <c r="G848" s="67">
        <f t="shared" si="404"/>
        <v>1342078.1399999999</v>
      </c>
      <c r="H848" s="67">
        <f t="shared" si="404"/>
        <v>0</v>
      </c>
      <c r="I848" s="67">
        <f t="shared" si="396"/>
        <v>1342078.1399999999</v>
      </c>
      <c r="J848" s="67">
        <f t="shared" si="405"/>
        <v>6697.71</v>
      </c>
      <c r="K848" s="67">
        <f>K849</f>
        <v>0</v>
      </c>
      <c r="L848" s="67">
        <f t="shared" si="391"/>
        <v>6697.71</v>
      </c>
      <c r="M848" s="67">
        <f t="shared" si="405"/>
        <v>860231.56</v>
      </c>
      <c r="N848" s="67">
        <f>N849</f>
        <v>0</v>
      </c>
      <c r="O848" s="67">
        <f t="shared" si="392"/>
        <v>860231.56</v>
      </c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/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5"/>
      <c r="AW848" s="25"/>
      <c r="AX848" s="25"/>
      <c r="AY848" s="25"/>
      <c r="AZ848" s="25"/>
      <c r="BA848" s="25"/>
      <c r="BB848" s="25"/>
      <c r="BC848" s="25"/>
      <c r="BD848" s="25"/>
      <c r="BE848" s="25"/>
      <c r="BF848" s="25"/>
      <c r="BG848" s="25"/>
      <c r="BH848" s="25"/>
      <c r="BI848" s="25"/>
      <c r="BJ848" s="25"/>
      <c r="BK848" s="25"/>
      <c r="BL848" s="25"/>
      <c r="BM848" s="25"/>
      <c r="BN848" s="25"/>
      <c r="BO848" s="25"/>
      <c r="BP848" s="25"/>
      <c r="BQ848" s="25"/>
      <c r="BR848" s="25"/>
      <c r="BS848" s="25"/>
      <c r="BT848" s="25"/>
      <c r="BU848" s="25"/>
      <c r="BV848" s="25"/>
      <c r="BW848" s="25"/>
      <c r="BX848" s="25"/>
      <c r="BY848" s="25"/>
      <c r="BZ848" s="25"/>
      <c r="CA848" s="25"/>
      <c r="CB848" s="25"/>
      <c r="CC848" s="25"/>
      <c r="CD848" s="25"/>
      <c r="CE848" s="25"/>
      <c r="CF848" s="25"/>
      <c r="CG848" s="25"/>
      <c r="CH848" s="25"/>
      <c r="CI848" s="25"/>
      <c r="CJ848" s="25"/>
      <c r="CK848" s="25"/>
      <c r="CL848" s="25"/>
    </row>
    <row r="849" spans="1:92" s="31" customFormat="1" ht="15" customHeight="1">
      <c r="A849" s="7" t="s">
        <v>177</v>
      </c>
      <c r="B849" s="6" t="s">
        <v>46</v>
      </c>
      <c r="C849" s="6" t="s">
        <v>5</v>
      </c>
      <c r="D849" s="6" t="s">
        <v>44</v>
      </c>
      <c r="E849" s="6" t="s">
        <v>503</v>
      </c>
      <c r="F849" s="6"/>
      <c r="G849" s="67">
        <f t="shared" si="404"/>
        <v>1342078.1399999999</v>
      </c>
      <c r="H849" s="67">
        <f t="shared" si="404"/>
        <v>0</v>
      </c>
      <c r="I849" s="67">
        <f t="shared" si="396"/>
        <v>1342078.1399999999</v>
      </c>
      <c r="J849" s="67">
        <f t="shared" si="405"/>
        <v>6697.71</v>
      </c>
      <c r="K849" s="67">
        <f>K850</f>
        <v>0</v>
      </c>
      <c r="L849" s="67">
        <f t="shared" si="391"/>
        <v>6697.71</v>
      </c>
      <c r="M849" s="67">
        <f t="shared" si="405"/>
        <v>860231.56</v>
      </c>
      <c r="N849" s="67">
        <f>N850</f>
        <v>0</v>
      </c>
      <c r="O849" s="67">
        <f t="shared" si="392"/>
        <v>860231.56</v>
      </c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  <c r="AG849" s="25"/>
      <c r="AH849" s="25"/>
      <c r="AI849" s="25"/>
      <c r="AJ849" s="25"/>
      <c r="AK849" s="25"/>
      <c r="AL849" s="25"/>
      <c r="AM849" s="25"/>
      <c r="AN849" s="25"/>
      <c r="AO849" s="25"/>
      <c r="AP849" s="25"/>
      <c r="AQ849" s="25"/>
      <c r="AR849" s="25"/>
      <c r="AS849" s="25"/>
      <c r="AT849" s="25"/>
      <c r="AU849" s="25"/>
      <c r="AV849" s="25"/>
      <c r="AW849" s="25"/>
      <c r="AX849" s="25"/>
      <c r="AY849" s="25"/>
      <c r="AZ849" s="25"/>
      <c r="BA849" s="25"/>
      <c r="BB849" s="25"/>
      <c r="BC849" s="25"/>
      <c r="BD849" s="25"/>
      <c r="BE849" s="25"/>
      <c r="BF849" s="25"/>
      <c r="BG849" s="25"/>
      <c r="BH849" s="25"/>
      <c r="BI849" s="25"/>
      <c r="BJ849" s="25"/>
      <c r="BK849" s="25"/>
      <c r="BL849" s="25"/>
      <c r="BM849" s="25"/>
      <c r="BN849" s="25"/>
      <c r="BO849" s="25"/>
      <c r="BP849" s="25"/>
      <c r="BQ849" s="25"/>
      <c r="BR849" s="25"/>
      <c r="BS849" s="25"/>
      <c r="BT849" s="25"/>
      <c r="BU849" s="25"/>
      <c r="BV849" s="25"/>
      <c r="BW849" s="25"/>
      <c r="BX849" s="25"/>
      <c r="BY849" s="25"/>
      <c r="BZ849" s="25"/>
      <c r="CA849" s="25"/>
      <c r="CB849" s="25"/>
      <c r="CC849" s="25"/>
      <c r="CD849" s="25"/>
      <c r="CE849" s="25"/>
      <c r="CF849" s="25"/>
      <c r="CG849" s="25"/>
      <c r="CH849" s="25"/>
      <c r="CI849" s="25"/>
      <c r="CJ849" s="25"/>
      <c r="CK849" s="25"/>
      <c r="CL849" s="25"/>
    </row>
    <row r="850" spans="1:92" s="31" customFormat="1" ht="15" customHeight="1">
      <c r="A850" s="7" t="s">
        <v>95</v>
      </c>
      <c r="B850" s="6" t="s">
        <v>46</v>
      </c>
      <c r="C850" s="6" t="s">
        <v>5</v>
      </c>
      <c r="D850" s="6" t="s">
        <v>44</v>
      </c>
      <c r="E850" s="6" t="s">
        <v>503</v>
      </c>
      <c r="F850" s="6" t="s">
        <v>93</v>
      </c>
      <c r="G850" s="67">
        <f t="shared" si="404"/>
        <v>1342078.1399999999</v>
      </c>
      <c r="H850" s="67">
        <f t="shared" si="404"/>
        <v>0</v>
      </c>
      <c r="I850" s="67">
        <f t="shared" si="396"/>
        <v>1342078.1399999999</v>
      </c>
      <c r="J850" s="67">
        <f t="shared" si="405"/>
        <v>6697.71</v>
      </c>
      <c r="K850" s="67">
        <f>K851</f>
        <v>0</v>
      </c>
      <c r="L850" s="67">
        <f t="shared" si="391"/>
        <v>6697.71</v>
      </c>
      <c r="M850" s="67">
        <f t="shared" si="405"/>
        <v>860231.56</v>
      </c>
      <c r="N850" s="67">
        <f>N851</f>
        <v>0</v>
      </c>
      <c r="O850" s="67">
        <f t="shared" si="392"/>
        <v>860231.56</v>
      </c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  <c r="AG850" s="25"/>
      <c r="AH850" s="25"/>
      <c r="AI850" s="25"/>
      <c r="AJ850" s="25"/>
      <c r="AK850" s="25"/>
      <c r="AL850" s="25"/>
      <c r="AM850" s="25"/>
      <c r="AN850" s="25"/>
      <c r="AO850" s="25"/>
      <c r="AP850" s="25"/>
      <c r="AQ850" s="25"/>
      <c r="AR850" s="25"/>
      <c r="AS850" s="25"/>
      <c r="AT850" s="25"/>
      <c r="AU850" s="25"/>
      <c r="AV850" s="25"/>
      <c r="AW850" s="25"/>
      <c r="AX850" s="25"/>
      <c r="AY850" s="25"/>
      <c r="AZ850" s="25"/>
      <c r="BA850" s="25"/>
      <c r="BB850" s="25"/>
      <c r="BC850" s="25"/>
      <c r="BD850" s="25"/>
      <c r="BE850" s="25"/>
      <c r="BF850" s="25"/>
      <c r="BG850" s="25"/>
      <c r="BH850" s="25"/>
      <c r="BI850" s="25"/>
      <c r="BJ850" s="25"/>
      <c r="BK850" s="25"/>
      <c r="BL850" s="25"/>
      <c r="BM850" s="25"/>
      <c r="BN850" s="25"/>
      <c r="BO850" s="25"/>
      <c r="BP850" s="25"/>
      <c r="BQ850" s="25"/>
      <c r="BR850" s="25"/>
      <c r="BS850" s="25"/>
      <c r="BT850" s="25"/>
      <c r="BU850" s="25"/>
      <c r="BV850" s="25"/>
      <c r="BW850" s="25"/>
      <c r="BX850" s="25"/>
      <c r="BY850" s="25"/>
      <c r="BZ850" s="25"/>
      <c r="CA850" s="25"/>
      <c r="CB850" s="25"/>
      <c r="CC850" s="25"/>
      <c r="CD850" s="25"/>
      <c r="CE850" s="25"/>
      <c r="CF850" s="25"/>
      <c r="CG850" s="25"/>
      <c r="CH850" s="25"/>
      <c r="CI850" s="25"/>
      <c r="CJ850" s="25"/>
      <c r="CK850" s="25"/>
      <c r="CL850" s="25"/>
    </row>
    <row r="851" spans="1:92" s="31" customFormat="1" ht="15" customHeight="1">
      <c r="A851" s="7" t="s">
        <v>104</v>
      </c>
      <c r="B851" s="6" t="s">
        <v>46</v>
      </c>
      <c r="C851" s="6" t="s">
        <v>5</v>
      </c>
      <c r="D851" s="6" t="s">
        <v>44</v>
      </c>
      <c r="E851" s="6" t="s">
        <v>503</v>
      </c>
      <c r="F851" s="6" t="s">
        <v>103</v>
      </c>
      <c r="G851" s="67">
        <v>1342078.1399999999</v>
      </c>
      <c r="H851" s="67"/>
      <c r="I851" s="67">
        <f t="shared" si="396"/>
        <v>1342078.1399999999</v>
      </c>
      <c r="J851" s="68">
        <f>5023.28+1674.43</f>
        <v>6697.71</v>
      </c>
      <c r="K851" s="67"/>
      <c r="L851" s="67">
        <f t="shared" si="391"/>
        <v>6697.71</v>
      </c>
      <c r="M851" s="67">
        <f>645173.67+215057.89</f>
        <v>860231.56</v>
      </c>
      <c r="N851" s="67"/>
      <c r="O851" s="67">
        <f t="shared" si="392"/>
        <v>860231.56</v>
      </c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  <c r="AG851" s="25"/>
      <c r="AH851" s="25"/>
      <c r="AI851" s="25"/>
      <c r="AJ851" s="25"/>
      <c r="AK851" s="25"/>
      <c r="AL851" s="25"/>
      <c r="AM851" s="25"/>
      <c r="AN851" s="25"/>
      <c r="AO851" s="25"/>
      <c r="AP851" s="25"/>
      <c r="AQ851" s="25"/>
      <c r="AR851" s="25"/>
      <c r="AS851" s="25"/>
      <c r="AT851" s="25"/>
      <c r="AU851" s="25"/>
      <c r="AV851" s="25"/>
      <c r="AW851" s="25"/>
      <c r="AX851" s="25"/>
      <c r="AY851" s="25"/>
      <c r="AZ851" s="25"/>
      <c r="BA851" s="25"/>
      <c r="BB851" s="25"/>
      <c r="BC851" s="25"/>
      <c r="BD851" s="25"/>
      <c r="BE851" s="25"/>
      <c r="BF851" s="25"/>
      <c r="BG851" s="25"/>
      <c r="BH851" s="25"/>
      <c r="BI851" s="25"/>
      <c r="BJ851" s="25"/>
      <c r="BK851" s="25"/>
      <c r="BL851" s="25"/>
      <c r="BM851" s="25"/>
      <c r="BN851" s="25"/>
      <c r="BO851" s="25"/>
      <c r="BP851" s="25"/>
      <c r="BQ851" s="25"/>
      <c r="BR851" s="25"/>
      <c r="BS851" s="25"/>
      <c r="BT851" s="25"/>
      <c r="BU851" s="25"/>
      <c r="BV851" s="25"/>
      <c r="BW851" s="25"/>
      <c r="BX851" s="25"/>
      <c r="BY851" s="25"/>
      <c r="BZ851" s="25"/>
      <c r="CA851" s="25"/>
      <c r="CB851" s="25"/>
      <c r="CC851" s="25"/>
      <c r="CD851" s="25"/>
      <c r="CE851" s="25"/>
      <c r="CF851" s="25"/>
      <c r="CG851" s="25"/>
      <c r="CH851" s="25"/>
      <c r="CI851" s="25"/>
      <c r="CJ851" s="25"/>
      <c r="CK851" s="25"/>
      <c r="CL851" s="25"/>
    </row>
    <row r="852" spans="1:92" s="31" customFormat="1" ht="15" customHeight="1">
      <c r="A852" s="7" t="s">
        <v>47</v>
      </c>
      <c r="B852" s="6" t="s">
        <v>46</v>
      </c>
      <c r="C852" s="6" t="s">
        <v>5</v>
      </c>
      <c r="D852" s="6" t="s">
        <v>44</v>
      </c>
      <c r="E852" s="6" t="s">
        <v>142</v>
      </c>
      <c r="F852" s="6"/>
      <c r="G852" s="67">
        <f>G853+G856</f>
        <v>40450</v>
      </c>
      <c r="H852" s="67">
        <f>H853+H856</f>
        <v>0</v>
      </c>
      <c r="I852" s="67">
        <f t="shared" si="396"/>
        <v>40450</v>
      </c>
      <c r="J852" s="67">
        <f t="shared" ref="J852:M852" si="406">J853+J856</f>
        <v>21181480.93</v>
      </c>
      <c r="K852" s="67">
        <f>K853+K856</f>
        <v>0</v>
      </c>
      <c r="L852" s="67">
        <f t="shared" si="391"/>
        <v>21181480.93</v>
      </c>
      <c r="M852" s="67">
        <f t="shared" si="406"/>
        <v>25321892.699999999</v>
      </c>
      <c r="N852" s="67">
        <f>N853+N856</f>
        <v>0</v>
      </c>
      <c r="O852" s="67">
        <f t="shared" si="392"/>
        <v>25321892.699999999</v>
      </c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  <c r="AG852" s="25"/>
      <c r="AH852" s="25"/>
      <c r="AI852" s="25"/>
      <c r="AJ852" s="25"/>
      <c r="AK852" s="25"/>
      <c r="AL852" s="25"/>
      <c r="AM852" s="25"/>
      <c r="AN852" s="25"/>
      <c r="AO852" s="25"/>
      <c r="AP852" s="25"/>
      <c r="AQ852" s="25"/>
      <c r="AR852" s="25"/>
      <c r="AS852" s="25"/>
      <c r="AT852" s="25"/>
      <c r="AU852" s="25"/>
      <c r="AV852" s="25"/>
      <c r="AW852" s="25"/>
      <c r="AX852" s="25"/>
      <c r="AY852" s="25"/>
      <c r="AZ852" s="25"/>
      <c r="BA852" s="25"/>
      <c r="BB852" s="25"/>
      <c r="BC852" s="25"/>
      <c r="BD852" s="25"/>
      <c r="BE852" s="25"/>
      <c r="BF852" s="25"/>
      <c r="BG852" s="25"/>
      <c r="BH852" s="25"/>
      <c r="BI852" s="25"/>
      <c r="BJ852" s="25"/>
      <c r="BK852" s="25"/>
      <c r="BL852" s="25"/>
      <c r="BM852" s="25"/>
      <c r="BN852" s="25"/>
      <c r="BO852" s="25"/>
      <c r="BP852" s="25"/>
      <c r="BQ852" s="25"/>
      <c r="BR852" s="25"/>
      <c r="BS852" s="25"/>
      <c r="BT852" s="25"/>
      <c r="BU852" s="25"/>
      <c r="BV852" s="25"/>
      <c r="BW852" s="25"/>
      <c r="BX852" s="25"/>
      <c r="BY852" s="25"/>
      <c r="BZ852" s="25"/>
      <c r="CA852" s="25"/>
      <c r="CB852" s="25"/>
      <c r="CC852" s="25"/>
      <c r="CD852" s="25"/>
      <c r="CE852" s="25"/>
      <c r="CF852" s="25"/>
      <c r="CG852" s="25"/>
      <c r="CH852" s="25"/>
      <c r="CI852" s="25"/>
      <c r="CJ852" s="25"/>
      <c r="CK852" s="25"/>
      <c r="CL852" s="25"/>
      <c r="CM852" s="25"/>
      <c r="CN852" s="25"/>
    </row>
    <row r="853" spans="1:92" s="31" customFormat="1" ht="15" customHeight="1">
      <c r="A853" s="10" t="s">
        <v>92</v>
      </c>
      <c r="B853" s="6" t="s">
        <v>46</v>
      </c>
      <c r="C853" s="6" t="s">
        <v>5</v>
      </c>
      <c r="D853" s="6" t="s">
        <v>44</v>
      </c>
      <c r="E853" s="6" t="s">
        <v>331</v>
      </c>
      <c r="F853" s="6"/>
      <c r="G853" s="67">
        <f t="shared" ref="G853:N854" si="407">G854</f>
        <v>0</v>
      </c>
      <c r="H853" s="67">
        <f t="shared" si="407"/>
        <v>0</v>
      </c>
      <c r="I853" s="67">
        <f t="shared" si="396"/>
        <v>0</v>
      </c>
      <c r="J853" s="67">
        <f t="shared" si="407"/>
        <v>21181480.93</v>
      </c>
      <c r="K853" s="67">
        <f t="shared" si="407"/>
        <v>0</v>
      </c>
      <c r="L853" s="67">
        <f t="shared" si="391"/>
        <v>21181480.93</v>
      </c>
      <c r="M853" s="67">
        <f t="shared" si="407"/>
        <v>25321892.699999999</v>
      </c>
      <c r="N853" s="67">
        <f t="shared" si="407"/>
        <v>0</v>
      </c>
      <c r="O853" s="67">
        <f t="shared" si="392"/>
        <v>25321892.699999999</v>
      </c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/>
      <c r="AU853" s="25"/>
      <c r="AV853" s="25"/>
      <c r="AW853" s="25"/>
      <c r="AX853" s="25"/>
      <c r="AY853" s="25"/>
      <c r="AZ853" s="25"/>
      <c r="BA853" s="25"/>
      <c r="BB853" s="25"/>
      <c r="BC853" s="25"/>
      <c r="BD853" s="25"/>
      <c r="BE853" s="25"/>
      <c r="BF853" s="25"/>
      <c r="BG853" s="25"/>
      <c r="BH853" s="25"/>
      <c r="BI853" s="25"/>
      <c r="BJ853" s="25"/>
      <c r="BK853" s="25"/>
      <c r="BL853" s="25"/>
      <c r="BM853" s="25"/>
      <c r="BN853" s="25"/>
      <c r="BO853" s="25"/>
      <c r="BP853" s="25"/>
      <c r="BQ853" s="25"/>
      <c r="BR853" s="25"/>
      <c r="BS853" s="25"/>
      <c r="BT853" s="25"/>
      <c r="BU853" s="25"/>
      <c r="BV853" s="25"/>
      <c r="BW853" s="25"/>
      <c r="BX853" s="25"/>
      <c r="BY853" s="25"/>
      <c r="BZ853" s="25"/>
      <c r="CA853" s="25"/>
      <c r="CB853" s="25"/>
      <c r="CC853" s="25"/>
      <c r="CD853" s="25"/>
      <c r="CE853" s="25"/>
      <c r="CF853" s="25"/>
      <c r="CG853" s="25"/>
      <c r="CH853" s="25"/>
      <c r="CI853" s="25"/>
      <c r="CJ853" s="25"/>
      <c r="CK853" s="25"/>
      <c r="CL853" s="25"/>
      <c r="CM853" s="25"/>
      <c r="CN853" s="25"/>
    </row>
    <row r="854" spans="1:92" s="31" customFormat="1" ht="15" customHeight="1">
      <c r="A854" s="15" t="s">
        <v>65</v>
      </c>
      <c r="B854" s="6" t="s">
        <v>46</v>
      </c>
      <c r="C854" s="6" t="s">
        <v>5</v>
      </c>
      <c r="D854" s="6" t="s">
        <v>44</v>
      </c>
      <c r="E854" s="6" t="s">
        <v>331</v>
      </c>
      <c r="F854" s="6" t="s">
        <v>22</v>
      </c>
      <c r="G854" s="67">
        <f t="shared" si="407"/>
        <v>0</v>
      </c>
      <c r="H854" s="67">
        <f t="shared" si="407"/>
        <v>0</v>
      </c>
      <c r="I854" s="67">
        <f t="shared" si="396"/>
        <v>0</v>
      </c>
      <c r="J854" s="67">
        <f t="shared" si="407"/>
        <v>21181480.93</v>
      </c>
      <c r="K854" s="67">
        <f t="shared" si="407"/>
        <v>0</v>
      </c>
      <c r="L854" s="67">
        <f t="shared" si="391"/>
        <v>21181480.93</v>
      </c>
      <c r="M854" s="67">
        <f t="shared" si="407"/>
        <v>25321892.699999999</v>
      </c>
      <c r="N854" s="67">
        <f t="shared" si="407"/>
        <v>0</v>
      </c>
      <c r="O854" s="67">
        <f t="shared" si="392"/>
        <v>25321892.699999999</v>
      </c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  <c r="AG854" s="25"/>
      <c r="AH854" s="25"/>
      <c r="AI854" s="25"/>
      <c r="AJ854" s="25"/>
      <c r="AK854" s="25"/>
      <c r="AL854" s="25"/>
      <c r="AM854" s="25"/>
      <c r="AN854" s="25"/>
      <c r="AO854" s="25"/>
      <c r="AP854" s="25"/>
      <c r="AQ854" s="25"/>
      <c r="AR854" s="25"/>
      <c r="AS854" s="25"/>
      <c r="AT854" s="25"/>
      <c r="AU854" s="25"/>
      <c r="AV854" s="25"/>
      <c r="AW854" s="25"/>
      <c r="AX854" s="25"/>
      <c r="AY854" s="25"/>
      <c r="AZ854" s="25"/>
      <c r="BA854" s="25"/>
      <c r="BB854" s="25"/>
      <c r="BC854" s="25"/>
      <c r="BD854" s="25"/>
      <c r="BE854" s="25"/>
      <c r="BF854" s="25"/>
      <c r="BG854" s="25"/>
      <c r="BH854" s="25"/>
      <c r="BI854" s="25"/>
      <c r="BJ854" s="25"/>
      <c r="BK854" s="25"/>
      <c r="BL854" s="25"/>
      <c r="BM854" s="25"/>
      <c r="BN854" s="25"/>
      <c r="BO854" s="25"/>
      <c r="BP854" s="25"/>
      <c r="BQ854" s="25"/>
      <c r="BR854" s="25"/>
      <c r="BS854" s="25"/>
      <c r="BT854" s="25"/>
      <c r="BU854" s="25"/>
      <c r="BV854" s="25"/>
      <c r="BW854" s="25"/>
      <c r="BX854" s="25"/>
      <c r="BY854" s="25"/>
      <c r="BZ854" s="25"/>
      <c r="CA854" s="25"/>
      <c r="CB854" s="25"/>
      <c r="CC854" s="25"/>
      <c r="CD854" s="25"/>
      <c r="CE854" s="25"/>
      <c r="CF854" s="25"/>
      <c r="CG854" s="25"/>
      <c r="CH854" s="25"/>
      <c r="CI854" s="25"/>
      <c r="CJ854" s="25"/>
      <c r="CK854" s="25"/>
      <c r="CL854" s="25"/>
      <c r="CM854" s="25"/>
      <c r="CN854" s="25"/>
    </row>
    <row r="855" spans="1:92" s="31" customFormat="1" ht="12">
      <c r="A855" s="15" t="s">
        <v>99</v>
      </c>
      <c r="B855" s="6" t="s">
        <v>46</v>
      </c>
      <c r="C855" s="6" t="s">
        <v>5</v>
      </c>
      <c r="D855" s="6" t="s">
        <v>44</v>
      </c>
      <c r="E855" s="6" t="s">
        <v>331</v>
      </c>
      <c r="F855" s="6" t="s">
        <v>98</v>
      </c>
      <c r="G855" s="67">
        <v>0</v>
      </c>
      <c r="H855" s="67"/>
      <c r="I855" s="67">
        <f t="shared" si="396"/>
        <v>0</v>
      </c>
      <c r="J855" s="68">
        <v>21181480.93</v>
      </c>
      <c r="K855" s="67"/>
      <c r="L855" s="67">
        <f t="shared" si="391"/>
        <v>21181480.93</v>
      </c>
      <c r="M855" s="67">
        <v>25321892.699999999</v>
      </c>
      <c r="N855" s="67"/>
      <c r="O855" s="67">
        <f t="shared" si="392"/>
        <v>25321892.699999999</v>
      </c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  <c r="AG855" s="25"/>
      <c r="AH855" s="25"/>
      <c r="AI855" s="25"/>
      <c r="AJ855" s="25"/>
      <c r="AK855" s="25"/>
      <c r="AL855" s="25"/>
      <c r="AM855" s="25"/>
      <c r="AN855" s="25"/>
      <c r="AO855" s="25"/>
      <c r="AP855" s="25"/>
      <c r="AQ855" s="25"/>
      <c r="AR855" s="25"/>
      <c r="AS855" s="25"/>
      <c r="AT855" s="25"/>
      <c r="AU855" s="25"/>
      <c r="AV855" s="25"/>
      <c r="AW855" s="25"/>
      <c r="AX855" s="25"/>
      <c r="AY855" s="25"/>
      <c r="AZ855" s="25"/>
      <c r="BA855" s="25"/>
      <c r="BB855" s="25"/>
      <c r="BC855" s="25"/>
      <c r="BD855" s="25"/>
      <c r="BE855" s="25"/>
      <c r="BF855" s="25"/>
      <c r="BG855" s="25"/>
      <c r="BH855" s="25"/>
      <c r="BI855" s="25"/>
      <c r="BJ855" s="25"/>
      <c r="BK855" s="25"/>
      <c r="BL855" s="25"/>
      <c r="BM855" s="25"/>
      <c r="BN855" s="25"/>
      <c r="BO855" s="25"/>
      <c r="BP855" s="25"/>
      <c r="BQ855" s="25"/>
      <c r="BR855" s="25"/>
      <c r="BS855" s="25"/>
      <c r="BT855" s="25"/>
      <c r="BU855" s="25"/>
      <c r="BV855" s="25"/>
      <c r="BW855" s="25"/>
      <c r="BX855" s="25"/>
      <c r="BY855" s="25"/>
      <c r="BZ855" s="25"/>
      <c r="CA855" s="25"/>
      <c r="CB855" s="25"/>
      <c r="CC855" s="25"/>
      <c r="CD855" s="25"/>
      <c r="CE855" s="25"/>
      <c r="CF855" s="25"/>
      <c r="CG855" s="25"/>
      <c r="CH855" s="25"/>
      <c r="CI855" s="25"/>
      <c r="CJ855" s="25"/>
      <c r="CK855" s="25"/>
      <c r="CL855" s="25"/>
      <c r="CM855" s="25"/>
      <c r="CN855" s="25"/>
    </row>
    <row r="856" spans="1:92" s="31" customFormat="1" ht="12">
      <c r="A856" s="7" t="s">
        <v>201</v>
      </c>
      <c r="B856" s="6" t="s">
        <v>46</v>
      </c>
      <c r="C856" s="6" t="s">
        <v>5</v>
      </c>
      <c r="D856" s="6" t="s">
        <v>44</v>
      </c>
      <c r="E856" s="6" t="s">
        <v>253</v>
      </c>
      <c r="F856" s="6"/>
      <c r="G856" s="67">
        <f>G857</f>
        <v>40450</v>
      </c>
      <c r="H856" s="67">
        <f>H857</f>
        <v>0</v>
      </c>
      <c r="I856" s="67">
        <f t="shared" si="396"/>
        <v>40450</v>
      </c>
      <c r="J856" s="67">
        <f t="shared" ref="J856:M857" si="408">J857</f>
        <v>0</v>
      </c>
      <c r="K856" s="67">
        <f>K857</f>
        <v>0</v>
      </c>
      <c r="L856" s="67">
        <f t="shared" si="391"/>
        <v>0</v>
      </c>
      <c r="M856" s="67">
        <f t="shared" si="408"/>
        <v>0</v>
      </c>
      <c r="N856" s="67">
        <f>N857</f>
        <v>0</v>
      </c>
      <c r="O856" s="67">
        <f t="shared" si="392"/>
        <v>0</v>
      </c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  <c r="AG856" s="25"/>
      <c r="AH856" s="25"/>
      <c r="AI856" s="25"/>
      <c r="AJ856" s="25"/>
      <c r="AK856" s="25"/>
      <c r="AL856" s="25"/>
      <c r="AM856" s="25"/>
      <c r="AN856" s="25"/>
      <c r="AO856" s="25"/>
      <c r="AP856" s="25"/>
      <c r="AQ856" s="25"/>
      <c r="AR856" s="25"/>
      <c r="AS856" s="25"/>
      <c r="AT856" s="25"/>
      <c r="AU856" s="25"/>
      <c r="AV856" s="25"/>
      <c r="AW856" s="25"/>
      <c r="AX856" s="25"/>
      <c r="AY856" s="25"/>
      <c r="AZ856" s="25"/>
      <c r="BA856" s="25"/>
      <c r="BB856" s="25"/>
      <c r="BC856" s="25"/>
      <c r="BD856" s="25"/>
      <c r="BE856" s="25"/>
      <c r="BF856" s="25"/>
      <c r="BG856" s="25"/>
      <c r="BH856" s="25"/>
      <c r="BI856" s="25"/>
      <c r="BJ856" s="25"/>
      <c r="BK856" s="25"/>
      <c r="BL856" s="25"/>
      <c r="BM856" s="25"/>
      <c r="BN856" s="25"/>
      <c r="BO856" s="25"/>
      <c r="BP856" s="25"/>
      <c r="BQ856" s="25"/>
      <c r="BR856" s="25"/>
      <c r="BS856" s="25"/>
      <c r="BT856" s="25"/>
      <c r="BU856" s="25"/>
      <c r="BV856" s="25"/>
      <c r="BW856" s="25"/>
      <c r="BX856" s="25"/>
      <c r="BY856" s="25"/>
      <c r="BZ856" s="25"/>
      <c r="CA856" s="25"/>
      <c r="CB856" s="25"/>
      <c r="CC856" s="25"/>
      <c r="CD856" s="25"/>
      <c r="CE856" s="25"/>
      <c r="CF856" s="25"/>
      <c r="CG856" s="25"/>
      <c r="CH856" s="25"/>
      <c r="CI856" s="25"/>
      <c r="CJ856" s="25"/>
      <c r="CK856" s="25"/>
      <c r="CL856" s="25"/>
      <c r="CM856" s="25"/>
      <c r="CN856" s="25"/>
    </row>
    <row r="857" spans="1:92" s="31" customFormat="1" ht="12">
      <c r="A857" s="7" t="s">
        <v>65</v>
      </c>
      <c r="B857" s="6" t="s">
        <v>46</v>
      </c>
      <c r="C857" s="6" t="s">
        <v>5</v>
      </c>
      <c r="D857" s="6" t="s">
        <v>44</v>
      </c>
      <c r="E857" s="6" t="s">
        <v>253</v>
      </c>
      <c r="F857" s="6" t="s">
        <v>22</v>
      </c>
      <c r="G857" s="67">
        <f>G858</f>
        <v>40450</v>
      </c>
      <c r="H857" s="67">
        <f>H858</f>
        <v>0</v>
      </c>
      <c r="I857" s="67">
        <f t="shared" si="396"/>
        <v>40450</v>
      </c>
      <c r="J857" s="67">
        <f t="shared" si="408"/>
        <v>0</v>
      </c>
      <c r="K857" s="67">
        <f>K858</f>
        <v>0</v>
      </c>
      <c r="L857" s="67">
        <f t="shared" si="391"/>
        <v>0</v>
      </c>
      <c r="M857" s="67">
        <f t="shared" si="408"/>
        <v>0</v>
      </c>
      <c r="N857" s="67">
        <f>N858</f>
        <v>0</v>
      </c>
      <c r="O857" s="67">
        <f t="shared" si="392"/>
        <v>0</v>
      </c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  <c r="AG857" s="25"/>
      <c r="AH857" s="25"/>
      <c r="AI857" s="25"/>
      <c r="AJ857" s="25"/>
      <c r="AK857" s="25"/>
      <c r="AL857" s="25"/>
      <c r="AM857" s="25"/>
      <c r="AN857" s="25"/>
      <c r="AO857" s="25"/>
      <c r="AP857" s="25"/>
      <c r="AQ857" s="25"/>
      <c r="AR857" s="25"/>
      <c r="AS857" s="25"/>
      <c r="AT857" s="25"/>
      <c r="AU857" s="25"/>
      <c r="AV857" s="25"/>
      <c r="AW857" s="25"/>
      <c r="AX857" s="25"/>
      <c r="AY857" s="25"/>
      <c r="AZ857" s="25"/>
      <c r="BA857" s="25"/>
      <c r="BB857" s="25"/>
      <c r="BC857" s="25"/>
      <c r="BD857" s="25"/>
      <c r="BE857" s="25"/>
      <c r="BF857" s="25"/>
      <c r="BG857" s="25"/>
      <c r="BH857" s="25"/>
      <c r="BI857" s="25"/>
      <c r="BJ857" s="25"/>
      <c r="BK857" s="25"/>
      <c r="BL857" s="25"/>
      <c r="BM857" s="25"/>
      <c r="BN857" s="25"/>
      <c r="BO857" s="25"/>
      <c r="BP857" s="25"/>
      <c r="BQ857" s="25"/>
      <c r="BR857" s="25"/>
      <c r="BS857" s="25"/>
      <c r="BT857" s="25"/>
      <c r="BU857" s="25"/>
      <c r="BV857" s="25"/>
      <c r="BW857" s="25"/>
      <c r="BX857" s="25"/>
      <c r="BY857" s="25"/>
      <c r="BZ857" s="25"/>
      <c r="CA857" s="25"/>
      <c r="CB857" s="25"/>
      <c r="CC857" s="25"/>
      <c r="CD857" s="25"/>
      <c r="CE857" s="25"/>
      <c r="CF857" s="25"/>
      <c r="CG857" s="25"/>
      <c r="CH857" s="25"/>
      <c r="CI857" s="25"/>
      <c r="CJ857" s="25"/>
      <c r="CK857" s="25"/>
      <c r="CL857" s="25"/>
      <c r="CM857" s="25"/>
      <c r="CN857" s="25"/>
    </row>
    <row r="858" spans="1:92" s="31" customFormat="1" ht="12">
      <c r="A858" s="7" t="s">
        <v>235</v>
      </c>
      <c r="B858" s="6" t="s">
        <v>46</v>
      </c>
      <c r="C858" s="6" t="s">
        <v>5</v>
      </c>
      <c r="D858" s="6" t="s">
        <v>44</v>
      </c>
      <c r="E858" s="6" t="s">
        <v>253</v>
      </c>
      <c r="F858" s="6" t="s">
        <v>236</v>
      </c>
      <c r="G858" s="67">
        <v>40450</v>
      </c>
      <c r="H858" s="67"/>
      <c r="I858" s="67">
        <f t="shared" si="396"/>
        <v>40450</v>
      </c>
      <c r="J858" s="68"/>
      <c r="K858" s="67"/>
      <c r="L858" s="67">
        <f t="shared" si="391"/>
        <v>0</v>
      </c>
      <c r="M858" s="67"/>
      <c r="N858" s="67"/>
      <c r="O858" s="67">
        <f t="shared" si="392"/>
        <v>0</v>
      </c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5"/>
      <c r="AW858" s="25"/>
      <c r="AX858" s="25"/>
      <c r="AY858" s="25"/>
      <c r="AZ858" s="25"/>
      <c r="BA858" s="25"/>
      <c r="BB858" s="25"/>
      <c r="BC858" s="25"/>
      <c r="BD858" s="25"/>
      <c r="BE858" s="25"/>
      <c r="BF858" s="25"/>
      <c r="BG858" s="25"/>
      <c r="BH858" s="25"/>
      <c r="BI858" s="25"/>
      <c r="BJ858" s="25"/>
      <c r="BK858" s="25"/>
      <c r="BL858" s="25"/>
      <c r="BM858" s="25"/>
      <c r="BN858" s="25"/>
      <c r="BO858" s="25"/>
      <c r="BP858" s="25"/>
      <c r="BQ858" s="25"/>
      <c r="BR858" s="25"/>
      <c r="BS858" s="25"/>
      <c r="BT858" s="25"/>
      <c r="BU858" s="25"/>
      <c r="BV858" s="25"/>
      <c r="BW858" s="25"/>
      <c r="BX858" s="25"/>
      <c r="BY858" s="25"/>
      <c r="BZ858" s="25"/>
      <c r="CA858" s="25"/>
      <c r="CB858" s="25"/>
      <c r="CC858" s="25"/>
      <c r="CD858" s="25"/>
      <c r="CE858" s="25"/>
      <c r="CF858" s="25"/>
      <c r="CG858" s="25"/>
      <c r="CH858" s="25"/>
      <c r="CI858" s="25"/>
      <c r="CJ858" s="25"/>
      <c r="CK858" s="25"/>
      <c r="CL858" s="25"/>
      <c r="CM858" s="25"/>
      <c r="CN858" s="25"/>
    </row>
    <row r="859" spans="1:92" s="31" customFormat="1" ht="12">
      <c r="A859" s="11" t="s">
        <v>39</v>
      </c>
      <c r="B859" s="2" t="s">
        <v>46</v>
      </c>
      <c r="C859" s="2" t="s">
        <v>6</v>
      </c>
      <c r="D859" s="2"/>
      <c r="E859" s="2"/>
      <c r="F859" s="2"/>
      <c r="G859" s="65">
        <f t="shared" ref="G859:N864" si="409">G860</f>
        <v>789584.76</v>
      </c>
      <c r="H859" s="65">
        <f t="shared" si="409"/>
        <v>0</v>
      </c>
      <c r="I859" s="65">
        <f t="shared" si="396"/>
        <v>789584.76</v>
      </c>
      <c r="J859" s="65">
        <f t="shared" si="409"/>
        <v>782880.24</v>
      </c>
      <c r="K859" s="65">
        <f t="shared" si="409"/>
        <v>0</v>
      </c>
      <c r="L859" s="65">
        <f t="shared" si="391"/>
        <v>782880.24</v>
      </c>
      <c r="M859" s="65">
        <f t="shared" si="409"/>
        <v>810991.56</v>
      </c>
      <c r="N859" s="65">
        <f t="shared" si="409"/>
        <v>0</v>
      </c>
      <c r="O859" s="65">
        <f t="shared" si="392"/>
        <v>810991.56</v>
      </c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  <c r="AG859" s="25"/>
      <c r="AH859" s="25"/>
      <c r="AI859" s="25"/>
      <c r="AJ859" s="25"/>
      <c r="AK859" s="25"/>
      <c r="AL859" s="25"/>
      <c r="AM859" s="25"/>
      <c r="AN859" s="25"/>
      <c r="AO859" s="25"/>
      <c r="AP859" s="25"/>
      <c r="AQ859" s="25"/>
      <c r="AR859" s="25"/>
      <c r="AS859" s="25"/>
      <c r="AT859" s="25"/>
      <c r="AU859" s="25"/>
      <c r="AV859" s="25"/>
      <c r="AW859" s="25"/>
      <c r="AX859" s="25"/>
      <c r="AY859" s="25"/>
      <c r="AZ859" s="25"/>
      <c r="BA859" s="25"/>
      <c r="BB859" s="25"/>
      <c r="BC859" s="25"/>
      <c r="BD859" s="25"/>
      <c r="BE859" s="25"/>
      <c r="BF859" s="25"/>
      <c r="BG859" s="25"/>
      <c r="BH859" s="25"/>
      <c r="BI859" s="25"/>
      <c r="BJ859" s="25"/>
      <c r="BK859" s="25"/>
      <c r="BL859" s="25"/>
      <c r="BM859" s="25"/>
      <c r="BN859" s="25"/>
      <c r="BO859" s="25"/>
      <c r="BP859" s="25"/>
      <c r="BQ859" s="25"/>
      <c r="BR859" s="25"/>
      <c r="BS859" s="25"/>
      <c r="BT859" s="25"/>
      <c r="BU859" s="25"/>
      <c r="BV859" s="25"/>
      <c r="BW859" s="25"/>
      <c r="BX859" s="25"/>
      <c r="BY859" s="25"/>
      <c r="BZ859" s="25"/>
      <c r="CA859" s="25"/>
      <c r="CB859" s="25"/>
      <c r="CC859" s="25"/>
      <c r="CD859" s="25"/>
      <c r="CE859" s="25"/>
      <c r="CF859" s="25"/>
      <c r="CG859" s="25"/>
      <c r="CH859" s="25"/>
      <c r="CI859" s="25"/>
      <c r="CJ859" s="25"/>
      <c r="CK859" s="25"/>
      <c r="CL859" s="25"/>
    </row>
    <row r="860" spans="1:92" s="31" customFormat="1" ht="15" customHeight="1">
      <c r="A860" s="8" t="s">
        <v>40</v>
      </c>
      <c r="B860" s="4" t="s">
        <v>46</v>
      </c>
      <c r="C860" s="4" t="s">
        <v>6</v>
      </c>
      <c r="D860" s="4" t="s">
        <v>7</v>
      </c>
      <c r="E860" s="4"/>
      <c r="F860" s="4"/>
      <c r="G860" s="66">
        <f t="shared" si="409"/>
        <v>789584.76</v>
      </c>
      <c r="H860" s="66">
        <f t="shared" si="409"/>
        <v>0</v>
      </c>
      <c r="I860" s="66">
        <f t="shared" si="396"/>
        <v>789584.76</v>
      </c>
      <c r="J860" s="66">
        <f t="shared" si="409"/>
        <v>782880.24</v>
      </c>
      <c r="K860" s="66">
        <f t="shared" si="409"/>
        <v>0</v>
      </c>
      <c r="L860" s="66">
        <f t="shared" si="391"/>
        <v>782880.24</v>
      </c>
      <c r="M860" s="66">
        <f t="shared" si="409"/>
        <v>810991.56</v>
      </c>
      <c r="N860" s="66">
        <f t="shared" si="409"/>
        <v>0</v>
      </c>
      <c r="O860" s="66">
        <f t="shared" si="392"/>
        <v>810991.56</v>
      </c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  <c r="AG860" s="25"/>
      <c r="AH860" s="25"/>
      <c r="AI860" s="25"/>
      <c r="AJ860" s="25"/>
      <c r="AK860" s="25"/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5"/>
      <c r="AW860" s="25"/>
      <c r="AX860" s="25"/>
      <c r="AY860" s="25"/>
      <c r="AZ860" s="25"/>
      <c r="BA860" s="25"/>
      <c r="BB860" s="25"/>
      <c r="BC860" s="25"/>
      <c r="BD860" s="25"/>
      <c r="BE860" s="25"/>
      <c r="BF860" s="25"/>
      <c r="BG860" s="25"/>
      <c r="BH860" s="25"/>
      <c r="BI860" s="25"/>
      <c r="BJ860" s="25"/>
      <c r="BK860" s="25"/>
      <c r="BL860" s="25"/>
      <c r="BM860" s="25"/>
      <c r="BN860" s="25"/>
      <c r="BO860" s="25"/>
      <c r="BP860" s="25"/>
      <c r="BQ860" s="25"/>
      <c r="BR860" s="25"/>
      <c r="BS860" s="25"/>
      <c r="BT860" s="25"/>
      <c r="BU860" s="25"/>
      <c r="BV860" s="25"/>
      <c r="BW860" s="25"/>
      <c r="BX860" s="25"/>
      <c r="BY860" s="25"/>
      <c r="BZ860" s="25"/>
      <c r="CA860" s="25"/>
      <c r="CB860" s="25"/>
      <c r="CC860" s="25"/>
      <c r="CD860" s="25"/>
      <c r="CE860" s="25"/>
      <c r="CF860" s="25"/>
      <c r="CG860" s="25"/>
      <c r="CH860" s="25"/>
      <c r="CI860" s="25"/>
      <c r="CJ860" s="25"/>
      <c r="CK860" s="25"/>
      <c r="CL860" s="25"/>
    </row>
    <row r="861" spans="1:92" s="31" customFormat="1" ht="24">
      <c r="A861" s="7" t="s">
        <v>501</v>
      </c>
      <c r="B861" s="6" t="s">
        <v>46</v>
      </c>
      <c r="C861" s="6" t="s">
        <v>6</v>
      </c>
      <c r="D861" s="6" t="s">
        <v>7</v>
      </c>
      <c r="E861" s="6" t="s">
        <v>166</v>
      </c>
      <c r="F861" s="6"/>
      <c r="G861" s="67">
        <f t="shared" si="409"/>
        <v>789584.76</v>
      </c>
      <c r="H861" s="67">
        <f t="shared" si="409"/>
        <v>0</v>
      </c>
      <c r="I861" s="67">
        <f t="shared" si="396"/>
        <v>789584.76</v>
      </c>
      <c r="J861" s="67">
        <f t="shared" si="409"/>
        <v>782880.24</v>
      </c>
      <c r="K861" s="67">
        <f t="shared" si="409"/>
        <v>0</v>
      </c>
      <c r="L861" s="67">
        <f t="shared" si="391"/>
        <v>782880.24</v>
      </c>
      <c r="M861" s="67">
        <f t="shared" si="409"/>
        <v>810991.56</v>
      </c>
      <c r="N861" s="67">
        <f t="shared" si="409"/>
        <v>0</v>
      </c>
      <c r="O861" s="67">
        <f t="shared" si="392"/>
        <v>810991.56</v>
      </c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/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5"/>
      <c r="AW861" s="25"/>
      <c r="AX861" s="25"/>
      <c r="AY861" s="25"/>
      <c r="AZ861" s="25"/>
      <c r="BA861" s="25"/>
      <c r="BB861" s="25"/>
      <c r="BC861" s="25"/>
      <c r="BD861" s="25"/>
      <c r="BE861" s="25"/>
      <c r="BF861" s="25"/>
      <c r="BG861" s="25"/>
      <c r="BH861" s="25"/>
      <c r="BI861" s="25"/>
      <c r="BJ861" s="25"/>
      <c r="BK861" s="25"/>
      <c r="BL861" s="25"/>
      <c r="BM861" s="25"/>
      <c r="BN861" s="25"/>
      <c r="BO861" s="25"/>
      <c r="BP861" s="25"/>
      <c r="BQ861" s="25"/>
      <c r="BR861" s="25"/>
      <c r="BS861" s="25"/>
      <c r="BT861" s="25"/>
      <c r="BU861" s="25"/>
      <c r="BV861" s="25"/>
      <c r="BW861" s="25"/>
      <c r="BX861" s="25"/>
      <c r="BY861" s="25"/>
      <c r="BZ861" s="25"/>
      <c r="CA861" s="25"/>
      <c r="CB861" s="25"/>
      <c r="CC861" s="25"/>
      <c r="CD861" s="25"/>
      <c r="CE861" s="25"/>
      <c r="CF861" s="25"/>
      <c r="CG861" s="25"/>
      <c r="CH861" s="25"/>
      <c r="CI861" s="25"/>
      <c r="CJ861" s="25"/>
      <c r="CK861" s="25"/>
      <c r="CL861" s="25"/>
    </row>
    <row r="862" spans="1:92" s="31" customFormat="1" ht="24">
      <c r="A862" s="7" t="s">
        <v>502</v>
      </c>
      <c r="B862" s="6" t="s">
        <v>46</v>
      </c>
      <c r="C862" s="6" t="s">
        <v>6</v>
      </c>
      <c r="D862" s="6" t="s">
        <v>7</v>
      </c>
      <c r="E862" s="6" t="s">
        <v>167</v>
      </c>
      <c r="F862" s="6"/>
      <c r="G862" s="67">
        <f t="shared" si="409"/>
        <v>789584.76</v>
      </c>
      <c r="H862" s="67">
        <f t="shared" si="409"/>
        <v>0</v>
      </c>
      <c r="I862" s="67">
        <f t="shared" si="396"/>
        <v>789584.76</v>
      </c>
      <c r="J862" s="67">
        <f t="shared" si="409"/>
        <v>782880.24</v>
      </c>
      <c r="K862" s="67">
        <f t="shared" si="409"/>
        <v>0</v>
      </c>
      <c r="L862" s="67">
        <f t="shared" si="391"/>
        <v>782880.24</v>
      </c>
      <c r="M862" s="67">
        <f t="shared" si="409"/>
        <v>810991.56</v>
      </c>
      <c r="N862" s="67">
        <f t="shared" si="409"/>
        <v>0</v>
      </c>
      <c r="O862" s="67">
        <f t="shared" si="392"/>
        <v>810991.56</v>
      </c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  <c r="AG862" s="25"/>
      <c r="AH862" s="25"/>
      <c r="AI862" s="25"/>
      <c r="AJ862" s="25"/>
      <c r="AK862" s="25"/>
      <c r="AL862" s="25"/>
      <c r="AM862" s="25"/>
      <c r="AN862" s="25"/>
      <c r="AO862" s="25"/>
      <c r="AP862" s="25"/>
      <c r="AQ862" s="25"/>
      <c r="AR862" s="25"/>
      <c r="AS862" s="25"/>
      <c r="AT862" s="25"/>
      <c r="AU862" s="25"/>
      <c r="AV862" s="25"/>
      <c r="AW862" s="25"/>
      <c r="AX862" s="25"/>
      <c r="AY862" s="25"/>
      <c r="AZ862" s="25"/>
      <c r="BA862" s="25"/>
      <c r="BB862" s="25"/>
      <c r="BC862" s="25"/>
      <c r="BD862" s="25"/>
      <c r="BE862" s="25"/>
      <c r="BF862" s="25"/>
      <c r="BG862" s="25"/>
      <c r="BH862" s="25"/>
      <c r="BI862" s="25"/>
      <c r="BJ862" s="25"/>
      <c r="BK862" s="25"/>
      <c r="BL862" s="25"/>
      <c r="BM862" s="25"/>
      <c r="BN862" s="25"/>
      <c r="BO862" s="25"/>
      <c r="BP862" s="25"/>
      <c r="BQ862" s="25"/>
      <c r="BR862" s="25"/>
      <c r="BS862" s="25"/>
      <c r="BT862" s="25"/>
      <c r="BU862" s="25"/>
      <c r="BV862" s="25"/>
      <c r="BW862" s="25"/>
      <c r="BX862" s="25"/>
      <c r="BY862" s="25"/>
      <c r="BZ862" s="25"/>
      <c r="CA862" s="25"/>
      <c r="CB862" s="25"/>
      <c r="CC862" s="25"/>
      <c r="CD862" s="25"/>
      <c r="CE862" s="25"/>
      <c r="CF862" s="25"/>
      <c r="CG862" s="25"/>
      <c r="CH862" s="25"/>
      <c r="CI862" s="25"/>
      <c r="CJ862" s="25"/>
      <c r="CK862" s="25"/>
      <c r="CL862" s="25"/>
    </row>
    <row r="863" spans="1:92" ht="24">
      <c r="A863" s="7" t="s">
        <v>509</v>
      </c>
      <c r="B863" s="6" t="s">
        <v>46</v>
      </c>
      <c r="C863" s="6" t="s">
        <v>6</v>
      </c>
      <c r="D863" s="6" t="s">
        <v>7</v>
      </c>
      <c r="E863" s="6" t="s">
        <v>171</v>
      </c>
      <c r="F863" s="6"/>
      <c r="G863" s="67">
        <f t="shared" si="409"/>
        <v>789584.76</v>
      </c>
      <c r="H863" s="67">
        <f t="shared" si="409"/>
        <v>0</v>
      </c>
      <c r="I863" s="67">
        <f t="shared" si="396"/>
        <v>789584.76</v>
      </c>
      <c r="J863" s="67">
        <f t="shared" si="409"/>
        <v>782880.24</v>
      </c>
      <c r="K863" s="67">
        <f t="shared" si="409"/>
        <v>0</v>
      </c>
      <c r="L863" s="67">
        <f t="shared" si="391"/>
        <v>782880.24</v>
      </c>
      <c r="M863" s="67">
        <f t="shared" si="409"/>
        <v>810991.56</v>
      </c>
      <c r="N863" s="67">
        <f t="shared" si="409"/>
        <v>0</v>
      </c>
      <c r="O863" s="67">
        <f t="shared" si="392"/>
        <v>810991.56</v>
      </c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  <c r="AL863" s="26"/>
      <c r="AM863" s="26"/>
      <c r="AN863" s="26"/>
      <c r="AO863" s="26"/>
      <c r="AP863" s="26"/>
      <c r="AQ863" s="26"/>
      <c r="AR863" s="26"/>
      <c r="AS863" s="26"/>
      <c r="AT863" s="26"/>
      <c r="AU863" s="26"/>
      <c r="AV863" s="26"/>
      <c r="AW863" s="26"/>
      <c r="AX863" s="26"/>
      <c r="AY863" s="26"/>
      <c r="AZ863" s="26"/>
      <c r="BA863" s="26"/>
      <c r="BB863" s="26"/>
      <c r="BC863" s="26"/>
      <c r="BD863" s="26"/>
      <c r="BE863" s="26"/>
      <c r="BF863" s="26"/>
      <c r="BG863" s="26"/>
      <c r="BH863" s="26"/>
      <c r="BI863" s="26"/>
      <c r="BJ863" s="26"/>
      <c r="BK863" s="26"/>
      <c r="BL863" s="26"/>
      <c r="BM863" s="26"/>
      <c r="BN863" s="26"/>
      <c r="BO863" s="26"/>
      <c r="BP863" s="26"/>
      <c r="BQ863" s="26"/>
      <c r="BR863" s="26"/>
      <c r="BS863" s="26"/>
      <c r="BT863" s="26"/>
      <c r="BU863" s="26"/>
      <c r="BV863" s="26"/>
      <c r="BW863" s="26"/>
      <c r="BX863" s="26"/>
      <c r="BY863" s="26"/>
      <c r="BZ863" s="26"/>
      <c r="CA863" s="26"/>
      <c r="CB863" s="26"/>
      <c r="CC863" s="26"/>
      <c r="CD863" s="26"/>
      <c r="CE863" s="26"/>
      <c r="CF863" s="26"/>
      <c r="CG863" s="26"/>
      <c r="CH863" s="26"/>
      <c r="CI863" s="26"/>
      <c r="CJ863" s="26"/>
      <c r="CK863" s="26"/>
      <c r="CL863" s="26"/>
    </row>
    <row r="864" spans="1:92">
      <c r="A864" s="7" t="s">
        <v>101</v>
      </c>
      <c r="B864" s="6" t="s">
        <v>46</v>
      </c>
      <c r="C864" s="6" t="s">
        <v>6</v>
      </c>
      <c r="D864" s="6" t="s">
        <v>7</v>
      </c>
      <c r="E864" s="6" t="s">
        <v>171</v>
      </c>
      <c r="F864" s="6" t="s">
        <v>93</v>
      </c>
      <c r="G864" s="67">
        <f t="shared" si="409"/>
        <v>789584.76</v>
      </c>
      <c r="H864" s="67">
        <f t="shared" si="409"/>
        <v>0</v>
      </c>
      <c r="I864" s="67">
        <f t="shared" si="396"/>
        <v>789584.76</v>
      </c>
      <c r="J864" s="67">
        <f t="shared" si="409"/>
        <v>782880.24</v>
      </c>
      <c r="K864" s="67">
        <f t="shared" si="409"/>
        <v>0</v>
      </c>
      <c r="L864" s="67">
        <f t="shared" si="391"/>
        <v>782880.24</v>
      </c>
      <c r="M864" s="67">
        <f t="shared" si="409"/>
        <v>810991.56</v>
      </c>
      <c r="N864" s="67">
        <f t="shared" si="409"/>
        <v>0</v>
      </c>
      <c r="O864" s="67">
        <f t="shared" si="392"/>
        <v>810991.56</v>
      </c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  <c r="AL864" s="26"/>
      <c r="AM864" s="26"/>
      <c r="AN864" s="26"/>
      <c r="AO864" s="26"/>
      <c r="AP864" s="26"/>
      <c r="AQ864" s="26"/>
      <c r="AR864" s="26"/>
      <c r="AS864" s="26"/>
      <c r="AT864" s="26"/>
      <c r="AU864" s="26"/>
      <c r="AV864" s="26"/>
      <c r="AW864" s="26"/>
      <c r="AX864" s="26"/>
      <c r="AY864" s="26"/>
      <c r="AZ864" s="26"/>
      <c r="BA864" s="26"/>
      <c r="BB864" s="26"/>
      <c r="BC864" s="26"/>
      <c r="BD864" s="26"/>
      <c r="BE864" s="26"/>
      <c r="BF864" s="26"/>
      <c r="BG864" s="26"/>
      <c r="BH864" s="26"/>
      <c r="BI864" s="26"/>
      <c r="BJ864" s="26"/>
      <c r="BK864" s="26"/>
      <c r="BL864" s="26"/>
      <c r="BM864" s="26"/>
      <c r="BN864" s="26"/>
      <c r="BO864" s="26"/>
      <c r="BP864" s="26"/>
      <c r="BQ864" s="26"/>
      <c r="BR864" s="26"/>
      <c r="BS864" s="26"/>
      <c r="BT864" s="26"/>
      <c r="BU864" s="26"/>
      <c r="BV864" s="26"/>
      <c r="BW864" s="26"/>
      <c r="BX864" s="26"/>
      <c r="BY864" s="26"/>
      <c r="BZ864" s="26"/>
      <c r="CA864" s="26"/>
      <c r="CB864" s="26"/>
      <c r="CC864" s="26"/>
      <c r="CD864" s="26"/>
      <c r="CE864" s="26"/>
      <c r="CF864" s="26"/>
      <c r="CG864" s="26"/>
      <c r="CH864" s="26"/>
      <c r="CI864" s="26"/>
      <c r="CJ864" s="26"/>
      <c r="CK864" s="26"/>
      <c r="CL864" s="26"/>
    </row>
    <row r="865" spans="1:90">
      <c r="A865" s="7" t="s">
        <v>96</v>
      </c>
      <c r="B865" s="6" t="s">
        <v>46</v>
      </c>
      <c r="C865" s="6" t="s">
        <v>6</v>
      </c>
      <c r="D865" s="6" t="s">
        <v>7</v>
      </c>
      <c r="E865" s="6" t="s">
        <v>171</v>
      </c>
      <c r="F865" s="6" t="s">
        <v>94</v>
      </c>
      <c r="G865" s="67">
        <v>789584.76</v>
      </c>
      <c r="H865" s="67"/>
      <c r="I865" s="67">
        <f t="shared" si="396"/>
        <v>789584.76</v>
      </c>
      <c r="J865" s="68">
        <v>782880.24</v>
      </c>
      <c r="K865" s="67"/>
      <c r="L865" s="67">
        <f t="shared" si="391"/>
        <v>782880.24</v>
      </c>
      <c r="M865" s="67">
        <v>810991.56</v>
      </c>
      <c r="N865" s="67"/>
      <c r="O865" s="67">
        <f t="shared" si="392"/>
        <v>810991.56</v>
      </c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  <c r="AL865" s="26"/>
      <c r="AM865" s="26"/>
      <c r="AN865" s="26"/>
      <c r="AO865" s="26"/>
      <c r="AP865" s="26"/>
      <c r="AQ865" s="26"/>
      <c r="AR865" s="26"/>
      <c r="AS865" s="26"/>
      <c r="AT865" s="26"/>
      <c r="AU865" s="26"/>
      <c r="AV865" s="26"/>
      <c r="AW865" s="26"/>
      <c r="AX865" s="26"/>
      <c r="AY865" s="26"/>
      <c r="AZ865" s="26"/>
      <c r="BA865" s="26"/>
      <c r="BB865" s="26"/>
      <c r="BC865" s="26"/>
      <c r="BD865" s="26"/>
      <c r="BE865" s="26"/>
      <c r="BF865" s="26"/>
      <c r="BG865" s="26"/>
      <c r="BH865" s="26"/>
      <c r="BI865" s="26"/>
      <c r="BJ865" s="26"/>
      <c r="BK865" s="26"/>
      <c r="BL865" s="26"/>
      <c r="BM865" s="26"/>
      <c r="BN865" s="26"/>
      <c r="BO865" s="26"/>
      <c r="BP865" s="26"/>
      <c r="BQ865" s="26"/>
      <c r="BR865" s="26"/>
      <c r="BS865" s="26"/>
      <c r="BT865" s="26"/>
      <c r="BU865" s="26"/>
      <c r="BV865" s="26"/>
      <c r="BW865" s="26"/>
      <c r="BX865" s="26"/>
      <c r="BY865" s="26"/>
      <c r="BZ865" s="26"/>
      <c r="CA865" s="26"/>
      <c r="CB865" s="26"/>
      <c r="CC865" s="26"/>
      <c r="CD865" s="26"/>
      <c r="CE865" s="26"/>
      <c r="CF865" s="26"/>
      <c r="CG865" s="26"/>
      <c r="CH865" s="26"/>
      <c r="CI865" s="26"/>
      <c r="CJ865" s="26"/>
      <c r="CK865" s="26"/>
      <c r="CL865" s="26"/>
    </row>
    <row r="866" spans="1:90" ht="12" hidden="1" customHeight="1">
      <c r="A866" s="11" t="s">
        <v>195</v>
      </c>
      <c r="B866" s="2" t="s">
        <v>46</v>
      </c>
      <c r="C866" s="2" t="s">
        <v>7</v>
      </c>
      <c r="D866" s="2"/>
      <c r="E866" s="2"/>
      <c r="F866" s="2"/>
      <c r="G866" s="65">
        <f t="shared" ref="G866:H868" si="410">G867</f>
        <v>0</v>
      </c>
      <c r="H866" s="65">
        <f t="shared" si="410"/>
        <v>0</v>
      </c>
      <c r="I866" s="65">
        <f t="shared" si="396"/>
        <v>0</v>
      </c>
      <c r="J866" s="65">
        <f t="shared" ref="J866:M868" si="411">J867</f>
        <v>0</v>
      </c>
      <c r="K866" s="65">
        <f>K867</f>
        <v>0</v>
      </c>
      <c r="L866" s="65">
        <f t="shared" si="391"/>
        <v>0</v>
      </c>
      <c r="M866" s="65">
        <f t="shared" si="411"/>
        <v>0</v>
      </c>
      <c r="N866" s="65">
        <f>N867</f>
        <v>0</v>
      </c>
      <c r="O866" s="65">
        <f t="shared" si="392"/>
        <v>0</v>
      </c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  <c r="AL866" s="26"/>
      <c r="AM866" s="26"/>
      <c r="AN866" s="26"/>
      <c r="AO866" s="26"/>
      <c r="AP866" s="26"/>
      <c r="AQ866" s="26"/>
      <c r="AR866" s="26"/>
      <c r="AS866" s="26"/>
      <c r="AT866" s="26"/>
      <c r="AU866" s="26"/>
      <c r="AV866" s="26"/>
      <c r="AW866" s="26"/>
      <c r="AX866" s="26"/>
      <c r="AY866" s="26"/>
      <c r="AZ866" s="26"/>
      <c r="BA866" s="26"/>
      <c r="BB866" s="26"/>
      <c r="BC866" s="26"/>
      <c r="BD866" s="26"/>
      <c r="BE866" s="26"/>
      <c r="BF866" s="26"/>
      <c r="BG866" s="26"/>
      <c r="BH866" s="26"/>
      <c r="BI866" s="26"/>
      <c r="BJ866" s="26"/>
      <c r="BK866" s="26"/>
      <c r="BL866" s="26"/>
      <c r="BM866" s="26"/>
      <c r="BN866" s="26"/>
      <c r="BO866" s="26"/>
      <c r="BP866" s="26"/>
      <c r="BQ866" s="26"/>
      <c r="BR866" s="26"/>
      <c r="BS866" s="26"/>
      <c r="BT866" s="26"/>
      <c r="BU866" s="26"/>
      <c r="BV866" s="26"/>
      <c r="BW866" s="26"/>
      <c r="BX866" s="26"/>
      <c r="BY866" s="26"/>
      <c r="BZ866" s="26"/>
      <c r="CA866" s="26"/>
      <c r="CB866" s="26"/>
      <c r="CC866" s="26"/>
      <c r="CD866" s="26"/>
      <c r="CE866" s="26"/>
      <c r="CF866" s="26"/>
      <c r="CG866" s="26"/>
      <c r="CH866" s="26"/>
      <c r="CI866" s="26"/>
      <c r="CJ866" s="26"/>
      <c r="CK866" s="26"/>
      <c r="CL866" s="26"/>
    </row>
    <row r="867" spans="1:90" ht="12" hidden="1" customHeight="1">
      <c r="A867" s="39" t="s">
        <v>351</v>
      </c>
      <c r="B867" s="4" t="s">
        <v>46</v>
      </c>
      <c r="C867" s="4" t="s">
        <v>7</v>
      </c>
      <c r="D867" s="4" t="s">
        <v>13</v>
      </c>
      <c r="E867" s="4"/>
      <c r="F867" s="4"/>
      <c r="G867" s="66">
        <f t="shared" si="410"/>
        <v>0</v>
      </c>
      <c r="H867" s="66">
        <f t="shared" si="410"/>
        <v>0</v>
      </c>
      <c r="I867" s="65">
        <f t="shared" si="396"/>
        <v>0</v>
      </c>
      <c r="J867" s="66">
        <f t="shared" si="411"/>
        <v>0</v>
      </c>
      <c r="K867" s="66">
        <f>K868</f>
        <v>0</v>
      </c>
      <c r="L867" s="65">
        <f t="shared" si="391"/>
        <v>0</v>
      </c>
      <c r="M867" s="66">
        <f t="shared" si="411"/>
        <v>0</v>
      </c>
      <c r="N867" s="66">
        <f>N868</f>
        <v>0</v>
      </c>
      <c r="O867" s="65">
        <f t="shared" si="392"/>
        <v>0</v>
      </c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  <c r="AL867" s="26"/>
      <c r="AM867" s="26"/>
      <c r="AN867" s="26"/>
      <c r="AO867" s="26"/>
      <c r="AP867" s="26"/>
      <c r="AQ867" s="26"/>
      <c r="AR867" s="26"/>
      <c r="AS867" s="26"/>
      <c r="AT867" s="26"/>
      <c r="AU867" s="26"/>
      <c r="AV867" s="26"/>
      <c r="AW867" s="26"/>
      <c r="AX867" s="26"/>
      <c r="AY867" s="26"/>
      <c r="AZ867" s="26"/>
      <c r="BA867" s="26"/>
      <c r="BB867" s="26"/>
      <c r="BC867" s="26"/>
      <c r="BD867" s="26"/>
      <c r="BE867" s="26"/>
      <c r="BF867" s="26"/>
      <c r="BG867" s="26"/>
      <c r="BH867" s="26"/>
      <c r="BI867" s="26"/>
      <c r="BJ867" s="26"/>
      <c r="BK867" s="26"/>
      <c r="BL867" s="26"/>
      <c r="BM867" s="26"/>
      <c r="BN867" s="26"/>
      <c r="BO867" s="26"/>
      <c r="BP867" s="26"/>
      <c r="BQ867" s="26"/>
      <c r="BR867" s="26"/>
      <c r="BS867" s="26"/>
      <c r="BT867" s="26"/>
      <c r="BU867" s="26"/>
      <c r="BV867" s="26"/>
      <c r="BW867" s="26"/>
      <c r="BX867" s="26"/>
      <c r="BY867" s="26"/>
      <c r="BZ867" s="26"/>
      <c r="CA867" s="26"/>
      <c r="CB867" s="26"/>
      <c r="CC867" s="26"/>
      <c r="CD867" s="26"/>
      <c r="CE867" s="26"/>
      <c r="CF867" s="26"/>
      <c r="CG867" s="26"/>
      <c r="CH867" s="26"/>
      <c r="CI867" s="26"/>
      <c r="CJ867" s="26"/>
      <c r="CK867" s="26"/>
      <c r="CL867" s="26"/>
    </row>
    <row r="868" spans="1:90" ht="36" hidden="1">
      <c r="A868" s="15" t="s">
        <v>294</v>
      </c>
      <c r="B868" s="6" t="s">
        <v>46</v>
      </c>
      <c r="C868" s="6" t="s">
        <v>7</v>
      </c>
      <c r="D868" s="6" t="s">
        <v>13</v>
      </c>
      <c r="E868" s="6" t="s">
        <v>280</v>
      </c>
      <c r="F868" s="6"/>
      <c r="G868" s="67">
        <f t="shared" si="410"/>
        <v>0</v>
      </c>
      <c r="H868" s="67">
        <f t="shared" si="410"/>
        <v>0</v>
      </c>
      <c r="I868" s="65">
        <f t="shared" si="396"/>
        <v>0</v>
      </c>
      <c r="J868" s="67">
        <f t="shared" si="411"/>
        <v>0</v>
      </c>
      <c r="K868" s="67">
        <f>K869</f>
        <v>0</v>
      </c>
      <c r="L868" s="65">
        <f t="shared" si="391"/>
        <v>0</v>
      </c>
      <c r="M868" s="67">
        <f t="shared" si="411"/>
        <v>0</v>
      </c>
      <c r="N868" s="67">
        <f>N869</f>
        <v>0</v>
      </c>
      <c r="O868" s="65">
        <f t="shared" si="392"/>
        <v>0</v>
      </c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  <c r="AL868" s="26"/>
      <c r="AM868" s="26"/>
      <c r="AN868" s="26"/>
      <c r="AO868" s="26"/>
      <c r="AP868" s="26"/>
      <c r="AQ868" s="26"/>
      <c r="AR868" s="26"/>
      <c r="AS868" s="26"/>
      <c r="AT868" s="26"/>
      <c r="AU868" s="26"/>
      <c r="AV868" s="26"/>
      <c r="AW868" s="26"/>
      <c r="AX868" s="26"/>
      <c r="AY868" s="26"/>
      <c r="AZ868" s="26"/>
      <c r="BA868" s="26"/>
      <c r="BB868" s="26"/>
      <c r="BC868" s="26"/>
      <c r="BD868" s="26"/>
      <c r="BE868" s="26"/>
      <c r="BF868" s="26"/>
      <c r="BG868" s="26"/>
      <c r="BH868" s="26"/>
      <c r="BI868" s="26"/>
      <c r="BJ868" s="26"/>
      <c r="BK868" s="26"/>
      <c r="BL868" s="26"/>
      <c r="BM868" s="26"/>
      <c r="BN868" s="26"/>
      <c r="BO868" s="26"/>
      <c r="BP868" s="26"/>
      <c r="BQ868" s="26"/>
      <c r="BR868" s="26"/>
      <c r="BS868" s="26"/>
      <c r="BT868" s="26"/>
      <c r="BU868" s="26"/>
      <c r="BV868" s="26"/>
      <c r="BW868" s="26"/>
      <c r="BX868" s="26"/>
      <c r="BY868" s="26"/>
      <c r="BZ868" s="26"/>
      <c r="CA868" s="26"/>
      <c r="CB868" s="26"/>
      <c r="CC868" s="26"/>
      <c r="CD868" s="26"/>
      <c r="CE868" s="26"/>
      <c r="CF868" s="26"/>
      <c r="CG868" s="26"/>
      <c r="CH868" s="26"/>
      <c r="CI868" s="26"/>
      <c r="CJ868" s="26"/>
      <c r="CK868" s="26"/>
      <c r="CL868" s="26"/>
    </row>
    <row r="869" spans="1:90" ht="14.25" hidden="1" customHeight="1">
      <c r="A869" s="15" t="s">
        <v>109</v>
      </c>
      <c r="B869" s="6" t="s">
        <v>46</v>
      </c>
      <c r="C869" s="6" t="s">
        <v>7</v>
      </c>
      <c r="D869" s="6" t="s">
        <v>13</v>
      </c>
      <c r="E869" s="6" t="s">
        <v>287</v>
      </c>
      <c r="F869" s="6"/>
      <c r="G869" s="67">
        <f>G872+G870</f>
        <v>0</v>
      </c>
      <c r="H869" s="67">
        <f>H872+H870</f>
        <v>0</v>
      </c>
      <c r="I869" s="65">
        <f t="shared" si="396"/>
        <v>0</v>
      </c>
      <c r="J869" s="67">
        <f t="shared" ref="J869:M869" si="412">J872+J870</f>
        <v>0</v>
      </c>
      <c r="K869" s="67">
        <f>K872+K870</f>
        <v>0</v>
      </c>
      <c r="L869" s="65">
        <f t="shared" si="391"/>
        <v>0</v>
      </c>
      <c r="M869" s="67">
        <f t="shared" si="412"/>
        <v>0</v>
      </c>
      <c r="N869" s="67">
        <f>N872+N870</f>
        <v>0</v>
      </c>
      <c r="O869" s="65">
        <f t="shared" si="392"/>
        <v>0</v>
      </c>
    </row>
    <row r="870" spans="1:90" s="31" customFormat="1" ht="15" hidden="1" customHeight="1">
      <c r="A870" s="7" t="s">
        <v>95</v>
      </c>
      <c r="B870" s="6" t="s">
        <v>46</v>
      </c>
      <c r="C870" s="6" t="s">
        <v>7</v>
      </c>
      <c r="D870" s="6" t="s">
        <v>13</v>
      </c>
      <c r="E870" s="6" t="s">
        <v>287</v>
      </c>
      <c r="F870" s="6" t="s">
        <v>93</v>
      </c>
      <c r="G870" s="67">
        <f>G871</f>
        <v>0</v>
      </c>
      <c r="H870" s="67">
        <f>H871</f>
        <v>0</v>
      </c>
      <c r="I870" s="65">
        <f t="shared" si="396"/>
        <v>0</v>
      </c>
      <c r="J870" s="67">
        <f t="shared" ref="J870:M870" si="413">J871</f>
        <v>0</v>
      </c>
      <c r="K870" s="67">
        <f>K871</f>
        <v>0</v>
      </c>
      <c r="L870" s="65">
        <f t="shared" si="391"/>
        <v>0</v>
      </c>
      <c r="M870" s="67">
        <f t="shared" si="413"/>
        <v>0</v>
      </c>
      <c r="N870" s="67">
        <f>N871</f>
        <v>0</v>
      </c>
      <c r="O870" s="65">
        <f t="shared" si="392"/>
        <v>0</v>
      </c>
    </row>
    <row r="871" spans="1:90" s="31" customFormat="1" ht="15" hidden="1" customHeight="1">
      <c r="A871" s="7" t="s">
        <v>104</v>
      </c>
      <c r="B871" s="6" t="s">
        <v>46</v>
      </c>
      <c r="C871" s="6" t="s">
        <v>7</v>
      </c>
      <c r="D871" s="6" t="s">
        <v>13</v>
      </c>
      <c r="E871" s="6" t="s">
        <v>287</v>
      </c>
      <c r="F871" s="6" t="s">
        <v>103</v>
      </c>
      <c r="G871" s="67"/>
      <c r="H871" s="67"/>
      <c r="I871" s="65">
        <f t="shared" si="396"/>
        <v>0</v>
      </c>
      <c r="J871" s="67"/>
      <c r="K871" s="67"/>
      <c r="L871" s="65">
        <f t="shared" si="391"/>
        <v>0</v>
      </c>
      <c r="M871" s="67"/>
      <c r="N871" s="67"/>
      <c r="O871" s="65">
        <f t="shared" si="392"/>
        <v>0</v>
      </c>
    </row>
    <row r="872" spans="1:90" s="31" customFormat="1" ht="15" hidden="1" customHeight="1">
      <c r="A872" s="15" t="s">
        <v>65</v>
      </c>
      <c r="B872" s="6" t="s">
        <v>46</v>
      </c>
      <c r="C872" s="6" t="s">
        <v>7</v>
      </c>
      <c r="D872" s="6" t="s">
        <v>13</v>
      </c>
      <c r="E872" s="6" t="s">
        <v>287</v>
      </c>
      <c r="F872" s="6" t="s">
        <v>22</v>
      </c>
      <c r="G872" s="67">
        <f t="shared" ref="G872:N872" si="414">G873</f>
        <v>0</v>
      </c>
      <c r="H872" s="67">
        <f t="shared" si="414"/>
        <v>0</v>
      </c>
      <c r="I872" s="65">
        <f t="shared" si="396"/>
        <v>0</v>
      </c>
      <c r="J872" s="67">
        <f t="shared" si="414"/>
        <v>0</v>
      </c>
      <c r="K872" s="67">
        <f t="shared" si="414"/>
        <v>0</v>
      </c>
      <c r="L872" s="65">
        <f t="shared" si="391"/>
        <v>0</v>
      </c>
      <c r="M872" s="67">
        <f t="shared" si="414"/>
        <v>0</v>
      </c>
      <c r="N872" s="67">
        <f t="shared" si="414"/>
        <v>0</v>
      </c>
      <c r="O872" s="65">
        <f t="shared" si="392"/>
        <v>0</v>
      </c>
    </row>
    <row r="873" spans="1:90" s="31" customFormat="1" ht="15" hidden="1" customHeight="1">
      <c r="A873" s="15" t="s">
        <v>99</v>
      </c>
      <c r="B873" s="6" t="s">
        <v>46</v>
      </c>
      <c r="C873" s="6" t="s">
        <v>7</v>
      </c>
      <c r="D873" s="6" t="s">
        <v>13</v>
      </c>
      <c r="E873" s="6" t="s">
        <v>287</v>
      </c>
      <c r="F873" s="6" t="s">
        <v>98</v>
      </c>
      <c r="G873" s="67"/>
      <c r="H873" s="67"/>
      <c r="I873" s="65">
        <f t="shared" si="396"/>
        <v>0</v>
      </c>
      <c r="J873" s="68">
        <v>0</v>
      </c>
      <c r="K873" s="67"/>
      <c r="L873" s="65">
        <f t="shared" si="391"/>
        <v>0</v>
      </c>
      <c r="M873" s="67">
        <v>0</v>
      </c>
      <c r="N873" s="67"/>
      <c r="O873" s="65">
        <f t="shared" si="392"/>
        <v>0</v>
      </c>
    </row>
    <row r="874" spans="1:90" s="32" customFormat="1" ht="15" hidden="1" customHeight="1">
      <c r="A874" s="11" t="s">
        <v>49</v>
      </c>
      <c r="B874" s="2" t="s">
        <v>46</v>
      </c>
      <c r="C874" s="2" t="s">
        <v>17</v>
      </c>
      <c r="D874" s="2"/>
      <c r="E874" s="2"/>
      <c r="F874" s="2"/>
      <c r="G874" s="65">
        <f t="shared" ref="G874:N881" si="415">G875</f>
        <v>0</v>
      </c>
      <c r="H874" s="65">
        <f t="shared" si="415"/>
        <v>0</v>
      </c>
      <c r="I874" s="65">
        <f t="shared" si="396"/>
        <v>0</v>
      </c>
      <c r="J874" s="65">
        <f t="shared" si="415"/>
        <v>0</v>
      </c>
      <c r="K874" s="65">
        <f t="shared" si="415"/>
        <v>0</v>
      </c>
      <c r="L874" s="65">
        <f t="shared" si="391"/>
        <v>0</v>
      </c>
      <c r="M874" s="65">
        <f t="shared" si="415"/>
        <v>0</v>
      </c>
      <c r="N874" s="65">
        <f t="shared" si="415"/>
        <v>0</v>
      </c>
      <c r="O874" s="65">
        <f t="shared" si="392"/>
        <v>0</v>
      </c>
      <c r="P874" s="31"/>
      <c r="Q874" s="31"/>
    </row>
    <row r="875" spans="1:90" s="34" customFormat="1" ht="15" hidden="1" customHeight="1">
      <c r="A875" s="8" t="s">
        <v>20</v>
      </c>
      <c r="B875" s="4" t="s">
        <v>46</v>
      </c>
      <c r="C875" s="4" t="s">
        <v>17</v>
      </c>
      <c r="D875" s="4" t="s">
        <v>5</v>
      </c>
      <c r="E875" s="4"/>
      <c r="F875" s="4"/>
      <c r="G875" s="66">
        <f>G876</f>
        <v>0</v>
      </c>
      <c r="H875" s="66">
        <f>H876</f>
        <v>0</v>
      </c>
      <c r="I875" s="65">
        <f t="shared" si="396"/>
        <v>0</v>
      </c>
      <c r="J875" s="66">
        <f t="shared" si="415"/>
        <v>0</v>
      </c>
      <c r="K875" s="66">
        <f>K876</f>
        <v>0</v>
      </c>
      <c r="L875" s="65">
        <f t="shared" si="391"/>
        <v>0</v>
      </c>
      <c r="M875" s="66">
        <f t="shared" si="415"/>
        <v>0</v>
      </c>
      <c r="N875" s="66">
        <f>N876</f>
        <v>0</v>
      </c>
      <c r="O875" s="65">
        <f t="shared" si="392"/>
        <v>0</v>
      </c>
      <c r="P875" s="56"/>
      <c r="Q875" s="56"/>
    </row>
    <row r="876" spans="1:90" s="31" customFormat="1" ht="15" hidden="1" customHeight="1">
      <c r="A876" s="7" t="s">
        <v>384</v>
      </c>
      <c r="B876" s="6" t="s">
        <v>46</v>
      </c>
      <c r="C876" s="6" t="s">
        <v>17</v>
      </c>
      <c r="D876" s="6" t="s">
        <v>5</v>
      </c>
      <c r="E876" s="6" t="s">
        <v>144</v>
      </c>
      <c r="F876" s="6"/>
      <c r="G876" s="67">
        <f>G880+G883+G877</f>
        <v>0</v>
      </c>
      <c r="H876" s="67">
        <f>H880+H883+H877</f>
        <v>0</v>
      </c>
      <c r="I876" s="65">
        <f t="shared" si="396"/>
        <v>0</v>
      </c>
      <c r="J876" s="67">
        <f t="shared" ref="J876:M876" si="416">J880+J883+J877</f>
        <v>0</v>
      </c>
      <c r="K876" s="67">
        <f>K880+K883+K877</f>
        <v>0</v>
      </c>
      <c r="L876" s="65">
        <f t="shared" si="391"/>
        <v>0</v>
      </c>
      <c r="M876" s="67">
        <f t="shared" si="416"/>
        <v>0</v>
      </c>
      <c r="N876" s="67">
        <f>N880+N883+N877</f>
        <v>0</v>
      </c>
      <c r="O876" s="65">
        <f t="shared" si="392"/>
        <v>0</v>
      </c>
    </row>
    <row r="877" spans="1:90" s="31" customFormat="1" ht="15" hidden="1" customHeight="1">
      <c r="A877" s="7" t="s">
        <v>311</v>
      </c>
      <c r="B877" s="6" t="s">
        <v>46</v>
      </c>
      <c r="C877" s="6" t="s">
        <v>17</v>
      </c>
      <c r="D877" s="6" t="s">
        <v>5</v>
      </c>
      <c r="E877" s="6" t="s">
        <v>438</v>
      </c>
      <c r="F877" s="6"/>
      <c r="G877" s="67">
        <f>G878</f>
        <v>0</v>
      </c>
      <c r="H877" s="67">
        <f>H878</f>
        <v>0</v>
      </c>
      <c r="I877" s="65">
        <f t="shared" si="396"/>
        <v>0</v>
      </c>
      <c r="J877" s="67">
        <f t="shared" ref="J877:M878" si="417">J878</f>
        <v>0</v>
      </c>
      <c r="K877" s="67">
        <f>K878</f>
        <v>0</v>
      </c>
      <c r="L877" s="65">
        <f t="shared" si="391"/>
        <v>0</v>
      </c>
      <c r="M877" s="67">
        <f t="shared" si="417"/>
        <v>0</v>
      </c>
      <c r="N877" s="67">
        <f>N878</f>
        <v>0</v>
      </c>
      <c r="O877" s="65">
        <f t="shared" si="392"/>
        <v>0</v>
      </c>
    </row>
    <row r="878" spans="1:90" s="31" customFormat="1" ht="15" hidden="1" customHeight="1">
      <c r="A878" s="7" t="s">
        <v>95</v>
      </c>
      <c r="B878" s="6" t="s">
        <v>46</v>
      </c>
      <c r="C878" s="6" t="s">
        <v>17</v>
      </c>
      <c r="D878" s="6" t="s">
        <v>5</v>
      </c>
      <c r="E878" s="6" t="s">
        <v>438</v>
      </c>
      <c r="F878" s="6" t="s">
        <v>93</v>
      </c>
      <c r="G878" s="67">
        <f>G879</f>
        <v>0</v>
      </c>
      <c r="H878" s="67">
        <f>H879</f>
        <v>0</v>
      </c>
      <c r="I878" s="65">
        <f t="shared" si="396"/>
        <v>0</v>
      </c>
      <c r="J878" s="67">
        <f t="shared" si="417"/>
        <v>0</v>
      </c>
      <c r="K878" s="67">
        <f>K879</f>
        <v>0</v>
      </c>
      <c r="L878" s="65">
        <f t="shared" si="391"/>
        <v>0</v>
      </c>
      <c r="M878" s="67">
        <f t="shared" si="417"/>
        <v>0</v>
      </c>
      <c r="N878" s="67">
        <f>N879</f>
        <v>0</v>
      </c>
      <c r="O878" s="65">
        <f t="shared" si="392"/>
        <v>0</v>
      </c>
    </row>
    <row r="879" spans="1:90" s="31" customFormat="1" ht="15" hidden="1" customHeight="1">
      <c r="A879" s="7" t="s">
        <v>104</v>
      </c>
      <c r="B879" s="6" t="s">
        <v>46</v>
      </c>
      <c r="C879" s="6" t="s">
        <v>17</v>
      </c>
      <c r="D879" s="6" t="s">
        <v>5</v>
      </c>
      <c r="E879" s="6" t="s">
        <v>438</v>
      </c>
      <c r="F879" s="6" t="s">
        <v>103</v>
      </c>
      <c r="G879" s="67"/>
      <c r="H879" s="67"/>
      <c r="I879" s="65">
        <f t="shared" si="396"/>
        <v>0</v>
      </c>
      <c r="J879" s="67"/>
      <c r="K879" s="67"/>
      <c r="L879" s="65">
        <f t="shared" si="391"/>
        <v>0</v>
      </c>
      <c r="M879" s="67"/>
      <c r="N879" s="67"/>
      <c r="O879" s="65">
        <f t="shared" si="392"/>
        <v>0</v>
      </c>
    </row>
    <row r="880" spans="1:90" s="31" customFormat="1" ht="15" hidden="1" customHeight="1">
      <c r="A880" s="7" t="s">
        <v>262</v>
      </c>
      <c r="B880" s="6" t="s">
        <v>46</v>
      </c>
      <c r="C880" s="6" t="s">
        <v>17</v>
      </c>
      <c r="D880" s="6" t="s">
        <v>5</v>
      </c>
      <c r="E880" s="6" t="s">
        <v>398</v>
      </c>
      <c r="F880" s="6"/>
      <c r="G880" s="67">
        <f t="shared" si="415"/>
        <v>0</v>
      </c>
      <c r="H880" s="67">
        <f t="shared" si="415"/>
        <v>0</v>
      </c>
      <c r="I880" s="65">
        <f t="shared" si="396"/>
        <v>0</v>
      </c>
      <c r="J880" s="67">
        <f t="shared" si="415"/>
        <v>0</v>
      </c>
      <c r="K880" s="67">
        <f t="shared" si="415"/>
        <v>0</v>
      </c>
      <c r="L880" s="65">
        <f t="shared" si="391"/>
        <v>0</v>
      </c>
      <c r="M880" s="67">
        <f t="shared" si="415"/>
        <v>0</v>
      </c>
      <c r="N880" s="67">
        <f t="shared" si="415"/>
        <v>0</v>
      </c>
      <c r="O880" s="65">
        <f t="shared" si="392"/>
        <v>0</v>
      </c>
    </row>
    <row r="881" spans="1:17" s="31" customFormat="1" ht="15" hidden="1" customHeight="1">
      <c r="A881" s="7" t="s">
        <v>101</v>
      </c>
      <c r="B881" s="6" t="s">
        <v>46</v>
      </c>
      <c r="C881" s="6" t="s">
        <v>17</v>
      </c>
      <c r="D881" s="6" t="s">
        <v>5</v>
      </c>
      <c r="E881" s="6" t="s">
        <v>398</v>
      </c>
      <c r="F881" s="6" t="s">
        <v>93</v>
      </c>
      <c r="G881" s="67">
        <f t="shared" si="415"/>
        <v>0</v>
      </c>
      <c r="H881" s="67">
        <f t="shared" si="415"/>
        <v>0</v>
      </c>
      <c r="I881" s="65">
        <f t="shared" si="396"/>
        <v>0</v>
      </c>
      <c r="J881" s="67">
        <f t="shared" si="415"/>
        <v>0</v>
      </c>
      <c r="K881" s="67">
        <f t="shared" si="415"/>
        <v>0</v>
      </c>
      <c r="L881" s="65">
        <f t="shared" ref="L881:L902" si="418">J881+K881</f>
        <v>0</v>
      </c>
      <c r="M881" s="67">
        <f t="shared" si="415"/>
        <v>0</v>
      </c>
      <c r="N881" s="67">
        <f t="shared" si="415"/>
        <v>0</v>
      </c>
      <c r="O881" s="65">
        <f t="shared" ref="O881:O902" si="419">M881+N881</f>
        <v>0</v>
      </c>
    </row>
    <row r="882" spans="1:17" s="31" customFormat="1" ht="15" hidden="1" customHeight="1">
      <c r="A882" s="7" t="s">
        <v>102</v>
      </c>
      <c r="B882" s="6" t="s">
        <v>46</v>
      </c>
      <c r="C882" s="6" t="s">
        <v>17</v>
      </c>
      <c r="D882" s="6" t="s">
        <v>5</v>
      </c>
      <c r="E882" s="6" t="s">
        <v>398</v>
      </c>
      <c r="F882" s="6" t="s">
        <v>100</v>
      </c>
      <c r="G882" s="67"/>
      <c r="H882" s="67"/>
      <c r="I882" s="65">
        <f t="shared" si="396"/>
        <v>0</v>
      </c>
      <c r="J882" s="68"/>
      <c r="K882" s="67"/>
      <c r="L882" s="65">
        <f t="shared" si="418"/>
        <v>0</v>
      </c>
      <c r="M882" s="67"/>
      <c r="N882" s="67"/>
      <c r="O882" s="65">
        <f t="shared" si="419"/>
        <v>0</v>
      </c>
    </row>
    <row r="883" spans="1:17" s="31" customFormat="1" ht="15" hidden="1" customHeight="1">
      <c r="A883" s="7" t="s">
        <v>329</v>
      </c>
      <c r="B883" s="6" t="s">
        <v>46</v>
      </c>
      <c r="C883" s="6" t="s">
        <v>17</v>
      </c>
      <c r="D883" s="6" t="s">
        <v>5</v>
      </c>
      <c r="E883" s="6" t="s">
        <v>395</v>
      </c>
      <c r="F883" s="6"/>
      <c r="G883" s="67">
        <f>G884</f>
        <v>0</v>
      </c>
      <c r="H883" s="67">
        <f>H884</f>
        <v>0</v>
      </c>
      <c r="I883" s="65">
        <f t="shared" si="396"/>
        <v>0</v>
      </c>
      <c r="J883" s="67">
        <f t="shared" ref="J883:M884" si="420">J884</f>
        <v>0</v>
      </c>
      <c r="K883" s="67">
        <f>K884</f>
        <v>0</v>
      </c>
      <c r="L883" s="65">
        <f t="shared" si="418"/>
        <v>0</v>
      </c>
      <c r="M883" s="67">
        <f t="shared" si="420"/>
        <v>0</v>
      </c>
      <c r="N883" s="67">
        <f>N884</f>
        <v>0</v>
      </c>
      <c r="O883" s="65">
        <f t="shared" si="419"/>
        <v>0</v>
      </c>
    </row>
    <row r="884" spans="1:17" s="31" customFormat="1" ht="15" hidden="1" customHeight="1">
      <c r="A884" s="7" t="s">
        <v>101</v>
      </c>
      <c r="B884" s="6" t="s">
        <v>46</v>
      </c>
      <c r="C884" s="6" t="s">
        <v>17</v>
      </c>
      <c r="D884" s="6" t="s">
        <v>5</v>
      </c>
      <c r="E884" s="6" t="s">
        <v>395</v>
      </c>
      <c r="F884" s="6" t="s">
        <v>93</v>
      </c>
      <c r="G884" s="67">
        <f>G885</f>
        <v>0</v>
      </c>
      <c r="H884" s="67">
        <f>H885</f>
        <v>0</v>
      </c>
      <c r="I884" s="65">
        <f t="shared" si="396"/>
        <v>0</v>
      </c>
      <c r="J884" s="67">
        <f t="shared" si="420"/>
        <v>0</v>
      </c>
      <c r="K884" s="67">
        <f>K885</f>
        <v>0</v>
      </c>
      <c r="L884" s="65">
        <f t="shared" si="418"/>
        <v>0</v>
      </c>
      <c r="M884" s="67">
        <f t="shared" si="420"/>
        <v>0</v>
      </c>
      <c r="N884" s="67">
        <f>N885</f>
        <v>0</v>
      </c>
      <c r="O884" s="65">
        <f t="shared" si="419"/>
        <v>0</v>
      </c>
    </row>
    <row r="885" spans="1:17" s="31" customFormat="1" ht="15" hidden="1" customHeight="1">
      <c r="A885" s="7" t="s">
        <v>104</v>
      </c>
      <c r="B885" s="6" t="s">
        <v>46</v>
      </c>
      <c r="C885" s="6" t="s">
        <v>17</v>
      </c>
      <c r="D885" s="6" t="s">
        <v>5</v>
      </c>
      <c r="E885" s="6" t="s">
        <v>395</v>
      </c>
      <c r="F885" s="6" t="s">
        <v>103</v>
      </c>
      <c r="G885" s="67"/>
      <c r="H885" s="67"/>
      <c r="I885" s="65">
        <f t="shared" si="396"/>
        <v>0</v>
      </c>
      <c r="J885" s="68"/>
      <c r="K885" s="67"/>
      <c r="L885" s="65">
        <f t="shared" si="418"/>
        <v>0</v>
      </c>
      <c r="M885" s="67"/>
      <c r="N885" s="67"/>
      <c r="O885" s="65">
        <f t="shared" si="419"/>
        <v>0</v>
      </c>
    </row>
    <row r="886" spans="1:17" s="31" customFormat="1" ht="24">
      <c r="A886" s="1" t="s">
        <v>215</v>
      </c>
      <c r="B886" s="2" t="s">
        <v>46</v>
      </c>
      <c r="C886" s="2" t="s">
        <v>30</v>
      </c>
      <c r="D886" s="2"/>
      <c r="E886" s="2"/>
      <c r="F886" s="2"/>
      <c r="G886" s="65">
        <f>G887+G896</f>
        <v>29236869.93</v>
      </c>
      <c r="H886" s="65">
        <f>H887+H896</f>
        <v>109230</v>
      </c>
      <c r="I886" s="65">
        <f t="shared" si="396"/>
        <v>29346099.93</v>
      </c>
      <c r="J886" s="65">
        <f t="shared" ref="J886:M886" si="421">J887+J896</f>
        <v>2677628.77</v>
      </c>
      <c r="K886" s="65">
        <f>K887+K896</f>
        <v>0</v>
      </c>
      <c r="L886" s="65">
        <f t="shared" si="418"/>
        <v>2677628.77</v>
      </c>
      <c r="M886" s="65">
        <f t="shared" si="421"/>
        <v>2637874.4</v>
      </c>
      <c r="N886" s="65">
        <f>N887+N896</f>
        <v>0</v>
      </c>
      <c r="O886" s="65">
        <f t="shared" si="419"/>
        <v>2637874.4</v>
      </c>
    </row>
    <row r="887" spans="1:17" s="31" customFormat="1" ht="24">
      <c r="A887" s="3" t="s">
        <v>38</v>
      </c>
      <c r="B887" s="4" t="s">
        <v>46</v>
      </c>
      <c r="C887" s="4" t="s">
        <v>30</v>
      </c>
      <c r="D887" s="4" t="s">
        <v>5</v>
      </c>
      <c r="E887" s="4"/>
      <c r="F887" s="4"/>
      <c r="G887" s="66">
        <f>G888</f>
        <v>3488653.87</v>
      </c>
      <c r="H887" s="66">
        <f>H888</f>
        <v>0</v>
      </c>
      <c r="I887" s="66">
        <f t="shared" si="396"/>
        <v>3488653.87</v>
      </c>
      <c r="J887" s="66">
        <f t="shared" ref="J887:M888" si="422">J888</f>
        <v>2677628.77</v>
      </c>
      <c r="K887" s="66">
        <f>K888</f>
        <v>0</v>
      </c>
      <c r="L887" s="66">
        <f t="shared" si="418"/>
        <v>2677628.77</v>
      </c>
      <c r="M887" s="66">
        <f t="shared" si="422"/>
        <v>2637874.4</v>
      </c>
      <c r="N887" s="66">
        <f>N888</f>
        <v>0</v>
      </c>
      <c r="O887" s="66">
        <f t="shared" si="419"/>
        <v>2637874.4</v>
      </c>
    </row>
    <row r="888" spans="1:17" s="31" customFormat="1" ht="24">
      <c r="A888" s="7" t="s">
        <v>501</v>
      </c>
      <c r="B888" s="6" t="s">
        <v>46</v>
      </c>
      <c r="C888" s="6" t="s">
        <v>30</v>
      </c>
      <c r="D888" s="6" t="s">
        <v>5</v>
      </c>
      <c r="E888" s="6" t="s">
        <v>166</v>
      </c>
      <c r="F888" s="6"/>
      <c r="G888" s="67">
        <f>G889</f>
        <v>3488653.87</v>
      </c>
      <c r="H888" s="67">
        <f>H889</f>
        <v>0</v>
      </c>
      <c r="I888" s="67">
        <f t="shared" si="396"/>
        <v>3488653.87</v>
      </c>
      <c r="J888" s="67">
        <f t="shared" si="422"/>
        <v>2677628.77</v>
      </c>
      <c r="K888" s="67">
        <f>K889</f>
        <v>0</v>
      </c>
      <c r="L888" s="67">
        <f t="shared" si="418"/>
        <v>2677628.77</v>
      </c>
      <c r="M888" s="67">
        <f t="shared" si="422"/>
        <v>2637874.4</v>
      </c>
      <c r="N888" s="67">
        <f>N889</f>
        <v>0</v>
      </c>
      <c r="O888" s="67">
        <f t="shared" si="419"/>
        <v>2637874.4</v>
      </c>
    </row>
    <row r="889" spans="1:17" s="31" customFormat="1" ht="24">
      <c r="A889" s="7" t="s">
        <v>504</v>
      </c>
      <c r="B889" s="6" t="s">
        <v>46</v>
      </c>
      <c r="C889" s="6" t="s">
        <v>30</v>
      </c>
      <c r="D889" s="6" t="s">
        <v>5</v>
      </c>
      <c r="E889" s="6" t="s">
        <v>172</v>
      </c>
      <c r="F889" s="6"/>
      <c r="G889" s="67">
        <f>G890+G893</f>
        <v>3488653.87</v>
      </c>
      <c r="H889" s="67">
        <f>H890+H893</f>
        <v>0</v>
      </c>
      <c r="I889" s="67">
        <f t="shared" si="396"/>
        <v>3488653.87</v>
      </c>
      <c r="J889" s="67">
        <f t="shared" ref="J889:M889" si="423">J890+J893</f>
        <v>2677628.77</v>
      </c>
      <c r="K889" s="67">
        <f>K890+K893</f>
        <v>0</v>
      </c>
      <c r="L889" s="67">
        <f t="shared" si="418"/>
        <v>2677628.77</v>
      </c>
      <c r="M889" s="67">
        <f t="shared" si="423"/>
        <v>2637874.4</v>
      </c>
      <c r="N889" s="67">
        <f>N890+N893</f>
        <v>0</v>
      </c>
      <c r="O889" s="67">
        <f t="shared" si="419"/>
        <v>2637874.4</v>
      </c>
    </row>
    <row r="890" spans="1:17" s="31" customFormat="1" ht="12">
      <c r="A890" s="7" t="s">
        <v>105</v>
      </c>
      <c r="B890" s="6" t="s">
        <v>46</v>
      </c>
      <c r="C890" s="6" t="s">
        <v>30</v>
      </c>
      <c r="D890" s="6" t="s">
        <v>5</v>
      </c>
      <c r="E890" s="6" t="s">
        <v>173</v>
      </c>
      <c r="F890" s="6"/>
      <c r="G890" s="67">
        <f>G891</f>
        <v>2323386.7999999998</v>
      </c>
      <c r="H890" s="67">
        <f>H891</f>
        <v>0</v>
      </c>
      <c r="I890" s="67">
        <f t="shared" si="396"/>
        <v>2323386.7999999998</v>
      </c>
      <c r="J890" s="67">
        <f t="shared" ref="J890:M891" si="424">J891</f>
        <v>1861860.32</v>
      </c>
      <c r="K890" s="67">
        <f>K891</f>
        <v>0</v>
      </c>
      <c r="L890" s="67">
        <f t="shared" si="418"/>
        <v>1861860.32</v>
      </c>
      <c r="M890" s="67">
        <f t="shared" si="424"/>
        <v>1858709.44</v>
      </c>
      <c r="N890" s="67">
        <f>N891</f>
        <v>0</v>
      </c>
      <c r="O890" s="67">
        <f t="shared" si="419"/>
        <v>1858709.44</v>
      </c>
    </row>
    <row r="891" spans="1:17" s="31" customFormat="1" ht="12">
      <c r="A891" s="7" t="s">
        <v>101</v>
      </c>
      <c r="B891" s="6" t="s">
        <v>46</v>
      </c>
      <c r="C891" s="6" t="s">
        <v>30</v>
      </c>
      <c r="D891" s="6" t="s">
        <v>5</v>
      </c>
      <c r="E891" s="6" t="s">
        <v>173</v>
      </c>
      <c r="F891" s="6" t="s">
        <v>93</v>
      </c>
      <c r="G891" s="67">
        <f>G892</f>
        <v>2323386.7999999998</v>
      </c>
      <c r="H891" s="67">
        <f>H892</f>
        <v>0</v>
      </c>
      <c r="I891" s="67">
        <f t="shared" si="396"/>
        <v>2323386.7999999998</v>
      </c>
      <c r="J891" s="67">
        <f t="shared" si="424"/>
        <v>1861860.32</v>
      </c>
      <c r="K891" s="67">
        <f>K892</f>
        <v>0</v>
      </c>
      <c r="L891" s="67">
        <f t="shared" si="418"/>
        <v>1861860.32</v>
      </c>
      <c r="M891" s="67">
        <f t="shared" si="424"/>
        <v>1858709.44</v>
      </c>
      <c r="N891" s="67">
        <f>N892</f>
        <v>0</v>
      </c>
      <c r="O891" s="67">
        <f t="shared" si="419"/>
        <v>1858709.44</v>
      </c>
    </row>
    <row r="892" spans="1:17" s="31" customFormat="1" ht="12">
      <c r="A892" s="7" t="s">
        <v>191</v>
      </c>
      <c r="B892" s="6" t="s">
        <v>46</v>
      </c>
      <c r="C892" s="6" t="s">
        <v>30</v>
      </c>
      <c r="D892" s="6" t="s">
        <v>5</v>
      </c>
      <c r="E892" s="6" t="s">
        <v>173</v>
      </c>
      <c r="F892" s="6" t="s">
        <v>193</v>
      </c>
      <c r="G892" s="67">
        <v>2323386.7999999998</v>
      </c>
      <c r="H892" s="67"/>
      <c r="I892" s="67">
        <f t="shared" si="396"/>
        <v>2323386.7999999998</v>
      </c>
      <c r="J892" s="68">
        <v>1861860.32</v>
      </c>
      <c r="K892" s="67"/>
      <c r="L892" s="67">
        <f t="shared" si="418"/>
        <v>1861860.32</v>
      </c>
      <c r="M892" s="67">
        <v>1858709.44</v>
      </c>
      <c r="N892" s="67"/>
      <c r="O892" s="67">
        <f t="shared" si="419"/>
        <v>1858709.44</v>
      </c>
    </row>
    <row r="893" spans="1:17" s="31" customFormat="1" ht="12">
      <c r="A893" s="7" t="s">
        <v>105</v>
      </c>
      <c r="B893" s="6" t="s">
        <v>46</v>
      </c>
      <c r="C893" s="6" t="s">
        <v>30</v>
      </c>
      <c r="D893" s="6" t="s">
        <v>5</v>
      </c>
      <c r="E893" s="6" t="s">
        <v>174</v>
      </c>
      <c r="F893" s="6"/>
      <c r="G893" s="67">
        <f>G894</f>
        <v>1165267.07</v>
      </c>
      <c r="H893" s="67">
        <f>H894</f>
        <v>0</v>
      </c>
      <c r="I893" s="67">
        <f t="shared" ref="I893:I902" si="425">G893+H893</f>
        <v>1165267.07</v>
      </c>
      <c r="J893" s="67">
        <f t="shared" ref="J893:M894" si="426">J894</f>
        <v>815768.45</v>
      </c>
      <c r="K893" s="67">
        <f>K894</f>
        <v>0</v>
      </c>
      <c r="L893" s="67">
        <f t="shared" si="418"/>
        <v>815768.45</v>
      </c>
      <c r="M893" s="67">
        <f t="shared" si="426"/>
        <v>779164.96</v>
      </c>
      <c r="N893" s="67">
        <f>N894</f>
        <v>0</v>
      </c>
      <c r="O893" s="67">
        <f t="shared" si="419"/>
        <v>779164.96</v>
      </c>
    </row>
    <row r="894" spans="1:17" s="32" customFormat="1" ht="12">
      <c r="A894" s="7" t="s">
        <v>101</v>
      </c>
      <c r="B894" s="6" t="s">
        <v>46</v>
      </c>
      <c r="C894" s="6" t="s">
        <v>30</v>
      </c>
      <c r="D894" s="6" t="s">
        <v>5</v>
      </c>
      <c r="E894" s="6" t="s">
        <v>174</v>
      </c>
      <c r="F894" s="6" t="s">
        <v>93</v>
      </c>
      <c r="G894" s="67">
        <f>G895</f>
        <v>1165267.07</v>
      </c>
      <c r="H894" s="67">
        <f>H895</f>
        <v>0</v>
      </c>
      <c r="I894" s="67">
        <f t="shared" si="425"/>
        <v>1165267.07</v>
      </c>
      <c r="J894" s="67">
        <f t="shared" si="426"/>
        <v>815768.45</v>
      </c>
      <c r="K894" s="67">
        <f>K895</f>
        <v>0</v>
      </c>
      <c r="L894" s="67">
        <f t="shared" si="418"/>
        <v>815768.45</v>
      </c>
      <c r="M894" s="67">
        <f t="shared" si="426"/>
        <v>779164.96</v>
      </c>
      <c r="N894" s="67">
        <f>N895</f>
        <v>0</v>
      </c>
      <c r="O894" s="67">
        <f t="shared" si="419"/>
        <v>779164.96</v>
      </c>
      <c r="P894" s="31"/>
      <c r="Q894" s="31"/>
    </row>
    <row r="895" spans="1:17" s="31" customFormat="1" ht="12">
      <c r="A895" s="7" t="s">
        <v>192</v>
      </c>
      <c r="B895" s="6" t="s">
        <v>46</v>
      </c>
      <c r="C895" s="6" t="s">
        <v>30</v>
      </c>
      <c r="D895" s="6" t="s">
        <v>5</v>
      </c>
      <c r="E895" s="6" t="s">
        <v>174</v>
      </c>
      <c r="F895" s="6" t="s">
        <v>193</v>
      </c>
      <c r="G895" s="67">
        <v>1165267.07</v>
      </c>
      <c r="H895" s="67"/>
      <c r="I895" s="67">
        <f t="shared" si="425"/>
        <v>1165267.07</v>
      </c>
      <c r="J895" s="68">
        <v>815768.45</v>
      </c>
      <c r="K895" s="67"/>
      <c r="L895" s="67">
        <f t="shared" si="418"/>
        <v>815768.45</v>
      </c>
      <c r="M895" s="67">
        <v>779164.96</v>
      </c>
      <c r="N895" s="67"/>
      <c r="O895" s="67">
        <f t="shared" si="419"/>
        <v>779164.96</v>
      </c>
    </row>
    <row r="896" spans="1:17" s="31" customFormat="1" ht="12">
      <c r="A896" s="8" t="s">
        <v>243</v>
      </c>
      <c r="B896" s="4" t="s">
        <v>46</v>
      </c>
      <c r="C896" s="4" t="s">
        <v>30</v>
      </c>
      <c r="D896" s="4" t="s">
        <v>7</v>
      </c>
      <c r="E896" s="47"/>
      <c r="F896" s="4"/>
      <c r="G896" s="66">
        <f t="shared" ref="G896:N900" si="427">G897</f>
        <v>25748216.059999999</v>
      </c>
      <c r="H896" s="66">
        <f t="shared" si="427"/>
        <v>109230</v>
      </c>
      <c r="I896" s="66">
        <f t="shared" si="425"/>
        <v>25857446.059999999</v>
      </c>
      <c r="J896" s="66">
        <f t="shared" si="427"/>
        <v>0</v>
      </c>
      <c r="K896" s="66">
        <f t="shared" si="427"/>
        <v>0</v>
      </c>
      <c r="L896" s="66">
        <f t="shared" si="418"/>
        <v>0</v>
      </c>
      <c r="M896" s="66">
        <f t="shared" si="427"/>
        <v>0</v>
      </c>
      <c r="N896" s="66">
        <f t="shared" si="427"/>
        <v>0</v>
      </c>
      <c r="O896" s="66">
        <f t="shared" si="419"/>
        <v>0</v>
      </c>
    </row>
    <row r="897" spans="1:17" s="31" customFormat="1" ht="24">
      <c r="A897" s="7" t="s">
        <v>501</v>
      </c>
      <c r="B897" s="6" t="s">
        <v>46</v>
      </c>
      <c r="C897" s="6" t="s">
        <v>30</v>
      </c>
      <c r="D897" s="6" t="s">
        <v>7</v>
      </c>
      <c r="E897" s="6" t="s">
        <v>166</v>
      </c>
      <c r="F897" s="6"/>
      <c r="G897" s="67">
        <f>G898</f>
        <v>25748216.059999999</v>
      </c>
      <c r="H897" s="67">
        <f>H898</f>
        <v>109230</v>
      </c>
      <c r="I897" s="67">
        <f t="shared" si="425"/>
        <v>25857446.059999999</v>
      </c>
      <c r="J897" s="67">
        <f t="shared" si="427"/>
        <v>0</v>
      </c>
      <c r="K897" s="67">
        <f>K898</f>
        <v>0</v>
      </c>
      <c r="L897" s="67">
        <f t="shared" si="418"/>
        <v>0</v>
      </c>
      <c r="M897" s="67">
        <f t="shared" si="427"/>
        <v>0</v>
      </c>
      <c r="N897" s="67">
        <f>N898</f>
        <v>0</v>
      </c>
      <c r="O897" s="67">
        <f t="shared" si="419"/>
        <v>0</v>
      </c>
    </row>
    <row r="898" spans="1:17" s="31" customFormat="1" ht="24">
      <c r="A898" s="7" t="s">
        <v>504</v>
      </c>
      <c r="B898" s="6" t="s">
        <v>46</v>
      </c>
      <c r="C898" s="6" t="s">
        <v>30</v>
      </c>
      <c r="D898" s="6" t="s">
        <v>7</v>
      </c>
      <c r="E898" s="6" t="s">
        <v>172</v>
      </c>
      <c r="F898" s="6"/>
      <c r="G898" s="67">
        <f>G899</f>
        <v>25748216.059999999</v>
      </c>
      <c r="H898" s="67">
        <f>H899</f>
        <v>109230</v>
      </c>
      <c r="I898" s="67">
        <f t="shared" si="425"/>
        <v>25857446.059999999</v>
      </c>
      <c r="J898" s="67">
        <f t="shared" si="427"/>
        <v>0</v>
      </c>
      <c r="K898" s="67">
        <f>K899</f>
        <v>0</v>
      </c>
      <c r="L898" s="67">
        <f t="shared" si="418"/>
        <v>0</v>
      </c>
      <c r="M898" s="67">
        <f t="shared" si="427"/>
        <v>0</v>
      </c>
      <c r="N898" s="67">
        <f>N899</f>
        <v>0</v>
      </c>
      <c r="O898" s="67">
        <f t="shared" si="419"/>
        <v>0</v>
      </c>
    </row>
    <row r="899" spans="1:17" s="31" customFormat="1" ht="24">
      <c r="A899" s="7" t="s">
        <v>508</v>
      </c>
      <c r="B899" s="6" t="s">
        <v>46</v>
      </c>
      <c r="C899" s="6" t="s">
        <v>30</v>
      </c>
      <c r="D899" s="6" t="s">
        <v>7</v>
      </c>
      <c r="E899" s="29" t="s">
        <v>352</v>
      </c>
      <c r="F899" s="6"/>
      <c r="G899" s="67">
        <f t="shared" si="427"/>
        <v>25748216.059999999</v>
      </c>
      <c r="H899" s="67">
        <f t="shared" si="427"/>
        <v>109230</v>
      </c>
      <c r="I899" s="67">
        <f t="shared" si="425"/>
        <v>25857446.059999999</v>
      </c>
      <c r="J899" s="67">
        <f t="shared" si="427"/>
        <v>0</v>
      </c>
      <c r="K899" s="67">
        <f t="shared" si="427"/>
        <v>0</v>
      </c>
      <c r="L899" s="67">
        <f t="shared" si="418"/>
        <v>0</v>
      </c>
      <c r="M899" s="67">
        <f t="shared" si="427"/>
        <v>0</v>
      </c>
      <c r="N899" s="67">
        <f t="shared" si="427"/>
        <v>0</v>
      </c>
      <c r="O899" s="67">
        <f t="shared" si="419"/>
        <v>0</v>
      </c>
    </row>
    <row r="900" spans="1:17" s="34" customFormat="1" ht="12">
      <c r="A900" s="7" t="s">
        <v>101</v>
      </c>
      <c r="B900" s="6" t="s">
        <v>46</v>
      </c>
      <c r="C900" s="6" t="s">
        <v>30</v>
      </c>
      <c r="D900" s="6" t="s">
        <v>7</v>
      </c>
      <c r="E900" s="29" t="s">
        <v>352</v>
      </c>
      <c r="F900" s="6" t="s">
        <v>93</v>
      </c>
      <c r="G900" s="67">
        <f t="shared" si="427"/>
        <v>25748216.059999999</v>
      </c>
      <c r="H900" s="67">
        <f t="shared" si="427"/>
        <v>109230</v>
      </c>
      <c r="I900" s="67">
        <f t="shared" si="425"/>
        <v>25857446.059999999</v>
      </c>
      <c r="J900" s="67">
        <f t="shared" si="427"/>
        <v>0</v>
      </c>
      <c r="K900" s="67">
        <f t="shared" si="427"/>
        <v>0</v>
      </c>
      <c r="L900" s="67">
        <f t="shared" si="418"/>
        <v>0</v>
      </c>
      <c r="M900" s="67">
        <f t="shared" si="427"/>
        <v>0</v>
      </c>
      <c r="N900" s="67">
        <f t="shared" si="427"/>
        <v>0</v>
      </c>
      <c r="O900" s="67">
        <f t="shared" si="419"/>
        <v>0</v>
      </c>
      <c r="P900" s="56"/>
      <c r="Q900" s="56"/>
    </row>
    <row r="901" spans="1:17" s="31" customFormat="1" ht="12">
      <c r="A901" s="7" t="s">
        <v>102</v>
      </c>
      <c r="B901" s="6" t="s">
        <v>46</v>
      </c>
      <c r="C901" s="6" t="s">
        <v>30</v>
      </c>
      <c r="D901" s="6" t="s">
        <v>7</v>
      </c>
      <c r="E901" s="29" t="s">
        <v>352</v>
      </c>
      <c r="F901" s="6" t="s">
        <v>100</v>
      </c>
      <c r="G901" s="67">
        <v>25748216.059999999</v>
      </c>
      <c r="H901" s="67">
        <v>109230</v>
      </c>
      <c r="I901" s="67">
        <f t="shared" si="425"/>
        <v>25857446.059999999</v>
      </c>
      <c r="J901" s="68">
        <v>0</v>
      </c>
      <c r="K901" s="67"/>
      <c r="L901" s="67">
        <f t="shared" si="418"/>
        <v>0</v>
      </c>
      <c r="M901" s="67">
        <v>0</v>
      </c>
      <c r="N901" s="67"/>
      <c r="O901" s="67">
        <f t="shared" si="419"/>
        <v>0</v>
      </c>
    </row>
    <row r="902" spans="1:17" s="31" customFormat="1" ht="21" customHeight="1">
      <c r="A902" s="49" t="s">
        <v>25</v>
      </c>
      <c r="B902" s="49"/>
      <c r="C902" s="2"/>
      <c r="D902" s="2"/>
      <c r="E902" s="2"/>
      <c r="F902" s="2"/>
      <c r="G902" s="65">
        <f>G13+G492+G562+G817+G537+G553</f>
        <v>1130508295.6400001</v>
      </c>
      <c r="H902" s="65">
        <f>H13+H492+H562+H817+H537+H553</f>
        <v>113187132.02</v>
      </c>
      <c r="I902" s="65">
        <f t="shared" si="425"/>
        <v>1243695427.6600001</v>
      </c>
      <c r="J902" s="65">
        <f>J13+J492+J562+J817+J537+J553</f>
        <v>701454468.09000003</v>
      </c>
      <c r="K902" s="65">
        <f>K13+K492+K562+K817+K537+K553</f>
        <v>0</v>
      </c>
      <c r="L902" s="65">
        <f t="shared" si="418"/>
        <v>701454468.09000003</v>
      </c>
      <c r="M902" s="65">
        <f>M13+M492+M562+M817+M537+M553</f>
        <v>986037742.71000004</v>
      </c>
      <c r="N902" s="65">
        <f>N13+N492+N562+N817+N537+N553</f>
        <v>0</v>
      </c>
      <c r="O902" s="65">
        <f t="shared" si="419"/>
        <v>986037742.71000004</v>
      </c>
    </row>
    <row r="903" spans="1:17" s="31" customFormat="1" ht="12">
      <c r="A903" s="62"/>
      <c r="B903" s="62"/>
      <c r="C903" s="79"/>
      <c r="D903" s="79"/>
      <c r="E903" s="79"/>
      <c r="F903" s="79"/>
      <c r="G903" s="80"/>
      <c r="H903" s="80"/>
      <c r="I903" s="80"/>
      <c r="J903" s="63"/>
      <c r="K903" s="63"/>
      <c r="L903" s="63"/>
      <c r="M903" s="63"/>
    </row>
    <row r="904" spans="1:17" s="31" customFormat="1" ht="14.25" customHeight="1">
      <c r="A904" s="63" t="s">
        <v>26</v>
      </c>
      <c r="B904" s="63"/>
      <c r="C904" s="81"/>
      <c r="D904" s="81"/>
      <c r="E904" s="81"/>
      <c r="F904" s="81"/>
      <c r="G904" s="82"/>
      <c r="H904" s="82"/>
      <c r="I904" s="82"/>
      <c r="J904" s="82"/>
      <c r="K904" s="82"/>
      <c r="L904" s="82"/>
      <c r="M904" s="82"/>
    </row>
    <row r="905" spans="1:17" s="77" customFormat="1" ht="15">
      <c r="A905" s="63"/>
      <c r="B905" s="63"/>
      <c r="C905" s="81"/>
      <c r="D905" s="81"/>
      <c r="E905" s="81"/>
      <c r="F905" s="81"/>
      <c r="G905" s="82"/>
      <c r="H905" s="82"/>
      <c r="I905" s="82"/>
      <c r="J905" s="82"/>
      <c r="K905" s="82"/>
      <c r="L905" s="82"/>
      <c r="M905" s="82"/>
      <c r="N905" s="74"/>
      <c r="O905" s="74"/>
      <c r="P905" s="74"/>
      <c r="Q905" s="74"/>
    </row>
    <row r="906" spans="1:17">
      <c r="A906" s="63"/>
      <c r="B906" s="63"/>
      <c r="C906" s="81"/>
      <c r="D906" s="81"/>
      <c r="E906" s="81"/>
      <c r="F906" s="81"/>
      <c r="G906" s="83"/>
      <c r="H906" s="83"/>
      <c r="I906" s="83"/>
    </row>
    <row r="907" spans="1:17">
      <c r="A907" s="63"/>
      <c r="B907" s="63"/>
      <c r="C907" s="81"/>
      <c r="D907" s="81"/>
      <c r="E907" s="81"/>
      <c r="F907" s="81"/>
      <c r="G907" s="83"/>
      <c r="H907" s="83"/>
      <c r="I907" s="83"/>
    </row>
    <row r="908" spans="1:17">
      <c r="A908" s="63"/>
      <c r="B908" s="63"/>
      <c r="C908" s="81"/>
      <c r="D908" s="81"/>
      <c r="E908" s="81"/>
      <c r="F908" s="81"/>
      <c r="G908" s="83"/>
      <c r="H908" s="83"/>
      <c r="I908" s="83"/>
    </row>
    <row r="909" spans="1:17">
      <c r="A909" s="63"/>
      <c r="B909" s="63"/>
      <c r="C909" s="81"/>
      <c r="D909" s="81"/>
      <c r="E909" s="81"/>
      <c r="F909" s="81"/>
      <c r="G909" s="83"/>
      <c r="H909" s="83"/>
      <c r="I909" s="83"/>
    </row>
    <row r="910" spans="1:17">
      <c r="A910" s="63"/>
      <c r="B910" s="63"/>
      <c r="C910" s="84"/>
      <c r="D910" s="84"/>
      <c r="E910" s="84"/>
      <c r="F910" s="84"/>
      <c r="G910" s="83"/>
      <c r="H910" s="83"/>
      <c r="I910" s="83"/>
    </row>
    <row r="911" spans="1:17">
      <c r="A911" s="63"/>
      <c r="B911" s="63"/>
      <c r="C911" s="84"/>
      <c r="D911" s="84"/>
      <c r="E911" s="84"/>
      <c r="F911" s="84"/>
      <c r="G911" s="83"/>
      <c r="H911" s="83"/>
      <c r="I911" s="83"/>
    </row>
    <row r="912" spans="1:17">
      <c r="A912" s="63"/>
      <c r="B912" s="63"/>
      <c r="C912" s="84"/>
      <c r="D912" s="84"/>
      <c r="E912" s="84"/>
      <c r="F912" s="84"/>
      <c r="G912" s="83"/>
      <c r="H912" s="83"/>
      <c r="I912" s="83"/>
    </row>
    <row r="913" spans="1:90" s="85" customFormat="1">
      <c r="A913" s="63"/>
      <c r="B913" s="63"/>
      <c r="C913" s="84"/>
      <c r="D913" s="84"/>
      <c r="E913" s="84"/>
      <c r="F913" s="84"/>
      <c r="G913" s="83"/>
      <c r="H913" s="83"/>
      <c r="I913" s="83"/>
      <c r="J913" s="63"/>
      <c r="K913" s="63"/>
      <c r="L913" s="63"/>
      <c r="M913" s="63"/>
      <c r="N913" s="64"/>
      <c r="O913" s="64"/>
      <c r="P913" s="64"/>
      <c r="Q913" s="64"/>
      <c r="R913" s="64"/>
      <c r="S913" s="64"/>
      <c r="T913" s="64"/>
      <c r="U913" s="64"/>
      <c r="V913" s="64"/>
      <c r="W913" s="64"/>
      <c r="X913" s="64"/>
      <c r="Y913" s="64"/>
      <c r="Z913" s="64"/>
      <c r="AA913" s="64"/>
      <c r="AB913" s="64"/>
      <c r="AC913" s="64"/>
      <c r="AD913" s="64"/>
      <c r="AE913" s="64"/>
      <c r="AF913" s="64"/>
      <c r="AG913" s="64"/>
      <c r="AH913" s="64"/>
      <c r="AI913" s="64"/>
      <c r="AJ913" s="64"/>
      <c r="AK913" s="64"/>
      <c r="AL913" s="64"/>
      <c r="AM913" s="64"/>
      <c r="AN913" s="64"/>
      <c r="AO913" s="64"/>
      <c r="AP913" s="64"/>
      <c r="AQ913" s="64"/>
      <c r="AR913" s="64"/>
      <c r="AS913" s="64"/>
      <c r="AT913" s="64"/>
      <c r="AU913" s="64"/>
      <c r="AV913" s="64"/>
      <c r="AW913" s="64"/>
      <c r="AX913" s="64"/>
      <c r="AY913" s="64"/>
      <c r="AZ913" s="64"/>
      <c r="BA913" s="64"/>
      <c r="BB913" s="64"/>
      <c r="BC913" s="64"/>
      <c r="BD913" s="64"/>
      <c r="BE913" s="64"/>
      <c r="BF913" s="64"/>
      <c r="BG913" s="64"/>
      <c r="BH913" s="64"/>
      <c r="BI913" s="64"/>
      <c r="BJ913" s="64"/>
      <c r="BK913" s="64"/>
      <c r="BL913" s="64"/>
      <c r="BM913" s="64"/>
      <c r="BN913" s="64"/>
      <c r="BO913" s="64"/>
      <c r="BP913" s="64"/>
      <c r="BQ913" s="64"/>
      <c r="BR913" s="64"/>
      <c r="BS913" s="64"/>
      <c r="BT913" s="64"/>
      <c r="BU913" s="64"/>
      <c r="BV913" s="64"/>
      <c r="BW913" s="64"/>
      <c r="BX913" s="64"/>
      <c r="BY913" s="64"/>
      <c r="BZ913" s="64"/>
      <c r="CA913" s="64"/>
      <c r="CB913" s="64"/>
      <c r="CC913" s="64"/>
      <c r="CD913" s="64"/>
      <c r="CE913" s="64"/>
      <c r="CF913" s="64"/>
      <c r="CG913" s="64"/>
      <c r="CH913" s="64"/>
      <c r="CI913" s="64"/>
      <c r="CJ913" s="64"/>
      <c r="CK913" s="64"/>
      <c r="CL913" s="64"/>
    </row>
    <row r="914" spans="1:90" s="85" customFormat="1">
      <c r="A914" s="63"/>
      <c r="B914" s="63"/>
      <c r="C914" s="84"/>
      <c r="D914" s="84"/>
      <c r="E914" s="84"/>
      <c r="F914" s="84"/>
      <c r="G914" s="83"/>
      <c r="H914" s="83"/>
      <c r="I914" s="83"/>
      <c r="J914" s="63"/>
      <c r="K914" s="63"/>
      <c r="L914" s="63"/>
      <c r="M914" s="63"/>
      <c r="N914" s="64"/>
      <c r="O914" s="64"/>
      <c r="P914" s="64"/>
      <c r="Q914" s="64"/>
      <c r="R914" s="64"/>
      <c r="S914" s="64"/>
      <c r="T914" s="64"/>
      <c r="U914" s="64"/>
      <c r="V914" s="64"/>
      <c r="W914" s="64"/>
      <c r="X914" s="64"/>
      <c r="Y914" s="64"/>
      <c r="Z914" s="64"/>
      <c r="AA914" s="64"/>
      <c r="AB914" s="64"/>
      <c r="AC914" s="64"/>
      <c r="AD914" s="64"/>
      <c r="AE914" s="64"/>
      <c r="AF914" s="64"/>
      <c r="AG914" s="64"/>
      <c r="AH914" s="64"/>
      <c r="AI914" s="64"/>
      <c r="AJ914" s="64"/>
      <c r="AK914" s="64"/>
      <c r="AL914" s="64"/>
      <c r="AM914" s="64"/>
      <c r="AN914" s="64"/>
      <c r="AO914" s="64"/>
      <c r="AP914" s="64"/>
      <c r="AQ914" s="64"/>
      <c r="AR914" s="64"/>
      <c r="AS914" s="64"/>
      <c r="AT914" s="64"/>
      <c r="AU914" s="64"/>
      <c r="AV914" s="64"/>
      <c r="AW914" s="64"/>
      <c r="AX914" s="64"/>
      <c r="AY914" s="64"/>
      <c r="AZ914" s="64"/>
      <c r="BA914" s="64"/>
      <c r="BB914" s="64"/>
      <c r="BC914" s="64"/>
      <c r="BD914" s="64"/>
      <c r="BE914" s="64"/>
      <c r="BF914" s="64"/>
      <c r="BG914" s="64"/>
      <c r="BH914" s="64"/>
      <c r="BI914" s="64"/>
      <c r="BJ914" s="64"/>
      <c r="BK914" s="64"/>
      <c r="BL914" s="64"/>
      <c r="BM914" s="64"/>
      <c r="BN914" s="64"/>
      <c r="BO914" s="64"/>
      <c r="BP914" s="64"/>
      <c r="BQ914" s="64"/>
      <c r="BR914" s="64"/>
      <c r="BS914" s="64"/>
      <c r="BT914" s="64"/>
      <c r="BU914" s="64"/>
      <c r="BV914" s="64"/>
      <c r="BW914" s="64"/>
      <c r="BX914" s="64"/>
      <c r="BY914" s="64"/>
      <c r="BZ914" s="64"/>
      <c r="CA914" s="64"/>
      <c r="CB914" s="64"/>
      <c r="CC914" s="64"/>
      <c r="CD914" s="64"/>
      <c r="CE914" s="64"/>
      <c r="CF914" s="64"/>
      <c r="CG914" s="64"/>
      <c r="CH914" s="64"/>
      <c r="CI914" s="64"/>
      <c r="CJ914" s="64"/>
      <c r="CK914" s="64"/>
      <c r="CL914" s="64"/>
    </row>
    <row r="915" spans="1:90" s="85" customFormat="1">
      <c r="A915" s="63"/>
      <c r="B915" s="63"/>
      <c r="C915" s="84"/>
      <c r="D915" s="84"/>
      <c r="E915" s="84"/>
      <c r="F915" s="84"/>
      <c r="G915" s="83"/>
      <c r="H915" s="83"/>
      <c r="I915" s="83"/>
      <c r="J915" s="63"/>
      <c r="K915" s="63"/>
      <c r="L915" s="63"/>
      <c r="M915" s="63"/>
      <c r="N915" s="64"/>
      <c r="O915" s="64"/>
      <c r="P915" s="64"/>
      <c r="Q915" s="64"/>
      <c r="R915" s="64"/>
      <c r="S915" s="64"/>
      <c r="T915" s="64"/>
      <c r="U915" s="64"/>
      <c r="V915" s="64"/>
      <c r="W915" s="64"/>
      <c r="X915" s="64"/>
      <c r="Y915" s="64"/>
      <c r="Z915" s="64"/>
      <c r="AA915" s="64"/>
      <c r="AB915" s="64"/>
      <c r="AC915" s="64"/>
      <c r="AD915" s="64"/>
      <c r="AE915" s="64"/>
      <c r="AF915" s="64"/>
      <c r="AG915" s="64"/>
      <c r="AH915" s="64"/>
      <c r="AI915" s="64"/>
      <c r="AJ915" s="64"/>
      <c r="AK915" s="64"/>
      <c r="AL915" s="64"/>
      <c r="AM915" s="64"/>
      <c r="AN915" s="64"/>
      <c r="AO915" s="64"/>
      <c r="AP915" s="64"/>
      <c r="AQ915" s="64"/>
      <c r="AR915" s="64"/>
      <c r="AS915" s="64"/>
      <c r="AT915" s="64"/>
      <c r="AU915" s="64"/>
      <c r="AV915" s="64"/>
      <c r="AW915" s="64"/>
      <c r="AX915" s="64"/>
      <c r="AY915" s="64"/>
      <c r="AZ915" s="64"/>
      <c r="BA915" s="64"/>
      <c r="BB915" s="64"/>
      <c r="BC915" s="64"/>
      <c r="BD915" s="64"/>
      <c r="BE915" s="64"/>
      <c r="BF915" s="64"/>
      <c r="BG915" s="64"/>
      <c r="BH915" s="64"/>
      <c r="BI915" s="64"/>
      <c r="BJ915" s="64"/>
      <c r="BK915" s="64"/>
      <c r="BL915" s="64"/>
      <c r="BM915" s="64"/>
      <c r="BN915" s="64"/>
      <c r="BO915" s="64"/>
      <c r="BP915" s="64"/>
      <c r="BQ915" s="64"/>
      <c r="BR915" s="64"/>
      <c r="BS915" s="64"/>
      <c r="BT915" s="64"/>
      <c r="BU915" s="64"/>
      <c r="BV915" s="64"/>
      <c r="BW915" s="64"/>
      <c r="BX915" s="64"/>
      <c r="BY915" s="64"/>
      <c r="BZ915" s="64"/>
      <c r="CA915" s="64"/>
      <c r="CB915" s="64"/>
      <c r="CC915" s="64"/>
      <c r="CD915" s="64"/>
      <c r="CE915" s="64"/>
      <c r="CF915" s="64"/>
      <c r="CG915" s="64"/>
      <c r="CH915" s="64"/>
      <c r="CI915" s="64"/>
      <c r="CJ915" s="64"/>
      <c r="CK915" s="64"/>
      <c r="CL915" s="64"/>
    </row>
    <row r="916" spans="1:90" s="85" customFormat="1">
      <c r="A916" s="63"/>
      <c r="B916" s="63"/>
      <c r="C916" s="84"/>
      <c r="D916" s="84"/>
      <c r="E916" s="84"/>
      <c r="F916" s="84"/>
      <c r="G916" s="83"/>
      <c r="H916" s="83"/>
      <c r="I916" s="83"/>
      <c r="J916" s="63"/>
      <c r="K916" s="63"/>
      <c r="L916" s="63"/>
      <c r="M916" s="63"/>
      <c r="N916" s="64"/>
      <c r="O916" s="64"/>
      <c r="P916" s="64"/>
      <c r="Q916" s="64"/>
      <c r="R916" s="64"/>
      <c r="S916" s="64"/>
      <c r="T916" s="64"/>
      <c r="U916" s="64"/>
      <c r="V916" s="64"/>
      <c r="W916" s="64"/>
      <c r="X916" s="64"/>
      <c r="Y916" s="64"/>
      <c r="Z916" s="64"/>
      <c r="AA916" s="64"/>
      <c r="AB916" s="64"/>
      <c r="AC916" s="64"/>
      <c r="AD916" s="64"/>
      <c r="AE916" s="64"/>
      <c r="AF916" s="64"/>
      <c r="AG916" s="64"/>
      <c r="AH916" s="64"/>
      <c r="AI916" s="64"/>
      <c r="AJ916" s="64"/>
      <c r="AK916" s="64"/>
      <c r="AL916" s="64"/>
      <c r="AM916" s="64"/>
      <c r="AN916" s="64"/>
      <c r="AO916" s="64"/>
      <c r="AP916" s="64"/>
      <c r="AQ916" s="64"/>
      <c r="AR916" s="64"/>
      <c r="AS916" s="64"/>
      <c r="AT916" s="64"/>
      <c r="AU916" s="64"/>
      <c r="AV916" s="64"/>
      <c r="AW916" s="64"/>
      <c r="AX916" s="64"/>
      <c r="AY916" s="64"/>
      <c r="AZ916" s="64"/>
      <c r="BA916" s="64"/>
      <c r="BB916" s="64"/>
      <c r="BC916" s="64"/>
      <c r="BD916" s="64"/>
      <c r="BE916" s="64"/>
      <c r="BF916" s="64"/>
      <c r="BG916" s="64"/>
      <c r="BH916" s="64"/>
      <c r="BI916" s="64"/>
      <c r="BJ916" s="64"/>
      <c r="BK916" s="64"/>
      <c r="BL916" s="64"/>
      <c r="BM916" s="64"/>
      <c r="BN916" s="64"/>
      <c r="BO916" s="64"/>
      <c r="BP916" s="64"/>
      <c r="BQ916" s="64"/>
      <c r="BR916" s="64"/>
      <c r="BS916" s="64"/>
      <c r="BT916" s="64"/>
      <c r="BU916" s="64"/>
      <c r="BV916" s="64"/>
      <c r="BW916" s="64"/>
      <c r="BX916" s="64"/>
      <c r="BY916" s="64"/>
      <c r="BZ916" s="64"/>
      <c r="CA916" s="64"/>
      <c r="CB916" s="64"/>
      <c r="CC916" s="64"/>
      <c r="CD916" s="64"/>
      <c r="CE916" s="64"/>
      <c r="CF916" s="64"/>
      <c r="CG916" s="64"/>
      <c r="CH916" s="64"/>
      <c r="CI916" s="64"/>
      <c r="CJ916" s="64"/>
      <c r="CK916" s="64"/>
      <c r="CL916" s="64"/>
    </row>
    <row r="917" spans="1:90" s="85" customFormat="1">
      <c r="A917" s="63"/>
      <c r="B917" s="63"/>
      <c r="C917" s="84"/>
      <c r="D917" s="84"/>
      <c r="E917" s="84"/>
      <c r="F917" s="84"/>
      <c r="G917" s="83"/>
      <c r="H917" s="83"/>
      <c r="I917" s="83"/>
      <c r="J917" s="63"/>
      <c r="K917" s="63"/>
      <c r="L917" s="63"/>
      <c r="M917" s="63"/>
      <c r="N917" s="64"/>
      <c r="O917" s="64"/>
      <c r="P917" s="64"/>
      <c r="Q917" s="64"/>
      <c r="R917" s="64"/>
      <c r="S917" s="64"/>
      <c r="T917" s="64"/>
      <c r="U917" s="64"/>
      <c r="V917" s="64"/>
      <c r="W917" s="64"/>
      <c r="X917" s="64"/>
      <c r="Y917" s="64"/>
      <c r="Z917" s="64"/>
      <c r="AA917" s="64"/>
      <c r="AB917" s="64"/>
      <c r="AC917" s="64"/>
      <c r="AD917" s="64"/>
      <c r="AE917" s="64"/>
      <c r="AF917" s="64"/>
      <c r="AG917" s="64"/>
      <c r="AH917" s="64"/>
      <c r="AI917" s="64"/>
      <c r="AJ917" s="64"/>
      <c r="AK917" s="64"/>
      <c r="AL917" s="64"/>
      <c r="AM917" s="64"/>
      <c r="AN917" s="64"/>
      <c r="AO917" s="64"/>
      <c r="AP917" s="64"/>
      <c r="AQ917" s="64"/>
      <c r="AR917" s="64"/>
      <c r="AS917" s="64"/>
      <c r="AT917" s="64"/>
      <c r="AU917" s="64"/>
      <c r="AV917" s="64"/>
      <c r="AW917" s="64"/>
      <c r="AX917" s="64"/>
      <c r="AY917" s="64"/>
      <c r="AZ917" s="64"/>
      <c r="BA917" s="64"/>
      <c r="BB917" s="64"/>
      <c r="BC917" s="64"/>
      <c r="BD917" s="64"/>
      <c r="BE917" s="64"/>
      <c r="BF917" s="64"/>
      <c r="BG917" s="64"/>
      <c r="BH917" s="64"/>
      <c r="BI917" s="64"/>
      <c r="BJ917" s="64"/>
      <c r="BK917" s="64"/>
      <c r="BL917" s="64"/>
      <c r="BM917" s="64"/>
      <c r="BN917" s="64"/>
      <c r="BO917" s="64"/>
      <c r="BP917" s="64"/>
      <c r="BQ917" s="64"/>
      <c r="BR917" s="64"/>
      <c r="BS917" s="64"/>
      <c r="BT917" s="64"/>
      <c r="BU917" s="64"/>
      <c r="BV917" s="64"/>
      <c r="BW917" s="64"/>
      <c r="BX917" s="64"/>
      <c r="BY917" s="64"/>
      <c r="BZ917" s="64"/>
      <c r="CA917" s="64"/>
      <c r="CB917" s="64"/>
      <c r="CC917" s="64"/>
      <c r="CD917" s="64"/>
      <c r="CE917" s="64"/>
      <c r="CF917" s="64"/>
      <c r="CG917" s="64"/>
      <c r="CH917" s="64"/>
      <c r="CI917" s="64"/>
      <c r="CJ917" s="64"/>
      <c r="CK917" s="64"/>
      <c r="CL917" s="64"/>
    </row>
    <row r="918" spans="1:90" s="85" customFormat="1">
      <c r="A918" s="63"/>
      <c r="B918" s="63"/>
      <c r="C918" s="84"/>
      <c r="D918" s="84"/>
      <c r="E918" s="84"/>
      <c r="F918" s="84"/>
      <c r="G918" s="83"/>
      <c r="H918" s="83"/>
      <c r="I918" s="83"/>
      <c r="J918" s="63"/>
      <c r="K918" s="63"/>
      <c r="L918" s="63"/>
      <c r="M918" s="63"/>
      <c r="N918" s="64"/>
      <c r="O918" s="64"/>
      <c r="P918" s="64"/>
      <c r="Q918" s="64"/>
      <c r="R918" s="64"/>
      <c r="S918" s="64"/>
      <c r="T918" s="64"/>
      <c r="U918" s="64"/>
      <c r="V918" s="64"/>
      <c r="W918" s="64"/>
      <c r="X918" s="64"/>
      <c r="Y918" s="64"/>
      <c r="Z918" s="64"/>
      <c r="AA918" s="64"/>
      <c r="AB918" s="64"/>
      <c r="AC918" s="64"/>
      <c r="AD918" s="64"/>
      <c r="AE918" s="64"/>
      <c r="AF918" s="64"/>
      <c r="AG918" s="64"/>
      <c r="AH918" s="64"/>
      <c r="AI918" s="64"/>
      <c r="AJ918" s="64"/>
      <c r="AK918" s="64"/>
      <c r="AL918" s="64"/>
      <c r="AM918" s="64"/>
      <c r="AN918" s="64"/>
      <c r="AO918" s="64"/>
      <c r="AP918" s="64"/>
      <c r="AQ918" s="64"/>
      <c r="AR918" s="64"/>
      <c r="AS918" s="64"/>
      <c r="AT918" s="64"/>
      <c r="AU918" s="64"/>
      <c r="AV918" s="64"/>
      <c r="AW918" s="64"/>
      <c r="AX918" s="64"/>
      <c r="AY918" s="64"/>
      <c r="AZ918" s="64"/>
      <c r="BA918" s="64"/>
      <c r="BB918" s="64"/>
      <c r="BC918" s="64"/>
      <c r="BD918" s="64"/>
      <c r="BE918" s="64"/>
      <c r="BF918" s="64"/>
      <c r="BG918" s="64"/>
      <c r="BH918" s="64"/>
      <c r="BI918" s="64"/>
      <c r="BJ918" s="64"/>
      <c r="BK918" s="64"/>
      <c r="BL918" s="64"/>
      <c r="BM918" s="64"/>
      <c r="BN918" s="64"/>
      <c r="BO918" s="64"/>
      <c r="BP918" s="64"/>
      <c r="BQ918" s="64"/>
      <c r="BR918" s="64"/>
      <c r="BS918" s="64"/>
      <c r="BT918" s="64"/>
      <c r="BU918" s="64"/>
      <c r="BV918" s="64"/>
      <c r="BW918" s="64"/>
      <c r="BX918" s="64"/>
      <c r="BY918" s="64"/>
      <c r="BZ918" s="64"/>
      <c r="CA918" s="64"/>
      <c r="CB918" s="64"/>
      <c r="CC918" s="64"/>
      <c r="CD918" s="64"/>
      <c r="CE918" s="64"/>
      <c r="CF918" s="64"/>
      <c r="CG918" s="64"/>
      <c r="CH918" s="64"/>
      <c r="CI918" s="64"/>
      <c r="CJ918" s="64"/>
      <c r="CK918" s="64"/>
      <c r="CL918" s="64"/>
    </row>
    <row r="919" spans="1:90" s="85" customFormat="1">
      <c r="A919" s="63"/>
      <c r="B919" s="63"/>
      <c r="C919" s="84"/>
      <c r="D919" s="84"/>
      <c r="E919" s="84"/>
      <c r="F919" s="84"/>
      <c r="G919" s="83"/>
      <c r="H919" s="83"/>
      <c r="I919" s="83"/>
      <c r="J919" s="63"/>
      <c r="K919" s="63"/>
      <c r="L919" s="63"/>
      <c r="M919" s="63"/>
      <c r="N919" s="64"/>
      <c r="O919" s="64"/>
      <c r="P919" s="64"/>
      <c r="Q919" s="64"/>
      <c r="R919" s="64"/>
      <c r="S919" s="64"/>
      <c r="T919" s="64"/>
      <c r="U919" s="64"/>
      <c r="V919" s="64"/>
      <c r="W919" s="64"/>
      <c r="X919" s="64"/>
      <c r="Y919" s="64"/>
      <c r="Z919" s="64"/>
      <c r="AA919" s="64"/>
      <c r="AB919" s="64"/>
      <c r="AC919" s="64"/>
      <c r="AD919" s="64"/>
      <c r="AE919" s="64"/>
      <c r="AF919" s="64"/>
      <c r="AG919" s="64"/>
      <c r="AH919" s="64"/>
      <c r="AI919" s="64"/>
      <c r="AJ919" s="64"/>
      <c r="AK919" s="64"/>
      <c r="AL919" s="64"/>
      <c r="AM919" s="64"/>
      <c r="AN919" s="64"/>
      <c r="AO919" s="64"/>
      <c r="AP919" s="64"/>
      <c r="AQ919" s="64"/>
      <c r="AR919" s="64"/>
      <c r="AS919" s="64"/>
      <c r="AT919" s="64"/>
      <c r="AU919" s="64"/>
      <c r="AV919" s="64"/>
      <c r="AW919" s="64"/>
      <c r="AX919" s="64"/>
      <c r="AY919" s="64"/>
      <c r="AZ919" s="64"/>
      <c r="BA919" s="64"/>
      <c r="BB919" s="64"/>
      <c r="BC919" s="64"/>
      <c r="BD919" s="64"/>
      <c r="BE919" s="64"/>
      <c r="BF919" s="64"/>
      <c r="BG919" s="64"/>
      <c r="BH919" s="64"/>
      <c r="BI919" s="64"/>
      <c r="BJ919" s="64"/>
      <c r="BK919" s="64"/>
      <c r="BL919" s="64"/>
      <c r="BM919" s="64"/>
      <c r="BN919" s="64"/>
      <c r="BO919" s="64"/>
      <c r="BP919" s="64"/>
      <c r="BQ919" s="64"/>
      <c r="BR919" s="64"/>
      <c r="BS919" s="64"/>
      <c r="BT919" s="64"/>
      <c r="BU919" s="64"/>
      <c r="BV919" s="64"/>
      <c r="BW919" s="64"/>
      <c r="BX919" s="64"/>
      <c r="BY919" s="64"/>
      <c r="BZ919" s="64"/>
      <c r="CA919" s="64"/>
      <c r="CB919" s="64"/>
      <c r="CC919" s="64"/>
      <c r="CD919" s="64"/>
      <c r="CE919" s="64"/>
      <c r="CF919" s="64"/>
      <c r="CG919" s="64"/>
      <c r="CH919" s="64"/>
      <c r="CI919" s="64"/>
      <c r="CJ919" s="64"/>
      <c r="CK919" s="64"/>
      <c r="CL919" s="64"/>
    </row>
    <row r="920" spans="1:90" s="85" customFormat="1">
      <c r="A920" s="63"/>
      <c r="B920" s="63"/>
      <c r="C920" s="84"/>
      <c r="D920" s="84"/>
      <c r="E920" s="84"/>
      <c r="F920" s="84"/>
      <c r="G920" s="83"/>
      <c r="H920" s="83"/>
      <c r="I920" s="83"/>
      <c r="J920" s="63"/>
      <c r="K920" s="63"/>
      <c r="L920" s="63"/>
      <c r="M920" s="63"/>
      <c r="N920" s="64"/>
      <c r="O920" s="64"/>
      <c r="P920" s="64"/>
      <c r="Q920" s="64"/>
      <c r="R920" s="64"/>
      <c r="S920" s="64"/>
      <c r="T920" s="64"/>
      <c r="U920" s="64"/>
      <c r="V920" s="64"/>
      <c r="W920" s="64"/>
      <c r="X920" s="64"/>
      <c r="Y920" s="64"/>
      <c r="Z920" s="64"/>
      <c r="AA920" s="64"/>
      <c r="AB920" s="64"/>
      <c r="AC920" s="64"/>
      <c r="AD920" s="64"/>
      <c r="AE920" s="64"/>
      <c r="AF920" s="64"/>
      <c r="AG920" s="64"/>
      <c r="AH920" s="64"/>
      <c r="AI920" s="64"/>
      <c r="AJ920" s="64"/>
      <c r="AK920" s="64"/>
      <c r="AL920" s="64"/>
      <c r="AM920" s="64"/>
      <c r="AN920" s="64"/>
      <c r="AO920" s="64"/>
      <c r="AP920" s="64"/>
      <c r="AQ920" s="64"/>
      <c r="AR920" s="64"/>
      <c r="AS920" s="64"/>
      <c r="AT920" s="64"/>
      <c r="AU920" s="64"/>
      <c r="AV920" s="64"/>
      <c r="AW920" s="64"/>
      <c r="AX920" s="64"/>
      <c r="AY920" s="64"/>
      <c r="AZ920" s="64"/>
      <c r="BA920" s="64"/>
      <c r="BB920" s="64"/>
      <c r="BC920" s="64"/>
      <c r="BD920" s="64"/>
      <c r="BE920" s="64"/>
      <c r="BF920" s="64"/>
      <c r="BG920" s="64"/>
      <c r="BH920" s="64"/>
      <c r="BI920" s="64"/>
      <c r="BJ920" s="64"/>
      <c r="BK920" s="64"/>
      <c r="BL920" s="64"/>
      <c r="BM920" s="64"/>
      <c r="BN920" s="64"/>
      <c r="BO920" s="64"/>
      <c r="BP920" s="64"/>
      <c r="BQ920" s="64"/>
      <c r="BR920" s="64"/>
      <c r="BS920" s="64"/>
      <c r="BT920" s="64"/>
      <c r="BU920" s="64"/>
      <c r="BV920" s="64"/>
      <c r="BW920" s="64"/>
      <c r="BX920" s="64"/>
      <c r="BY920" s="64"/>
      <c r="BZ920" s="64"/>
      <c r="CA920" s="64"/>
      <c r="CB920" s="64"/>
      <c r="CC920" s="64"/>
      <c r="CD920" s="64"/>
      <c r="CE920" s="64"/>
      <c r="CF920" s="64"/>
      <c r="CG920" s="64"/>
      <c r="CH920" s="64"/>
      <c r="CI920" s="64"/>
      <c r="CJ920" s="64"/>
      <c r="CK920" s="64"/>
      <c r="CL920" s="64"/>
    </row>
    <row r="921" spans="1:90" s="85" customFormat="1">
      <c r="A921" s="63"/>
      <c r="B921" s="63"/>
      <c r="C921" s="84"/>
      <c r="D921" s="84"/>
      <c r="E921" s="84"/>
      <c r="F921" s="84"/>
      <c r="G921" s="83"/>
      <c r="H921" s="83"/>
      <c r="I921" s="83"/>
      <c r="J921" s="63"/>
      <c r="K921" s="63"/>
      <c r="L921" s="63"/>
      <c r="M921" s="63"/>
      <c r="N921" s="64"/>
      <c r="O921" s="64"/>
      <c r="P921" s="64"/>
      <c r="Q921" s="64"/>
      <c r="R921" s="64"/>
      <c r="S921" s="64"/>
      <c r="T921" s="64"/>
      <c r="U921" s="64"/>
      <c r="V921" s="64"/>
      <c r="W921" s="64"/>
      <c r="X921" s="64"/>
      <c r="Y921" s="64"/>
      <c r="Z921" s="64"/>
      <c r="AA921" s="64"/>
      <c r="AB921" s="64"/>
      <c r="AC921" s="64"/>
      <c r="AD921" s="64"/>
      <c r="AE921" s="64"/>
      <c r="AF921" s="64"/>
      <c r="AG921" s="64"/>
      <c r="AH921" s="64"/>
      <c r="AI921" s="64"/>
      <c r="AJ921" s="64"/>
      <c r="AK921" s="64"/>
      <c r="AL921" s="64"/>
      <c r="AM921" s="64"/>
      <c r="AN921" s="64"/>
      <c r="AO921" s="64"/>
      <c r="AP921" s="64"/>
      <c r="AQ921" s="64"/>
      <c r="AR921" s="64"/>
      <c r="AS921" s="64"/>
      <c r="AT921" s="64"/>
      <c r="AU921" s="64"/>
      <c r="AV921" s="64"/>
      <c r="AW921" s="64"/>
      <c r="AX921" s="64"/>
      <c r="AY921" s="64"/>
      <c r="AZ921" s="64"/>
      <c r="BA921" s="64"/>
      <c r="BB921" s="64"/>
      <c r="BC921" s="64"/>
      <c r="BD921" s="64"/>
      <c r="BE921" s="64"/>
      <c r="BF921" s="64"/>
      <c r="BG921" s="64"/>
      <c r="BH921" s="64"/>
      <c r="BI921" s="64"/>
      <c r="BJ921" s="64"/>
      <c r="BK921" s="64"/>
      <c r="BL921" s="64"/>
      <c r="BM921" s="64"/>
      <c r="BN921" s="64"/>
      <c r="BO921" s="64"/>
      <c r="BP921" s="64"/>
      <c r="BQ921" s="64"/>
      <c r="BR921" s="64"/>
      <c r="BS921" s="64"/>
      <c r="BT921" s="64"/>
      <c r="BU921" s="64"/>
      <c r="BV921" s="64"/>
      <c r="BW921" s="64"/>
      <c r="BX921" s="64"/>
      <c r="BY921" s="64"/>
      <c r="BZ921" s="64"/>
      <c r="CA921" s="64"/>
      <c r="CB921" s="64"/>
      <c r="CC921" s="64"/>
      <c r="CD921" s="64"/>
      <c r="CE921" s="64"/>
      <c r="CF921" s="64"/>
      <c r="CG921" s="64"/>
      <c r="CH921" s="64"/>
      <c r="CI921" s="64"/>
      <c r="CJ921" s="64"/>
      <c r="CK921" s="64"/>
      <c r="CL921" s="64"/>
    </row>
    <row r="922" spans="1:90" s="85" customFormat="1">
      <c r="A922" s="63"/>
      <c r="B922" s="63"/>
      <c r="C922" s="84"/>
      <c r="D922" s="84"/>
      <c r="E922" s="84"/>
      <c r="F922" s="84"/>
      <c r="G922" s="83"/>
      <c r="H922" s="83"/>
      <c r="I922" s="83"/>
      <c r="J922" s="63"/>
      <c r="K922" s="63"/>
      <c r="L922" s="63"/>
      <c r="M922" s="63"/>
      <c r="N922" s="64"/>
      <c r="O922" s="64"/>
      <c r="P922" s="64"/>
      <c r="Q922" s="64"/>
      <c r="R922" s="64"/>
      <c r="S922" s="64"/>
      <c r="T922" s="64"/>
      <c r="U922" s="64"/>
      <c r="V922" s="64"/>
      <c r="W922" s="64"/>
      <c r="X922" s="64"/>
      <c r="Y922" s="64"/>
      <c r="Z922" s="64"/>
      <c r="AA922" s="64"/>
      <c r="AB922" s="64"/>
      <c r="AC922" s="64"/>
      <c r="AD922" s="64"/>
      <c r="AE922" s="64"/>
      <c r="AF922" s="64"/>
      <c r="AG922" s="64"/>
      <c r="AH922" s="64"/>
      <c r="AI922" s="64"/>
      <c r="AJ922" s="64"/>
      <c r="AK922" s="64"/>
      <c r="AL922" s="64"/>
      <c r="AM922" s="64"/>
      <c r="AN922" s="64"/>
      <c r="AO922" s="64"/>
      <c r="AP922" s="64"/>
      <c r="AQ922" s="64"/>
      <c r="AR922" s="64"/>
      <c r="AS922" s="64"/>
      <c r="AT922" s="64"/>
      <c r="AU922" s="64"/>
      <c r="AV922" s="64"/>
      <c r="AW922" s="64"/>
      <c r="AX922" s="64"/>
      <c r="AY922" s="64"/>
      <c r="AZ922" s="64"/>
      <c r="BA922" s="64"/>
      <c r="BB922" s="64"/>
      <c r="BC922" s="64"/>
      <c r="BD922" s="64"/>
      <c r="BE922" s="64"/>
      <c r="BF922" s="64"/>
      <c r="BG922" s="64"/>
      <c r="BH922" s="64"/>
      <c r="BI922" s="64"/>
      <c r="BJ922" s="64"/>
      <c r="BK922" s="64"/>
      <c r="BL922" s="64"/>
      <c r="BM922" s="64"/>
      <c r="BN922" s="64"/>
      <c r="BO922" s="64"/>
      <c r="BP922" s="64"/>
      <c r="BQ922" s="64"/>
      <c r="BR922" s="64"/>
      <c r="BS922" s="64"/>
      <c r="BT922" s="64"/>
      <c r="BU922" s="64"/>
      <c r="BV922" s="64"/>
      <c r="BW922" s="64"/>
      <c r="BX922" s="64"/>
      <c r="BY922" s="64"/>
      <c r="BZ922" s="64"/>
      <c r="CA922" s="64"/>
      <c r="CB922" s="64"/>
      <c r="CC922" s="64"/>
      <c r="CD922" s="64"/>
      <c r="CE922" s="64"/>
      <c r="CF922" s="64"/>
      <c r="CG922" s="64"/>
      <c r="CH922" s="64"/>
      <c r="CI922" s="64"/>
      <c r="CJ922" s="64"/>
      <c r="CK922" s="64"/>
      <c r="CL922" s="64"/>
    </row>
    <row r="923" spans="1:90" s="85" customFormat="1">
      <c r="A923" s="63"/>
      <c r="B923" s="63"/>
      <c r="C923" s="84"/>
      <c r="D923" s="84"/>
      <c r="E923" s="84"/>
      <c r="F923" s="84"/>
      <c r="G923" s="83"/>
      <c r="H923" s="83"/>
      <c r="I923" s="83"/>
      <c r="J923" s="63"/>
      <c r="K923" s="63"/>
      <c r="L923" s="63"/>
      <c r="M923" s="63"/>
      <c r="N923" s="64"/>
      <c r="O923" s="64"/>
      <c r="P923" s="64"/>
      <c r="Q923" s="64"/>
      <c r="R923" s="64"/>
      <c r="S923" s="64"/>
      <c r="T923" s="64"/>
      <c r="U923" s="64"/>
      <c r="V923" s="64"/>
      <c r="W923" s="64"/>
      <c r="X923" s="64"/>
      <c r="Y923" s="64"/>
      <c r="Z923" s="64"/>
      <c r="AA923" s="64"/>
      <c r="AB923" s="64"/>
      <c r="AC923" s="64"/>
      <c r="AD923" s="64"/>
      <c r="AE923" s="64"/>
      <c r="AF923" s="64"/>
      <c r="AG923" s="64"/>
      <c r="AH923" s="64"/>
      <c r="AI923" s="64"/>
      <c r="AJ923" s="64"/>
      <c r="AK923" s="64"/>
      <c r="AL923" s="64"/>
      <c r="AM923" s="64"/>
      <c r="AN923" s="64"/>
      <c r="AO923" s="64"/>
      <c r="AP923" s="64"/>
      <c r="AQ923" s="64"/>
      <c r="AR923" s="64"/>
      <c r="AS923" s="64"/>
      <c r="AT923" s="64"/>
      <c r="AU923" s="64"/>
      <c r="AV923" s="64"/>
      <c r="AW923" s="64"/>
      <c r="AX923" s="64"/>
      <c r="AY923" s="64"/>
      <c r="AZ923" s="64"/>
      <c r="BA923" s="64"/>
      <c r="BB923" s="64"/>
      <c r="BC923" s="64"/>
      <c r="BD923" s="64"/>
      <c r="BE923" s="64"/>
      <c r="BF923" s="64"/>
      <c r="BG923" s="64"/>
      <c r="BH923" s="64"/>
      <c r="BI923" s="64"/>
      <c r="BJ923" s="64"/>
      <c r="BK923" s="64"/>
      <c r="BL923" s="64"/>
      <c r="BM923" s="64"/>
      <c r="BN923" s="64"/>
      <c r="BO923" s="64"/>
      <c r="BP923" s="64"/>
      <c r="BQ923" s="64"/>
      <c r="BR923" s="64"/>
      <c r="BS923" s="64"/>
      <c r="BT923" s="64"/>
      <c r="BU923" s="64"/>
      <c r="BV923" s="64"/>
      <c r="BW923" s="64"/>
      <c r="BX923" s="64"/>
      <c r="BY923" s="64"/>
      <c r="BZ923" s="64"/>
      <c r="CA923" s="64"/>
      <c r="CB923" s="64"/>
      <c r="CC923" s="64"/>
      <c r="CD923" s="64"/>
      <c r="CE923" s="64"/>
      <c r="CF923" s="64"/>
      <c r="CG923" s="64"/>
      <c r="CH923" s="64"/>
      <c r="CI923" s="64"/>
      <c r="CJ923" s="64"/>
      <c r="CK923" s="64"/>
      <c r="CL923" s="64"/>
    </row>
    <row r="924" spans="1:90" s="85" customFormat="1">
      <c r="A924" s="63"/>
      <c r="B924" s="63"/>
      <c r="C924" s="84"/>
      <c r="D924" s="84"/>
      <c r="E924" s="84"/>
      <c r="F924" s="84"/>
      <c r="G924" s="83"/>
      <c r="H924" s="83"/>
      <c r="I924" s="83"/>
      <c r="J924" s="63"/>
      <c r="K924" s="63"/>
      <c r="L924" s="63"/>
      <c r="M924" s="63"/>
      <c r="N924" s="64"/>
      <c r="O924" s="64"/>
      <c r="P924" s="64"/>
      <c r="Q924" s="64"/>
      <c r="R924" s="64"/>
      <c r="S924" s="64"/>
      <c r="T924" s="64"/>
      <c r="U924" s="64"/>
      <c r="V924" s="64"/>
      <c r="W924" s="64"/>
      <c r="X924" s="64"/>
      <c r="Y924" s="64"/>
      <c r="Z924" s="64"/>
      <c r="AA924" s="64"/>
      <c r="AB924" s="64"/>
      <c r="AC924" s="64"/>
      <c r="AD924" s="64"/>
      <c r="AE924" s="64"/>
      <c r="AF924" s="64"/>
      <c r="AG924" s="64"/>
      <c r="AH924" s="64"/>
      <c r="AI924" s="64"/>
      <c r="AJ924" s="64"/>
      <c r="AK924" s="64"/>
      <c r="AL924" s="64"/>
      <c r="AM924" s="64"/>
      <c r="AN924" s="64"/>
      <c r="AO924" s="64"/>
      <c r="AP924" s="64"/>
      <c r="AQ924" s="64"/>
      <c r="AR924" s="64"/>
      <c r="AS924" s="64"/>
      <c r="AT924" s="64"/>
      <c r="AU924" s="64"/>
      <c r="AV924" s="64"/>
      <c r="AW924" s="64"/>
      <c r="AX924" s="64"/>
      <c r="AY924" s="64"/>
      <c r="AZ924" s="64"/>
      <c r="BA924" s="64"/>
      <c r="BB924" s="64"/>
      <c r="BC924" s="64"/>
      <c r="BD924" s="64"/>
      <c r="BE924" s="64"/>
      <c r="BF924" s="64"/>
      <c r="BG924" s="64"/>
      <c r="BH924" s="64"/>
      <c r="BI924" s="64"/>
      <c r="BJ924" s="64"/>
      <c r="BK924" s="64"/>
      <c r="BL924" s="64"/>
      <c r="BM924" s="64"/>
      <c r="BN924" s="64"/>
      <c r="BO924" s="64"/>
      <c r="BP924" s="64"/>
      <c r="BQ924" s="64"/>
      <c r="BR924" s="64"/>
      <c r="BS924" s="64"/>
      <c r="BT924" s="64"/>
      <c r="BU924" s="64"/>
      <c r="BV924" s="64"/>
      <c r="BW924" s="64"/>
      <c r="BX924" s="64"/>
      <c r="BY924" s="64"/>
      <c r="BZ924" s="64"/>
      <c r="CA924" s="64"/>
      <c r="CB924" s="64"/>
      <c r="CC924" s="64"/>
      <c r="CD924" s="64"/>
      <c r="CE924" s="64"/>
      <c r="CF924" s="64"/>
      <c r="CG924" s="64"/>
      <c r="CH924" s="64"/>
      <c r="CI924" s="64"/>
      <c r="CJ924" s="64"/>
      <c r="CK924" s="64"/>
      <c r="CL924" s="64"/>
    </row>
    <row r="925" spans="1:90" s="85" customFormat="1">
      <c r="A925" s="63"/>
      <c r="B925" s="63"/>
      <c r="C925" s="84"/>
      <c r="D925" s="84"/>
      <c r="E925" s="84"/>
      <c r="F925" s="84"/>
      <c r="G925" s="83"/>
      <c r="H925" s="83"/>
      <c r="I925" s="83"/>
      <c r="J925" s="63"/>
      <c r="K925" s="63"/>
      <c r="L925" s="63"/>
      <c r="M925" s="63"/>
      <c r="N925" s="64"/>
      <c r="O925" s="64"/>
      <c r="P925" s="64"/>
      <c r="Q925" s="64"/>
      <c r="R925" s="64"/>
      <c r="S925" s="64"/>
      <c r="T925" s="64"/>
      <c r="U925" s="64"/>
      <c r="V925" s="64"/>
      <c r="W925" s="64"/>
      <c r="X925" s="64"/>
      <c r="Y925" s="64"/>
      <c r="Z925" s="64"/>
      <c r="AA925" s="64"/>
      <c r="AB925" s="64"/>
      <c r="AC925" s="64"/>
      <c r="AD925" s="64"/>
      <c r="AE925" s="64"/>
      <c r="AF925" s="64"/>
      <c r="AG925" s="64"/>
      <c r="AH925" s="64"/>
      <c r="AI925" s="64"/>
      <c r="AJ925" s="64"/>
      <c r="AK925" s="64"/>
      <c r="AL925" s="64"/>
      <c r="AM925" s="64"/>
      <c r="AN925" s="64"/>
      <c r="AO925" s="64"/>
      <c r="AP925" s="64"/>
      <c r="AQ925" s="64"/>
      <c r="AR925" s="64"/>
      <c r="AS925" s="64"/>
      <c r="AT925" s="64"/>
      <c r="AU925" s="64"/>
      <c r="AV925" s="64"/>
      <c r="AW925" s="64"/>
      <c r="AX925" s="64"/>
      <c r="AY925" s="64"/>
      <c r="AZ925" s="64"/>
      <c r="BA925" s="64"/>
      <c r="BB925" s="64"/>
      <c r="BC925" s="64"/>
      <c r="BD925" s="64"/>
      <c r="BE925" s="64"/>
      <c r="BF925" s="64"/>
      <c r="BG925" s="64"/>
      <c r="BH925" s="64"/>
      <c r="BI925" s="64"/>
      <c r="BJ925" s="64"/>
      <c r="BK925" s="64"/>
      <c r="BL925" s="64"/>
      <c r="BM925" s="64"/>
      <c r="BN925" s="64"/>
      <c r="BO925" s="64"/>
      <c r="BP925" s="64"/>
      <c r="BQ925" s="64"/>
      <c r="BR925" s="64"/>
      <c r="BS925" s="64"/>
      <c r="BT925" s="64"/>
      <c r="BU925" s="64"/>
      <c r="BV925" s="64"/>
      <c r="BW925" s="64"/>
      <c r="BX925" s="64"/>
      <c r="BY925" s="64"/>
      <c r="BZ925" s="64"/>
      <c r="CA925" s="64"/>
      <c r="CB925" s="64"/>
      <c r="CC925" s="64"/>
      <c r="CD925" s="64"/>
      <c r="CE925" s="64"/>
      <c r="CF925" s="64"/>
      <c r="CG925" s="64"/>
      <c r="CH925" s="64"/>
      <c r="CI925" s="64"/>
      <c r="CJ925" s="64"/>
      <c r="CK925" s="64"/>
      <c r="CL925" s="64"/>
    </row>
    <row r="926" spans="1:90" s="85" customFormat="1">
      <c r="A926" s="63"/>
      <c r="B926" s="63"/>
      <c r="C926" s="84"/>
      <c r="D926" s="84"/>
      <c r="E926" s="84"/>
      <c r="F926" s="84"/>
      <c r="G926" s="83"/>
      <c r="H926" s="83"/>
      <c r="I926" s="83"/>
      <c r="J926" s="63"/>
      <c r="K926" s="63"/>
      <c r="L926" s="63"/>
      <c r="M926" s="63"/>
      <c r="N926" s="64"/>
      <c r="O926" s="64"/>
      <c r="P926" s="64"/>
      <c r="Q926" s="64"/>
      <c r="R926" s="64"/>
      <c r="S926" s="64"/>
      <c r="T926" s="64"/>
      <c r="U926" s="64"/>
      <c r="V926" s="64"/>
      <c r="W926" s="64"/>
      <c r="X926" s="64"/>
      <c r="Y926" s="64"/>
      <c r="Z926" s="64"/>
      <c r="AA926" s="64"/>
      <c r="AB926" s="64"/>
      <c r="AC926" s="64"/>
      <c r="AD926" s="64"/>
      <c r="AE926" s="64"/>
      <c r="AF926" s="64"/>
      <c r="AG926" s="64"/>
      <c r="AH926" s="64"/>
      <c r="AI926" s="64"/>
      <c r="AJ926" s="64"/>
      <c r="AK926" s="64"/>
      <c r="AL926" s="64"/>
      <c r="AM926" s="64"/>
      <c r="AN926" s="64"/>
      <c r="AO926" s="64"/>
      <c r="AP926" s="64"/>
      <c r="AQ926" s="64"/>
      <c r="AR926" s="64"/>
      <c r="AS926" s="64"/>
      <c r="AT926" s="64"/>
      <c r="AU926" s="64"/>
      <c r="AV926" s="64"/>
      <c r="AW926" s="64"/>
      <c r="AX926" s="64"/>
      <c r="AY926" s="64"/>
      <c r="AZ926" s="64"/>
      <c r="BA926" s="64"/>
      <c r="BB926" s="64"/>
      <c r="BC926" s="64"/>
      <c r="BD926" s="64"/>
      <c r="BE926" s="64"/>
      <c r="BF926" s="64"/>
      <c r="BG926" s="64"/>
      <c r="BH926" s="64"/>
      <c r="BI926" s="64"/>
      <c r="BJ926" s="64"/>
      <c r="BK926" s="64"/>
      <c r="BL926" s="64"/>
      <c r="BM926" s="64"/>
      <c r="BN926" s="64"/>
      <c r="BO926" s="64"/>
      <c r="BP926" s="64"/>
      <c r="BQ926" s="64"/>
      <c r="BR926" s="64"/>
      <c r="BS926" s="64"/>
      <c r="BT926" s="64"/>
      <c r="BU926" s="64"/>
      <c r="BV926" s="64"/>
      <c r="BW926" s="64"/>
      <c r="BX926" s="64"/>
      <c r="BY926" s="64"/>
      <c r="BZ926" s="64"/>
      <c r="CA926" s="64"/>
      <c r="CB926" s="64"/>
      <c r="CC926" s="64"/>
      <c r="CD926" s="64"/>
      <c r="CE926" s="64"/>
      <c r="CF926" s="64"/>
      <c r="CG926" s="64"/>
      <c r="CH926" s="64"/>
      <c r="CI926" s="64"/>
      <c r="CJ926" s="64"/>
      <c r="CK926" s="64"/>
      <c r="CL926" s="64"/>
    </row>
    <row r="927" spans="1:90" s="85" customFormat="1">
      <c r="A927" s="63"/>
      <c r="B927" s="63"/>
      <c r="C927" s="84"/>
      <c r="D927" s="84"/>
      <c r="E927" s="84"/>
      <c r="F927" s="84"/>
      <c r="G927" s="83"/>
      <c r="H927" s="83"/>
      <c r="I927" s="83"/>
      <c r="J927" s="63"/>
      <c r="K927" s="63"/>
      <c r="L927" s="63"/>
      <c r="M927" s="63"/>
      <c r="N927" s="64"/>
      <c r="O927" s="64"/>
      <c r="P927" s="64"/>
      <c r="Q927" s="64"/>
      <c r="R927" s="64"/>
      <c r="S927" s="64"/>
      <c r="T927" s="64"/>
      <c r="U927" s="64"/>
      <c r="V927" s="64"/>
      <c r="W927" s="64"/>
      <c r="X927" s="64"/>
      <c r="Y927" s="64"/>
      <c r="Z927" s="64"/>
      <c r="AA927" s="64"/>
      <c r="AB927" s="64"/>
      <c r="AC927" s="64"/>
      <c r="AD927" s="64"/>
      <c r="AE927" s="64"/>
      <c r="AF927" s="64"/>
      <c r="AG927" s="64"/>
      <c r="AH927" s="64"/>
      <c r="AI927" s="64"/>
      <c r="AJ927" s="64"/>
      <c r="AK927" s="64"/>
      <c r="AL927" s="64"/>
      <c r="AM927" s="64"/>
      <c r="AN927" s="64"/>
      <c r="AO927" s="64"/>
      <c r="AP927" s="64"/>
      <c r="AQ927" s="64"/>
      <c r="AR927" s="64"/>
      <c r="AS927" s="64"/>
      <c r="AT927" s="64"/>
      <c r="AU927" s="64"/>
      <c r="AV927" s="64"/>
      <c r="AW927" s="64"/>
      <c r="AX927" s="64"/>
      <c r="AY927" s="64"/>
      <c r="AZ927" s="64"/>
      <c r="BA927" s="64"/>
      <c r="BB927" s="64"/>
      <c r="BC927" s="64"/>
      <c r="BD927" s="64"/>
      <c r="BE927" s="64"/>
      <c r="BF927" s="64"/>
      <c r="BG927" s="64"/>
      <c r="BH927" s="64"/>
      <c r="BI927" s="64"/>
      <c r="BJ927" s="64"/>
      <c r="BK927" s="64"/>
      <c r="BL927" s="64"/>
      <c r="BM927" s="64"/>
      <c r="BN927" s="64"/>
      <c r="BO927" s="64"/>
      <c r="BP927" s="64"/>
      <c r="BQ927" s="64"/>
      <c r="BR927" s="64"/>
      <c r="BS927" s="64"/>
      <c r="BT927" s="64"/>
      <c r="BU927" s="64"/>
      <c r="BV927" s="64"/>
      <c r="BW927" s="64"/>
      <c r="BX927" s="64"/>
      <c r="BY927" s="64"/>
      <c r="BZ927" s="64"/>
      <c r="CA927" s="64"/>
      <c r="CB927" s="64"/>
      <c r="CC927" s="64"/>
      <c r="CD927" s="64"/>
      <c r="CE927" s="64"/>
      <c r="CF927" s="64"/>
      <c r="CG927" s="64"/>
      <c r="CH927" s="64"/>
      <c r="CI927" s="64"/>
      <c r="CJ927" s="64"/>
      <c r="CK927" s="64"/>
      <c r="CL927" s="64"/>
    </row>
    <row r="928" spans="1:90" s="85" customFormat="1">
      <c r="A928" s="63"/>
      <c r="B928" s="63"/>
      <c r="C928" s="84"/>
      <c r="D928" s="84"/>
      <c r="E928" s="84"/>
      <c r="F928" s="84"/>
      <c r="G928" s="83"/>
      <c r="H928" s="83"/>
      <c r="I928" s="83"/>
      <c r="J928" s="63"/>
      <c r="K928" s="63"/>
      <c r="L928" s="63"/>
      <c r="M928" s="63"/>
      <c r="N928" s="64"/>
      <c r="O928" s="64"/>
      <c r="P928" s="64"/>
      <c r="Q928" s="64"/>
      <c r="R928" s="64"/>
      <c r="S928" s="64"/>
      <c r="T928" s="64"/>
      <c r="U928" s="64"/>
      <c r="V928" s="64"/>
      <c r="W928" s="64"/>
      <c r="X928" s="64"/>
      <c r="Y928" s="64"/>
      <c r="Z928" s="64"/>
      <c r="AA928" s="64"/>
      <c r="AB928" s="64"/>
      <c r="AC928" s="64"/>
      <c r="AD928" s="64"/>
      <c r="AE928" s="64"/>
      <c r="AF928" s="64"/>
      <c r="AG928" s="64"/>
      <c r="AH928" s="64"/>
      <c r="AI928" s="64"/>
      <c r="AJ928" s="64"/>
      <c r="AK928" s="64"/>
      <c r="AL928" s="64"/>
      <c r="AM928" s="64"/>
      <c r="AN928" s="64"/>
      <c r="AO928" s="64"/>
      <c r="AP928" s="64"/>
      <c r="AQ928" s="64"/>
      <c r="AR928" s="64"/>
      <c r="AS928" s="64"/>
      <c r="AT928" s="64"/>
      <c r="AU928" s="64"/>
      <c r="AV928" s="64"/>
      <c r="AW928" s="64"/>
      <c r="AX928" s="64"/>
      <c r="AY928" s="64"/>
      <c r="AZ928" s="64"/>
      <c r="BA928" s="64"/>
      <c r="BB928" s="64"/>
      <c r="BC928" s="64"/>
      <c r="BD928" s="64"/>
      <c r="BE928" s="64"/>
      <c r="BF928" s="64"/>
      <c r="BG928" s="64"/>
      <c r="BH928" s="64"/>
      <c r="BI928" s="64"/>
      <c r="BJ928" s="64"/>
      <c r="BK928" s="64"/>
      <c r="BL928" s="64"/>
      <c r="BM928" s="64"/>
      <c r="BN928" s="64"/>
      <c r="BO928" s="64"/>
      <c r="BP928" s="64"/>
      <c r="BQ928" s="64"/>
      <c r="BR928" s="64"/>
      <c r="BS928" s="64"/>
      <c r="BT928" s="64"/>
      <c r="BU928" s="64"/>
      <c r="BV928" s="64"/>
      <c r="BW928" s="64"/>
      <c r="BX928" s="64"/>
      <c r="BY928" s="64"/>
      <c r="BZ928" s="64"/>
      <c r="CA928" s="64"/>
      <c r="CB928" s="64"/>
      <c r="CC928" s="64"/>
      <c r="CD928" s="64"/>
      <c r="CE928" s="64"/>
      <c r="CF928" s="64"/>
      <c r="CG928" s="64"/>
      <c r="CH928" s="64"/>
      <c r="CI928" s="64"/>
      <c r="CJ928" s="64"/>
      <c r="CK928" s="64"/>
      <c r="CL928" s="64"/>
    </row>
    <row r="929" spans="1:90" s="85" customFormat="1">
      <c r="A929" s="63"/>
      <c r="B929" s="63"/>
      <c r="C929" s="84"/>
      <c r="D929" s="84"/>
      <c r="E929" s="84"/>
      <c r="F929" s="84"/>
      <c r="G929" s="83"/>
      <c r="H929" s="83"/>
      <c r="I929" s="83"/>
      <c r="J929" s="63"/>
      <c r="K929" s="63"/>
      <c r="L929" s="63"/>
      <c r="M929" s="63"/>
      <c r="N929" s="64"/>
      <c r="O929" s="64"/>
      <c r="P929" s="64"/>
      <c r="Q929" s="64"/>
      <c r="R929" s="64"/>
      <c r="S929" s="64"/>
      <c r="T929" s="64"/>
      <c r="U929" s="64"/>
      <c r="V929" s="64"/>
      <c r="W929" s="64"/>
      <c r="X929" s="64"/>
      <c r="Y929" s="64"/>
      <c r="Z929" s="64"/>
      <c r="AA929" s="64"/>
      <c r="AB929" s="64"/>
      <c r="AC929" s="64"/>
      <c r="AD929" s="64"/>
      <c r="AE929" s="64"/>
      <c r="AF929" s="64"/>
      <c r="AG929" s="64"/>
      <c r="AH929" s="64"/>
      <c r="AI929" s="64"/>
      <c r="AJ929" s="64"/>
      <c r="AK929" s="64"/>
      <c r="AL929" s="64"/>
      <c r="AM929" s="64"/>
      <c r="AN929" s="64"/>
      <c r="AO929" s="64"/>
      <c r="AP929" s="64"/>
      <c r="AQ929" s="64"/>
      <c r="AR929" s="64"/>
      <c r="AS929" s="64"/>
      <c r="AT929" s="64"/>
      <c r="AU929" s="64"/>
      <c r="AV929" s="64"/>
      <c r="AW929" s="64"/>
      <c r="AX929" s="64"/>
      <c r="AY929" s="64"/>
      <c r="AZ929" s="64"/>
      <c r="BA929" s="64"/>
      <c r="BB929" s="64"/>
      <c r="BC929" s="64"/>
      <c r="BD929" s="64"/>
      <c r="BE929" s="64"/>
      <c r="BF929" s="64"/>
      <c r="BG929" s="64"/>
      <c r="BH929" s="64"/>
      <c r="BI929" s="64"/>
      <c r="BJ929" s="64"/>
      <c r="BK929" s="64"/>
      <c r="BL929" s="64"/>
      <c r="BM929" s="64"/>
      <c r="BN929" s="64"/>
      <c r="BO929" s="64"/>
      <c r="BP929" s="64"/>
      <c r="BQ929" s="64"/>
      <c r="BR929" s="64"/>
      <c r="BS929" s="64"/>
      <c r="BT929" s="64"/>
      <c r="BU929" s="64"/>
      <c r="BV929" s="64"/>
      <c r="BW929" s="64"/>
      <c r="BX929" s="64"/>
      <c r="BY929" s="64"/>
      <c r="BZ929" s="64"/>
      <c r="CA929" s="64"/>
      <c r="CB929" s="64"/>
      <c r="CC929" s="64"/>
      <c r="CD929" s="64"/>
      <c r="CE929" s="64"/>
      <c r="CF929" s="64"/>
      <c r="CG929" s="64"/>
      <c r="CH929" s="64"/>
      <c r="CI929" s="64"/>
      <c r="CJ929" s="64"/>
      <c r="CK929" s="64"/>
      <c r="CL929" s="64"/>
    </row>
    <row r="930" spans="1:90" s="85" customFormat="1">
      <c r="A930" s="63"/>
      <c r="B930" s="63"/>
      <c r="C930" s="84"/>
      <c r="D930" s="84"/>
      <c r="E930" s="84"/>
      <c r="F930" s="84"/>
      <c r="G930" s="83"/>
      <c r="H930" s="83"/>
      <c r="I930" s="83"/>
      <c r="J930" s="63"/>
      <c r="K930" s="63"/>
      <c r="L930" s="63"/>
      <c r="M930" s="63"/>
      <c r="N930" s="64"/>
      <c r="O930" s="64"/>
      <c r="P930" s="64"/>
      <c r="Q930" s="64"/>
      <c r="R930" s="64"/>
      <c r="S930" s="64"/>
      <c r="T930" s="64"/>
      <c r="U930" s="64"/>
      <c r="V930" s="64"/>
      <c r="W930" s="64"/>
      <c r="X930" s="64"/>
      <c r="Y930" s="64"/>
      <c r="Z930" s="64"/>
      <c r="AA930" s="64"/>
      <c r="AB930" s="64"/>
      <c r="AC930" s="64"/>
      <c r="AD930" s="64"/>
      <c r="AE930" s="64"/>
      <c r="AF930" s="64"/>
      <c r="AG930" s="64"/>
      <c r="AH930" s="64"/>
      <c r="AI930" s="64"/>
      <c r="AJ930" s="64"/>
      <c r="AK930" s="64"/>
      <c r="AL930" s="64"/>
      <c r="AM930" s="64"/>
      <c r="AN930" s="64"/>
      <c r="AO930" s="64"/>
      <c r="AP930" s="64"/>
      <c r="AQ930" s="64"/>
      <c r="AR930" s="64"/>
      <c r="AS930" s="64"/>
      <c r="AT930" s="64"/>
      <c r="AU930" s="64"/>
      <c r="AV930" s="64"/>
      <c r="AW930" s="64"/>
      <c r="AX930" s="64"/>
      <c r="AY930" s="64"/>
      <c r="AZ930" s="64"/>
      <c r="BA930" s="64"/>
      <c r="BB930" s="64"/>
      <c r="BC930" s="64"/>
      <c r="BD930" s="64"/>
      <c r="BE930" s="64"/>
      <c r="BF930" s="64"/>
      <c r="BG930" s="64"/>
      <c r="BH930" s="64"/>
      <c r="BI930" s="64"/>
      <c r="BJ930" s="64"/>
      <c r="BK930" s="64"/>
      <c r="BL930" s="64"/>
      <c r="BM930" s="64"/>
      <c r="BN930" s="64"/>
      <c r="BO930" s="64"/>
      <c r="BP930" s="64"/>
      <c r="BQ930" s="64"/>
      <c r="BR930" s="64"/>
      <c r="BS930" s="64"/>
      <c r="BT930" s="64"/>
      <c r="BU930" s="64"/>
      <c r="BV930" s="64"/>
      <c r="BW930" s="64"/>
      <c r="BX930" s="64"/>
      <c r="BY930" s="64"/>
      <c r="BZ930" s="64"/>
      <c r="CA930" s="64"/>
      <c r="CB930" s="64"/>
      <c r="CC930" s="64"/>
      <c r="CD930" s="64"/>
      <c r="CE930" s="64"/>
      <c r="CF930" s="64"/>
      <c r="CG930" s="64"/>
      <c r="CH930" s="64"/>
      <c r="CI930" s="64"/>
      <c r="CJ930" s="64"/>
      <c r="CK930" s="64"/>
      <c r="CL930" s="64"/>
    </row>
    <row r="931" spans="1:90" s="85" customFormat="1">
      <c r="A931" s="63"/>
      <c r="B931" s="63"/>
      <c r="C931" s="84"/>
      <c r="D931" s="84"/>
      <c r="E931" s="84"/>
      <c r="F931" s="84"/>
      <c r="G931" s="83"/>
      <c r="H931" s="83"/>
      <c r="I931" s="83"/>
      <c r="J931" s="63"/>
      <c r="K931" s="63"/>
      <c r="L931" s="63"/>
      <c r="M931" s="63"/>
      <c r="N931" s="64"/>
      <c r="O931" s="64"/>
      <c r="P931" s="64"/>
      <c r="Q931" s="64"/>
      <c r="R931" s="64"/>
      <c r="S931" s="64"/>
      <c r="T931" s="64"/>
      <c r="U931" s="64"/>
      <c r="V931" s="64"/>
      <c r="W931" s="64"/>
      <c r="X931" s="64"/>
      <c r="Y931" s="64"/>
      <c r="Z931" s="64"/>
      <c r="AA931" s="64"/>
      <c r="AB931" s="64"/>
      <c r="AC931" s="64"/>
      <c r="AD931" s="64"/>
      <c r="AE931" s="64"/>
      <c r="AF931" s="64"/>
      <c r="AG931" s="64"/>
      <c r="AH931" s="64"/>
      <c r="AI931" s="64"/>
      <c r="AJ931" s="64"/>
      <c r="AK931" s="64"/>
      <c r="AL931" s="64"/>
      <c r="AM931" s="64"/>
      <c r="AN931" s="64"/>
      <c r="AO931" s="64"/>
      <c r="AP931" s="64"/>
      <c r="AQ931" s="64"/>
      <c r="AR931" s="64"/>
      <c r="AS931" s="64"/>
      <c r="AT931" s="64"/>
      <c r="AU931" s="64"/>
      <c r="AV931" s="64"/>
      <c r="AW931" s="64"/>
      <c r="AX931" s="64"/>
      <c r="AY931" s="64"/>
      <c r="AZ931" s="64"/>
      <c r="BA931" s="64"/>
      <c r="BB931" s="64"/>
      <c r="BC931" s="64"/>
      <c r="BD931" s="64"/>
      <c r="BE931" s="64"/>
      <c r="BF931" s="64"/>
      <c r="BG931" s="64"/>
      <c r="BH931" s="64"/>
      <c r="BI931" s="64"/>
      <c r="BJ931" s="64"/>
      <c r="BK931" s="64"/>
      <c r="BL931" s="64"/>
      <c r="BM931" s="64"/>
      <c r="BN931" s="64"/>
      <c r="BO931" s="64"/>
      <c r="BP931" s="64"/>
      <c r="BQ931" s="64"/>
      <c r="BR931" s="64"/>
      <c r="BS931" s="64"/>
      <c r="BT931" s="64"/>
      <c r="BU931" s="64"/>
      <c r="BV931" s="64"/>
      <c r="BW931" s="64"/>
      <c r="BX931" s="64"/>
      <c r="BY931" s="64"/>
      <c r="BZ931" s="64"/>
      <c r="CA931" s="64"/>
      <c r="CB931" s="64"/>
      <c r="CC931" s="64"/>
      <c r="CD931" s="64"/>
      <c r="CE931" s="64"/>
      <c r="CF931" s="64"/>
      <c r="CG931" s="64"/>
      <c r="CH931" s="64"/>
      <c r="CI931" s="64"/>
      <c r="CJ931" s="64"/>
      <c r="CK931" s="64"/>
      <c r="CL931" s="64"/>
    </row>
    <row r="932" spans="1:90" s="85" customFormat="1">
      <c r="A932" s="63"/>
      <c r="B932" s="63"/>
      <c r="C932" s="84"/>
      <c r="D932" s="84"/>
      <c r="E932" s="84"/>
      <c r="F932" s="84"/>
      <c r="G932" s="83"/>
      <c r="H932" s="83"/>
      <c r="I932" s="83"/>
      <c r="J932" s="63"/>
      <c r="K932" s="63"/>
      <c r="L932" s="63"/>
      <c r="M932" s="63"/>
      <c r="N932" s="64"/>
      <c r="O932" s="64"/>
      <c r="P932" s="64"/>
      <c r="Q932" s="64"/>
      <c r="R932" s="64"/>
      <c r="S932" s="64"/>
      <c r="T932" s="64"/>
      <c r="U932" s="64"/>
      <c r="V932" s="64"/>
      <c r="W932" s="64"/>
      <c r="X932" s="64"/>
      <c r="Y932" s="64"/>
      <c r="Z932" s="64"/>
      <c r="AA932" s="64"/>
      <c r="AB932" s="64"/>
      <c r="AC932" s="64"/>
      <c r="AD932" s="64"/>
      <c r="AE932" s="64"/>
      <c r="AF932" s="64"/>
      <c r="AG932" s="64"/>
      <c r="AH932" s="64"/>
      <c r="AI932" s="64"/>
      <c r="AJ932" s="64"/>
      <c r="AK932" s="64"/>
      <c r="AL932" s="64"/>
      <c r="AM932" s="64"/>
      <c r="AN932" s="64"/>
      <c r="AO932" s="64"/>
      <c r="AP932" s="64"/>
      <c r="AQ932" s="64"/>
      <c r="AR932" s="64"/>
      <c r="AS932" s="64"/>
      <c r="AT932" s="64"/>
      <c r="AU932" s="64"/>
      <c r="AV932" s="64"/>
      <c r="AW932" s="64"/>
      <c r="AX932" s="64"/>
      <c r="AY932" s="64"/>
      <c r="AZ932" s="64"/>
      <c r="BA932" s="64"/>
      <c r="BB932" s="64"/>
      <c r="BC932" s="64"/>
      <c r="BD932" s="64"/>
      <c r="BE932" s="64"/>
      <c r="BF932" s="64"/>
      <c r="BG932" s="64"/>
      <c r="BH932" s="64"/>
      <c r="BI932" s="64"/>
      <c r="BJ932" s="64"/>
      <c r="BK932" s="64"/>
      <c r="BL932" s="64"/>
      <c r="BM932" s="64"/>
      <c r="BN932" s="64"/>
      <c r="BO932" s="64"/>
      <c r="BP932" s="64"/>
      <c r="BQ932" s="64"/>
      <c r="BR932" s="64"/>
      <c r="BS932" s="64"/>
      <c r="BT932" s="64"/>
      <c r="BU932" s="64"/>
      <c r="BV932" s="64"/>
      <c r="BW932" s="64"/>
      <c r="BX932" s="64"/>
      <c r="BY932" s="64"/>
      <c r="BZ932" s="64"/>
      <c r="CA932" s="64"/>
      <c r="CB932" s="64"/>
      <c r="CC932" s="64"/>
      <c r="CD932" s="64"/>
      <c r="CE932" s="64"/>
      <c r="CF932" s="64"/>
      <c r="CG932" s="64"/>
      <c r="CH932" s="64"/>
      <c r="CI932" s="64"/>
      <c r="CJ932" s="64"/>
      <c r="CK932" s="64"/>
      <c r="CL932" s="64"/>
    </row>
  </sheetData>
  <mergeCells count="9">
    <mergeCell ref="G10:O10"/>
    <mergeCell ref="A8:M8"/>
    <mergeCell ref="A9:G9"/>
    <mergeCell ref="A10:A11"/>
    <mergeCell ref="B10:B11"/>
    <mergeCell ref="C10:C11"/>
    <mergeCell ref="D10:D11"/>
    <mergeCell ref="E10:E11"/>
    <mergeCell ref="F10:F11"/>
  </mergeCells>
  <pageMargins left="0.59055118110236227" right="0" top="0.55118110236220474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2022-10-20T11:51:17Z</cp:lastPrinted>
  <dcterms:created xsi:type="dcterms:W3CDTF">2004-09-08T09:13:27Z</dcterms:created>
  <dcterms:modified xsi:type="dcterms:W3CDTF">2022-10-21T10:04:45Z</dcterms:modified>
</cp:coreProperties>
</file>