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/>
  </bookViews>
  <sheets>
    <sheet name="к реш.." sheetId="109" r:id="rId1"/>
  </sheets>
  <definedNames>
    <definedName name="_xlnm.Print_Area" localSheetId="0">'к реш..'!$A$1:$H$72</definedName>
  </definedNames>
  <calcPr calcId="125725"/>
</workbook>
</file>

<file path=xl/calcChain.xml><?xml version="1.0" encoding="utf-8"?>
<calcChain xmlns="http://schemas.openxmlformats.org/spreadsheetml/2006/main">
  <c r="H70" i="109"/>
  <c r="H69"/>
  <c r="H68"/>
  <c r="G67"/>
  <c r="G72" s="1"/>
  <c r="F67"/>
  <c r="H65"/>
  <c r="G64"/>
  <c r="F64"/>
  <c r="H64" s="1"/>
  <c r="H63"/>
  <c r="H62"/>
  <c r="F61"/>
  <c r="H61" s="1"/>
  <c r="G60"/>
  <c r="H58"/>
  <c r="G58"/>
  <c r="H57"/>
  <c r="G57"/>
  <c r="H56"/>
  <c r="G56"/>
  <c r="H55"/>
  <c r="G54"/>
  <c r="F54"/>
  <c r="H54" s="1"/>
  <c r="H52"/>
  <c r="G52"/>
  <c r="G51"/>
  <c r="F51"/>
  <c r="H51" s="1"/>
  <c r="H49"/>
  <c r="H48"/>
  <c r="G48"/>
  <c r="H47"/>
  <c r="G47"/>
  <c r="H46"/>
  <c r="G46"/>
  <c r="H45"/>
  <c r="G45"/>
  <c r="G44"/>
  <c r="F44"/>
  <c r="H44" s="1"/>
  <c r="G42"/>
  <c r="H42" s="1"/>
  <c r="G41"/>
  <c r="F41"/>
  <c r="H41" s="1"/>
  <c r="H39"/>
  <c r="G38"/>
  <c r="H38" s="1"/>
  <c r="G37"/>
  <c r="H37" s="1"/>
  <c r="G36"/>
  <c r="F36"/>
  <c r="H36" s="1"/>
  <c r="H34"/>
  <c r="G34"/>
  <c r="H33"/>
  <c r="G33"/>
  <c r="H32"/>
  <c r="G32"/>
  <c r="H31"/>
  <c r="G30"/>
  <c r="F30"/>
  <c r="H30" s="1"/>
  <c r="H28"/>
  <c r="G27"/>
  <c r="F27"/>
  <c r="H27" s="1"/>
  <c r="H25"/>
  <c r="G24"/>
  <c r="F24"/>
  <c r="H24" s="1"/>
  <c r="H22"/>
  <c r="G22"/>
  <c r="H21"/>
  <c r="G21"/>
  <c r="H20"/>
  <c r="H19"/>
  <c r="H18"/>
  <c r="F18"/>
  <c r="H17"/>
  <c r="G17"/>
  <c r="H16"/>
  <c r="F15"/>
  <c r="H15" s="1"/>
  <c r="G14"/>
  <c r="H67" l="1"/>
  <c r="F14"/>
  <c r="H14" s="1"/>
  <c r="F60"/>
  <c r="H60" s="1"/>
  <c r="F72" l="1"/>
  <c r="H72" s="1"/>
</calcChain>
</file>

<file path=xl/sharedStrings.xml><?xml version="1.0" encoding="utf-8"?>
<sst xmlns="http://schemas.openxmlformats.org/spreadsheetml/2006/main" count="141" uniqueCount="73">
  <si>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</si>
  <si>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</si>
  <si>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</si>
  <si>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</si>
  <si>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</si>
  <si>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</si>
  <si>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</si>
  <si>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</si>
  <si>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</si>
  <si>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</si>
  <si>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</si>
  <si>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</si>
  <si>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</si>
  <si>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</si>
  <si>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</si>
  <si>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</si>
  <si>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</si>
  <si>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</si>
  <si>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</si>
  <si>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</si>
  <si>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</si>
  <si>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</si>
  <si>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</si>
  <si>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</si>
  <si>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</si>
  <si>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</si>
  <si>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</si>
  <si>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</si>
  <si>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</si>
  <si>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</si>
  <si>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</si>
  <si>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</si>
  <si>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</si>
  <si>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</si>
  <si>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</si>
  <si>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</si>
  <si>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к решению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</si>
  <si>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</si>
  <si>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</si>
  <si>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</si>
  <si>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</si>
  <si>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</si>
  <si>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</si>
  <si>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</si>
  <si>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</si>
  <si>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</si>
  <si>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</si>
  <si>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</si>
  <si>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</si>
  <si>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</si>
  <si>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Прочие межбюджетные трансфкрты общего характера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</si>
  <si>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</si>
  <si>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</si>
  <si>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Сумма , тыс.руб.</t>
  </si>
  <si>
    <t>Под-раздел</t>
  </si>
  <si>
    <t>Раздел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</si>
  <si>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</si>
  <si>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</si>
  <si>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</si>
  <si>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</si>
  <si>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</si>
  <si>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Физическая культура</t>
  </si>
  <si>
    <t>Благоустройство</t>
  </si>
  <si>
    <t>Дополнительное образование детей</t>
  </si>
  <si>
    <t>КУЛЬТУРА, КИНЕМАТОГРАФИЯ</t>
  </si>
  <si>
    <t>Изменения (+), (-)</t>
  </si>
  <si>
    <t>Защита населения и территории от чрезвычайных ситуаций природного и техногенного характера, пожарная безопасность</t>
  </si>
  <si>
    <t>Распределение бюджетных ассигнований на 2021 год по разделам и подразделам классификации расходов бюджетов</t>
  </si>
  <si>
    <r>
      <rPr>
        <b/>
        <sz val="10"/>
        <rFont val="Times New Roman"/>
        <family val="1"/>
        <charset val="204"/>
      </rPr>
      <t>"</t>
    </r>
    <r>
      <rPr>
        <sz val="10"/>
        <rFont val="Times New Roman"/>
        <family val="1"/>
        <charset val="204"/>
      </rPr>
      <t>Приложение № 6</t>
    </r>
  </si>
  <si>
    <t>от 17.12.2020 года № 55"</t>
  </si>
  <si>
    <t>Приложение № 3</t>
  </si>
  <si>
    <t>ОХРАНА ОКРУЖАЮЩЕЙ СРЕДЫ</t>
  </si>
  <si>
    <t xml:space="preserve">                        от 18.11.2021 года  № 40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</si>
</sst>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distributed"/>
    </xf>
    <xf numFmtId="49" fontId="6" fillId="0" borderId="4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 applyBorder="1"/>
    <xf numFmtId="0" fontId="8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2" fillId="0" borderId="0" xfId="0" applyNumberFormat="1" applyFont="1"/>
    <xf numFmtId="165" fontId="4" fillId="0" borderId="4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1"/>
  <sheetViews>
    <sheetView tabSelected="1" topLeftCell="B2" zoomScaleSheetLayoutView="130" workbookViewId="0">
      <selection activeCell="H12" sqref="H12:H13"/>
    </sheetView>
  </sheetViews>
  <sheetFormatPr defaultColWidth="9.140625" defaultRowHeight="12"/>
  <cols>
    <col min="1" max="1" width="1" style="1" hidden="1" customWidth="1"/>
    <col min="2" max="2" width="0.140625" style="1" customWidth="1"/>
    <col min="3" max="3" width="93.42578125" style="1" customWidth="1"/>
    <col min="4" max="4" width="8.85546875" style="4" customWidth="1"/>
    <col min="5" max="5" width="7" style="4" customWidth="1"/>
    <col min="6" max="6" width="10.7109375" style="1" hidden="1" customWidth="1"/>
    <col min="7" max="7" width="11.7109375" style="1" hidden="1" customWidth="1"/>
    <col min="8" max="8" width="13.5703125" style="1" customWidth="1"/>
    <col min="9" max="16384" width="9.140625" style="1"/>
  </cols>
  <sheetData>
    <row r="1" spans="3:8" ht="15" hidden="1" customHeight="1"/>
    <row r="2" spans="3:8" ht="12.75">
      <c r="F2" s="45"/>
      <c r="G2" s="45"/>
      <c r="H2" s="44" t="s">
        <v>70</v>
      </c>
    </row>
    <row r="3" spans="3:8" ht="12.75">
      <c r="F3" s="45"/>
      <c r="G3" s="45"/>
      <c r="H3" s="45" t="s">
        <v>36</v>
      </c>
    </row>
    <row r="4" spans="3:8" ht="12.75">
      <c r="F4" s="45"/>
      <c r="G4" s="45"/>
      <c r="H4" s="44" t="s">
        <v>72</v>
      </c>
    </row>
    <row r="5" spans="3:8" ht="11.25" customHeight="1">
      <c r="F5" s="45"/>
      <c r="G5" s="45"/>
      <c r="H5" s="45"/>
    </row>
    <row r="6" spans="3:8" ht="11.25" customHeight="1">
      <c r="F6" s="45"/>
      <c r="G6" s="45"/>
      <c r="H6" s="44" t="s">
        <v>68</v>
      </c>
    </row>
    <row r="7" spans="3:8" ht="11.25" customHeight="1">
      <c r="F7" s="45"/>
      <c r="G7" s="45"/>
      <c r="H7" s="45" t="s">
        <v>36</v>
      </c>
    </row>
    <row r="8" spans="3:8" ht="11.25" customHeight="1">
      <c r="F8" s="45"/>
      <c r="G8" s="45"/>
      <c r="H8" s="45" t="s">
        <v>69</v>
      </c>
    </row>
    <row r="9" spans="3:8" ht="11.25" customHeight="1">
      <c r="F9" s="45"/>
      <c r="G9" s="45"/>
      <c r="H9" s="45"/>
    </row>
    <row r="10" spans="3:8" ht="16.5" customHeight="1">
      <c r="C10" s="50" t="s">
        <v>67</v>
      </c>
      <c r="D10" s="50"/>
      <c r="E10" s="50"/>
      <c r="F10" s="50"/>
      <c r="G10" s="50"/>
      <c r="H10" s="50"/>
    </row>
    <row r="11" spans="3:8" ht="11.25" customHeight="1">
      <c r="C11" s="51"/>
      <c r="D11" s="51"/>
      <c r="E11" s="51"/>
      <c r="F11" s="51"/>
    </row>
    <row r="12" spans="3:8" ht="30">
      <c r="C12" s="10" t="s">
        <v>0</v>
      </c>
      <c r="D12" s="11" t="s">
        <v>55</v>
      </c>
      <c r="E12" s="11" t="s">
        <v>54</v>
      </c>
      <c r="F12" s="12" t="s">
        <v>53</v>
      </c>
      <c r="G12" s="12" t="s">
        <v>65</v>
      </c>
      <c r="H12" s="12" t="s">
        <v>53</v>
      </c>
    </row>
    <row r="13" spans="3:8" s="39" customFormat="1" ht="10.9" customHeight="1">
      <c r="C13" s="38">
        <v>1</v>
      </c>
      <c r="D13" s="38">
        <v>2</v>
      </c>
      <c r="E13" s="38">
        <v>3</v>
      </c>
      <c r="F13" s="38">
        <v>4</v>
      </c>
      <c r="G13" s="38">
        <v>5</v>
      </c>
      <c r="H13" s="38">
        <v>4</v>
      </c>
    </row>
    <row r="14" spans="3:8" ht="19.5" customHeight="1">
      <c r="C14" s="13" t="s">
        <v>30</v>
      </c>
      <c r="D14" s="14" t="s">
        <v>1</v>
      </c>
      <c r="E14" s="14"/>
      <c r="F14" s="47">
        <f>SUM(F15:F22)</f>
        <v>63271.1</v>
      </c>
      <c r="G14" s="47">
        <f t="shared" ref="G14" si="0">SUM(G15:G22)</f>
        <v>-240.5</v>
      </c>
      <c r="H14" s="47">
        <f>F14+G14</f>
        <v>63030.6</v>
      </c>
    </row>
    <row r="15" spans="3:8" ht="18" customHeight="1">
      <c r="C15" s="15" t="s">
        <v>29</v>
      </c>
      <c r="D15" s="16" t="s">
        <v>1</v>
      </c>
      <c r="E15" s="16" t="s">
        <v>2</v>
      </c>
      <c r="F15" s="48">
        <f>2030.7</f>
        <v>2030.7</v>
      </c>
      <c r="G15" s="48"/>
      <c r="H15" s="48">
        <f t="shared" ref="H15:H72" si="1">F15+G15</f>
        <v>2030.7</v>
      </c>
    </row>
    <row r="16" spans="3:8" ht="30.75" customHeight="1">
      <c r="C16" s="15" t="s">
        <v>26</v>
      </c>
      <c r="D16" s="16" t="s">
        <v>1</v>
      </c>
      <c r="E16" s="16" t="s">
        <v>3</v>
      </c>
      <c r="F16" s="48">
        <v>1338.3</v>
      </c>
      <c r="G16" s="48"/>
      <c r="H16" s="48">
        <f t="shared" si="1"/>
        <v>1338.3</v>
      </c>
    </row>
    <row r="17" spans="3:8" ht="30">
      <c r="C17" s="15" t="s">
        <v>37</v>
      </c>
      <c r="D17" s="16" t="s">
        <v>1</v>
      </c>
      <c r="E17" s="16" t="s">
        <v>10</v>
      </c>
      <c r="F17" s="48">
        <v>28499</v>
      </c>
      <c r="G17" s="48">
        <f>-5</f>
        <v>-5</v>
      </c>
      <c r="H17" s="48">
        <f t="shared" si="1"/>
        <v>28494</v>
      </c>
    </row>
    <row r="18" spans="3:8" ht="15">
      <c r="C18" s="15" t="s">
        <v>59</v>
      </c>
      <c r="D18" s="16" t="s">
        <v>1</v>
      </c>
      <c r="E18" s="16" t="s">
        <v>4</v>
      </c>
      <c r="F18" s="48">
        <f>6.8</f>
        <v>6.8</v>
      </c>
      <c r="G18" s="48"/>
      <c r="H18" s="48">
        <f t="shared" si="1"/>
        <v>6.8</v>
      </c>
    </row>
    <row r="19" spans="3:8" ht="28.5" customHeight="1">
      <c r="C19" s="15" t="s">
        <v>27</v>
      </c>
      <c r="D19" s="16" t="s">
        <v>1</v>
      </c>
      <c r="E19" s="16" t="s">
        <v>11</v>
      </c>
      <c r="F19" s="48">
        <v>9294.2999999999993</v>
      </c>
      <c r="G19" s="48"/>
      <c r="H19" s="48">
        <f t="shared" si="1"/>
        <v>9294.2999999999993</v>
      </c>
    </row>
    <row r="20" spans="3:8" ht="15" hidden="1">
      <c r="C20" s="15" t="s">
        <v>60</v>
      </c>
      <c r="D20" s="16" t="s">
        <v>1</v>
      </c>
      <c r="E20" s="16" t="s">
        <v>5</v>
      </c>
      <c r="F20" s="48"/>
      <c r="G20" s="48"/>
      <c r="H20" s="48">
        <f t="shared" si="1"/>
        <v>0</v>
      </c>
    </row>
    <row r="21" spans="3:8" ht="15">
      <c r="C21" s="15" t="s">
        <v>7</v>
      </c>
      <c r="D21" s="16" t="s">
        <v>1</v>
      </c>
      <c r="E21" s="16" t="s">
        <v>19</v>
      </c>
      <c r="F21" s="48">
        <v>105</v>
      </c>
      <c r="G21" s="48">
        <f>-105</f>
        <v>-105</v>
      </c>
      <c r="H21" s="48">
        <f t="shared" si="1"/>
        <v>0</v>
      </c>
    </row>
    <row r="22" spans="3:8" ht="15">
      <c r="C22" s="17" t="s">
        <v>21</v>
      </c>
      <c r="D22" s="16" t="s">
        <v>1</v>
      </c>
      <c r="E22" s="16" t="s">
        <v>43</v>
      </c>
      <c r="F22" s="48">
        <v>21997</v>
      </c>
      <c r="G22" s="48">
        <f>55-185.5</f>
        <v>-130.5</v>
      </c>
      <c r="H22" s="48">
        <f t="shared" si="1"/>
        <v>21866.5</v>
      </c>
    </row>
    <row r="23" spans="3:8" ht="4.5" customHeight="1">
      <c r="C23" s="18"/>
      <c r="D23" s="19"/>
      <c r="E23" s="19"/>
      <c r="F23" s="47"/>
      <c r="G23" s="47"/>
      <c r="H23" s="47"/>
    </row>
    <row r="24" spans="3:8" ht="15" customHeight="1">
      <c r="C24" s="20" t="s">
        <v>44</v>
      </c>
      <c r="D24" s="21" t="s">
        <v>2</v>
      </c>
      <c r="E24" s="21"/>
      <c r="F24" s="47">
        <f>F25</f>
        <v>1055.2</v>
      </c>
      <c r="G24" s="47">
        <f t="shared" ref="G24" si="2">G25</f>
        <v>0</v>
      </c>
      <c r="H24" s="47">
        <f t="shared" si="1"/>
        <v>1055.2</v>
      </c>
    </row>
    <row r="25" spans="3:8" ht="14.25" customHeight="1">
      <c r="C25" s="18" t="s">
        <v>40</v>
      </c>
      <c r="D25" s="19" t="s">
        <v>2</v>
      </c>
      <c r="E25" s="19" t="s">
        <v>3</v>
      </c>
      <c r="F25" s="48">
        <v>1055.2</v>
      </c>
      <c r="G25" s="48"/>
      <c r="H25" s="48">
        <f t="shared" si="1"/>
        <v>1055.2</v>
      </c>
    </row>
    <row r="26" spans="3:8" ht="6.75" customHeight="1">
      <c r="C26" s="18"/>
      <c r="D26" s="19"/>
      <c r="E26" s="19"/>
      <c r="F26" s="47"/>
      <c r="G26" s="47"/>
      <c r="H26" s="47"/>
    </row>
    <row r="27" spans="3:8" ht="19.5" customHeight="1">
      <c r="C27" s="22" t="s">
        <v>31</v>
      </c>
      <c r="D27" s="14" t="s">
        <v>3</v>
      </c>
      <c r="E27" s="14"/>
      <c r="F27" s="47">
        <f>F28</f>
        <v>245.2</v>
      </c>
      <c r="G27" s="47">
        <f>G28</f>
        <v>0</v>
      </c>
      <c r="H27" s="47">
        <f t="shared" si="1"/>
        <v>245.2</v>
      </c>
    </row>
    <row r="28" spans="3:8" s="6" customFormat="1" ht="30">
      <c r="C28" s="23" t="s">
        <v>66</v>
      </c>
      <c r="D28" s="19" t="s">
        <v>3</v>
      </c>
      <c r="E28" s="19" t="s">
        <v>9</v>
      </c>
      <c r="F28" s="48">
        <v>245.2</v>
      </c>
      <c r="G28" s="48"/>
      <c r="H28" s="48">
        <f t="shared" si="1"/>
        <v>245.2</v>
      </c>
    </row>
    <row r="29" spans="3:8" ht="8.4499999999999993" customHeight="1">
      <c r="C29" s="24"/>
      <c r="D29" s="16"/>
      <c r="E29" s="16"/>
      <c r="F29" s="47"/>
      <c r="G29" s="47"/>
      <c r="H29" s="47"/>
    </row>
    <row r="30" spans="3:8" ht="14.25">
      <c r="C30" s="25" t="s">
        <v>32</v>
      </c>
      <c r="D30" s="26" t="s">
        <v>10</v>
      </c>
      <c r="E30" s="26"/>
      <c r="F30" s="47">
        <f>SUM(F31:F34)</f>
        <v>39492.699999999997</v>
      </c>
      <c r="G30" s="47">
        <f t="shared" ref="G30" si="3">SUM(G31:G34)</f>
        <v>645.9</v>
      </c>
      <c r="H30" s="47">
        <f t="shared" si="1"/>
        <v>40138.6</v>
      </c>
    </row>
    <row r="31" spans="3:8" ht="15">
      <c r="C31" s="43" t="s">
        <v>57</v>
      </c>
      <c r="D31" s="27" t="s">
        <v>10</v>
      </c>
      <c r="E31" s="27" t="s">
        <v>4</v>
      </c>
      <c r="F31" s="48">
        <v>2260</v>
      </c>
      <c r="G31" s="48"/>
      <c r="H31" s="48">
        <f t="shared" si="1"/>
        <v>2260</v>
      </c>
    </row>
    <row r="32" spans="3:8" ht="15">
      <c r="C32" s="18" t="s">
        <v>12</v>
      </c>
      <c r="D32" s="19" t="s">
        <v>10</v>
      </c>
      <c r="E32" s="19" t="s">
        <v>13</v>
      </c>
      <c r="F32" s="48">
        <v>8192.4</v>
      </c>
      <c r="G32" s="48">
        <f>50</f>
        <v>50</v>
      </c>
      <c r="H32" s="48">
        <f t="shared" si="1"/>
        <v>8242.4</v>
      </c>
    </row>
    <row r="33" spans="3:8" ht="15">
      <c r="C33" s="18" t="s">
        <v>48</v>
      </c>
      <c r="D33" s="19" t="s">
        <v>10</v>
      </c>
      <c r="E33" s="19" t="s">
        <v>8</v>
      </c>
      <c r="F33" s="48">
        <v>27613.1</v>
      </c>
      <c r="G33" s="48">
        <f>424.5</f>
        <v>424.5</v>
      </c>
      <c r="H33" s="48">
        <f t="shared" si="1"/>
        <v>28037.599999999999</v>
      </c>
    </row>
    <row r="34" spans="3:8" ht="15">
      <c r="C34" s="28" t="s">
        <v>20</v>
      </c>
      <c r="D34" s="29" t="s">
        <v>10</v>
      </c>
      <c r="E34" s="29" t="s">
        <v>6</v>
      </c>
      <c r="F34" s="48">
        <v>1427.2</v>
      </c>
      <c r="G34" s="48">
        <f>171.4</f>
        <v>171.4</v>
      </c>
      <c r="H34" s="48">
        <f t="shared" si="1"/>
        <v>1598.6000000000001</v>
      </c>
    </row>
    <row r="35" spans="3:8" ht="6.6" customHeight="1">
      <c r="C35" s="28"/>
      <c r="D35" s="29"/>
      <c r="E35" s="29"/>
      <c r="F35" s="47"/>
      <c r="G35" s="47"/>
      <c r="H35" s="47"/>
    </row>
    <row r="36" spans="3:8" ht="14.25">
      <c r="C36" s="30" t="s">
        <v>39</v>
      </c>
      <c r="D36" s="31" t="s">
        <v>4</v>
      </c>
      <c r="E36" s="31"/>
      <c r="F36" s="47">
        <f>F38+F37+F39</f>
        <v>71203.899999999994</v>
      </c>
      <c r="G36" s="47">
        <f t="shared" ref="G36" si="4">G38+G37+G39</f>
        <v>299.39999999999998</v>
      </c>
      <c r="H36" s="47">
        <f t="shared" si="1"/>
        <v>71503.299999999988</v>
      </c>
    </row>
    <row r="37" spans="3:8" ht="15">
      <c r="C37" s="28" t="s">
        <v>58</v>
      </c>
      <c r="D37" s="29" t="s">
        <v>4</v>
      </c>
      <c r="E37" s="29" t="s">
        <v>1</v>
      </c>
      <c r="F37" s="48">
        <v>62942.5</v>
      </c>
      <c r="G37" s="48">
        <f>-40</f>
        <v>-40</v>
      </c>
      <c r="H37" s="48">
        <f t="shared" si="1"/>
        <v>62902.5</v>
      </c>
    </row>
    <row r="38" spans="3:8" ht="15">
      <c r="C38" s="28" t="s">
        <v>41</v>
      </c>
      <c r="D38" s="29" t="s">
        <v>4</v>
      </c>
      <c r="E38" s="29" t="s">
        <v>2</v>
      </c>
      <c r="F38" s="48">
        <v>8261.4</v>
      </c>
      <c r="G38" s="48">
        <f>299.4+40</f>
        <v>339.4</v>
      </c>
      <c r="H38" s="48">
        <f t="shared" si="1"/>
        <v>8600.7999999999993</v>
      </c>
    </row>
    <row r="39" spans="3:8" ht="15" hidden="1">
      <c r="C39" s="28" t="s">
        <v>62</v>
      </c>
      <c r="D39" s="29" t="s">
        <v>4</v>
      </c>
      <c r="E39" s="29" t="s">
        <v>3</v>
      </c>
      <c r="F39" s="48"/>
      <c r="G39" s="48"/>
      <c r="H39" s="48">
        <f t="shared" si="1"/>
        <v>0</v>
      </c>
    </row>
    <row r="40" spans="3:8" ht="5.25" customHeight="1">
      <c r="C40" s="28"/>
      <c r="D40" s="29"/>
      <c r="E40" s="29"/>
      <c r="F40" s="47"/>
      <c r="G40" s="47"/>
      <c r="H40" s="47"/>
    </row>
    <row r="41" spans="3:8" s="7" customFormat="1" ht="14.25">
      <c r="C41" s="30" t="s">
        <v>71</v>
      </c>
      <c r="D41" s="31" t="s">
        <v>11</v>
      </c>
      <c r="E41" s="31"/>
      <c r="F41" s="47">
        <f>F42</f>
        <v>2170</v>
      </c>
      <c r="G41" s="47">
        <f t="shared" ref="G41" si="5">G42</f>
        <v>-349.4</v>
      </c>
      <c r="H41" s="47">
        <f t="shared" si="1"/>
        <v>1820.6</v>
      </c>
    </row>
    <row r="42" spans="3:8" ht="15">
      <c r="C42" s="28" t="s">
        <v>56</v>
      </c>
      <c r="D42" s="29" t="s">
        <v>11</v>
      </c>
      <c r="E42" s="29" t="s">
        <v>4</v>
      </c>
      <c r="F42" s="48">
        <v>2170</v>
      </c>
      <c r="G42" s="48">
        <f>-349.4</f>
        <v>-349.4</v>
      </c>
      <c r="H42" s="48">
        <f t="shared" si="1"/>
        <v>1820.6</v>
      </c>
    </row>
    <row r="43" spans="3:8" ht="3.75" customHeight="1">
      <c r="C43" s="28"/>
      <c r="D43" s="29"/>
      <c r="E43" s="29"/>
      <c r="F43" s="48"/>
      <c r="G43" s="48"/>
      <c r="H43" s="47"/>
    </row>
    <row r="44" spans="3:8" ht="14.25">
      <c r="C44" s="20" t="s">
        <v>33</v>
      </c>
      <c r="D44" s="21" t="s">
        <v>5</v>
      </c>
      <c r="E44" s="21"/>
      <c r="F44" s="47">
        <f>SUM(F45:F49)</f>
        <v>539279.69999999995</v>
      </c>
      <c r="G44" s="47">
        <f t="shared" ref="G44" si="6">SUM(G45:G49)</f>
        <v>4086.3</v>
      </c>
      <c r="H44" s="47">
        <f t="shared" si="1"/>
        <v>543366</v>
      </c>
    </row>
    <row r="45" spans="3:8" ht="15">
      <c r="C45" s="18" t="s">
        <v>17</v>
      </c>
      <c r="D45" s="19" t="s">
        <v>5</v>
      </c>
      <c r="E45" s="19" t="s">
        <v>1</v>
      </c>
      <c r="F45" s="48">
        <v>172320.7</v>
      </c>
      <c r="G45" s="48">
        <f>2649.4</f>
        <v>2649.4</v>
      </c>
      <c r="H45" s="48">
        <f t="shared" si="1"/>
        <v>174970.1</v>
      </c>
    </row>
    <row r="46" spans="3:8" ht="15">
      <c r="C46" s="28" t="s">
        <v>14</v>
      </c>
      <c r="D46" s="29" t="s">
        <v>5</v>
      </c>
      <c r="E46" s="29" t="s">
        <v>2</v>
      </c>
      <c r="F46" s="48">
        <v>329124.8</v>
      </c>
      <c r="G46" s="48">
        <f>1142.2</f>
        <v>1142.2</v>
      </c>
      <c r="H46" s="48">
        <f t="shared" si="1"/>
        <v>330267</v>
      </c>
    </row>
    <row r="47" spans="3:8" ht="15">
      <c r="C47" s="28" t="s">
        <v>63</v>
      </c>
      <c r="D47" s="29" t="s">
        <v>5</v>
      </c>
      <c r="E47" s="29" t="s">
        <v>3</v>
      </c>
      <c r="F47" s="48">
        <v>25405.3</v>
      </c>
      <c r="G47" s="48">
        <f>220+74.7</f>
        <v>294.7</v>
      </c>
      <c r="H47" s="48">
        <f t="shared" si="1"/>
        <v>25700</v>
      </c>
    </row>
    <row r="48" spans="3:8" ht="15">
      <c r="C48" s="28" t="s">
        <v>18</v>
      </c>
      <c r="D48" s="29" t="s">
        <v>5</v>
      </c>
      <c r="E48" s="29" t="s">
        <v>5</v>
      </c>
      <c r="F48" s="48">
        <v>2220.1999999999998</v>
      </c>
      <c r="G48" s="48">
        <f>-50+50</f>
        <v>0</v>
      </c>
      <c r="H48" s="48">
        <f t="shared" si="1"/>
        <v>2220.1999999999998</v>
      </c>
    </row>
    <row r="49" spans="2:8" ht="15">
      <c r="C49" s="28" t="s">
        <v>15</v>
      </c>
      <c r="D49" s="29" t="s">
        <v>5</v>
      </c>
      <c r="E49" s="29" t="s">
        <v>8</v>
      </c>
      <c r="F49" s="48">
        <v>10208.700000000001</v>
      </c>
      <c r="G49" s="48"/>
      <c r="H49" s="48">
        <f t="shared" si="1"/>
        <v>10208.700000000001</v>
      </c>
    </row>
    <row r="50" spans="2:8" ht="7.9" customHeight="1">
      <c r="C50" s="18"/>
      <c r="D50" s="27"/>
      <c r="E50" s="27"/>
      <c r="F50" s="47"/>
      <c r="G50" s="47"/>
      <c r="H50" s="47"/>
    </row>
    <row r="51" spans="2:8" ht="14.25">
      <c r="C51" s="30" t="s">
        <v>64</v>
      </c>
      <c r="D51" s="31" t="s">
        <v>13</v>
      </c>
      <c r="E51" s="31"/>
      <c r="F51" s="47">
        <f>F52</f>
        <v>90453.7</v>
      </c>
      <c r="G51" s="47">
        <f t="shared" ref="G51" si="7">G52</f>
        <v>2524.9</v>
      </c>
      <c r="H51" s="47">
        <f t="shared" si="1"/>
        <v>92978.599999999991</v>
      </c>
    </row>
    <row r="52" spans="2:8" ht="15">
      <c r="C52" s="28" t="s">
        <v>16</v>
      </c>
      <c r="D52" s="29" t="s">
        <v>13</v>
      </c>
      <c r="E52" s="29" t="s">
        <v>1</v>
      </c>
      <c r="F52" s="48">
        <v>90453.7</v>
      </c>
      <c r="G52" s="48">
        <f>2524.9</f>
        <v>2524.9</v>
      </c>
      <c r="H52" s="48">
        <f t="shared" si="1"/>
        <v>92978.599999999991</v>
      </c>
    </row>
    <row r="53" spans="2:8" ht="6" customHeight="1">
      <c r="C53" s="28"/>
      <c r="D53" s="29"/>
      <c r="E53" s="29"/>
      <c r="F53" s="47"/>
      <c r="G53" s="47"/>
      <c r="H53" s="47"/>
    </row>
    <row r="54" spans="2:8" ht="15">
      <c r="C54" s="22" t="s">
        <v>34</v>
      </c>
      <c r="D54" s="14" t="s">
        <v>9</v>
      </c>
      <c r="E54" s="32"/>
      <c r="F54" s="47">
        <f>SUM(F55:F58)</f>
        <v>23109.5</v>
      </c>
      <c r="G54" s="47">
        <f t="shared" ref="G54" si="8">SUM(G55:G58)</f>
        <v>21564.5</v>
      </c>
      <c r="H54" s="47">
        <f t="shared" si="1"/>
        <v>44674</v>
      </c>
    </row>
    <row r="55" spans="2:8" ht="15">
      <c r="C55" s="33" t="s">
        <v>22</v>
      </c>
      <c r="D55" s="16" t="s">
        <v>9</v>
      </c>
      <c r="E55" s="16" t="s">
        <v>1</v>
      </c>
      <c r="F55" s="48">
        <v>938.8</v>
      </c>
      <c r="G55" s="48"/>
      <c r="H55" s="48">
        <f t="shared" si="1"/>
        <v>938.8</v>
      </c>
    </row>
    <row r="56" spans="2:8" s="6" customFormat="1" ht="15">
      <c r="C56" s="28" t="s">
        <v>25</v>
      </c>
      <c r="D56" s="34" t="s">
        <v>9</v>
      </c>
      <c r="E56" s="34" t="s">
        <v>3</v>
      </c>
      <c r="F56" s="48">
        <v>6249.2</v>
      </c>
      <c r="G56" s="48">
        <f>16049.7</f>
        <v>16049.7</v>
      </c>
      <c r="H56" s="48">
        <f t="shared" si="1"/>
        <v>22298.9</v>
      </c>
    </row>
    <row r="57" spans="2:8" ht="15">
      <c r="C57" s="18" t="s">
        <v>35</v>
      </c>
      <c r="D57" s="29" t="s">
        <v>9</v>
      </c>
      <c r="E57" s="29" t="s">
        <v>10</v>
      </c>
      <c r="F57" s="48">
        <v>13028.5</v>
      </c>
      <c r="G57" s="48">
        <f>4524+885.8</f>
        <v>5409.8</v>
      </c>
      <c r="H57" s="48">
        <f t="shared" si="1"/>
        <v>18438.3</v>
      </c>
    </row>
    <row r="58" spans="2:8" ht="15">
      <c r="C58" s="18" t="s">
        <v>47</v>
      </c>
      <c r="D58" s="29" t="s">
        <v>9</v>
      </c>
      <c r="E58" s="29" t="s">
        <v>11</v>
      </c>
      <c r="F58" s="48">
        <v>2893</v>
      </c>
      <c r="G58" s="48">
        <f>105</f>
        <v>105</v>
      </c>
      <c r="H58" s="48">
        <f t="shared" si="1"/>
        <v>2998</v>
      </c>
    </row>
    <row r="59" spans="2:8" ht="7.15" customHeight="1">
      <c r="B59" s="8"/>
      <c r="C59" s="24"/>
      <c r="D59" s="16"/>
      <c r="E59" s="29"/>
      <c r="F59" s="47"/>
      <c r="G59" s="47"/>
      <c r="H59" s="47"/>
    </row>
    <row r="60" spans="2:8" ht="14.25">
      <c r="B60" s="8"/>
      <c r="C60" s="35" t="s">
        <v>45</v>
      </c>
      <c r="D60" s="14" t="s">
        <v>19</v>
      </c>
      <c r="E60" s="31"/>
      <c r="F60" s="47">
        <f>SUM(F61:F62)</f>
        <v>4816.6000000000004</v>
      </c>
      <c r="G60" s="47">
        <f t="shared" ref="G60" si="9">SUM(G61:G62)</f>
        <v>0</v>
      </c>
      <c r="H60" s="47">
        <f t="shared" si="1"/>
        <v>4816.6000000000004</v>
      </c>
    </row>
    <row r="61" spans="2:8" ht="15">
      <c r="B61" s="8"/>
      <c r="C61" s="24" t="s">
        <v>61</v>
      </c>
      <c r="D61" s="16" t="s">
        <v>19</v>
      </c>
      <c r="E61" s="29" t="s">
        <v>1</v>
      </c>
      <c r="F61" s="48">
        <f>150+200</f>
        <v>350</v>
      </c>
      <c r="G61" s="48"/>
      <c r="H61" s="48">
        <f t="shared" si="1"/>
        <v>350</v>
      </c>
    </row>
    <row r="62" spans="2:8" ht="15">
      <c r="B62" s="8"/>
      <c r="C62" s="24" t="s">
        <v>42</v>
      </c>
      <c r="D62" s="16" t="s">
        <v>19</v>
      </c>
      <c r="E62" s="29" t="s">
        <v>2</v>
      </c>
      <c r="F62" s="48">
        <v>4466.6000000000004</v>
      </c>
      <c r="G62" s="48"/>
      <c r="H62" s="48">
        <f t="shared" si="1"/>
        <v>4466.6000000000004</v>
      </c>
    </row>
    <row r="63" spans="2:8" ht="6.75" hidden="1" customHeight="1">
      <c r="B63" s="8"/>
      <c r="C63" s="24"/>
      <c r="D63" s="16"/>
      <c r="E63" s="29"/>
      <c r="F63" s="47"/>
      <c r="G63" s="47"/>
      <c r="H63" s="47">
        <f t="shared" si="1"/>
        <v>0</v>
      </c>
    </row>
    <row r="64" spans="2:8" s="7" customFormat="1" ht="16.5" hidden="1" customHeight="1">
      <c r="B64" s="9"/>
      <c r="C64" s="35" t="s">
        <v>51</v>
      </c>
      <c r="D64" s="14" t="s">
        <v>43</v>
      </c>
      <c r="E64" s="31"/>
      <c r="F64" s="47">
        <f>F65</f>
        <v>0</v>
      </c>
      <c r="G64" s="47">
        <f t="shared" ref="G64" si="10">G65</f>
        <v>0</v>
      </c>
      <c r="H64" s="47">
        <f t="shared" si="1"/>
        <v>0</v>
      </c>
    </row>
    <row r="65" spans="2:8" ht="16.5" hidden="1" customHeight="1">
      <c r="B65" s="8"/>
      <c r="C65" s="24" t="s">
        <v>52</v>
      </c>
      <c r="D65" s="16" t="s">
        <v>43</v>
      </c>
      <c r="E65" s="29" t="s">
        <v>1</v>
      </c>
      <c r="F65" s="48"/>
      <c r="G65" s="48"/>
      <c r="H65" s="47">
        <f t="shared" si="1"/>
        <v>0</v>
      </c>
    </row>
    <row r="66" spans="2:8" ht="7.15" customHeight="1">
      <c r="B66" s="8"/>
      <c r="C66" s="24"/>
      <c r="D66" s="16"/>
      <c r="E66" s="29"/>
      <c r="F66" s="47"/>
      <c r="G66" s="47"/>
      <c r="H66" s="47"/>
    </row>
    <row r="67" spans="2:8" ht="28.5">
      <c r="B67" s="8"/>
      <c r="C67" s="36" t="s">
        <v>46</v>
      </c>
      <c r="D67" s="31" t="s">
        <v>28</v>
      </c>
      <c r="E67" s="31"/>
      <c r="F67" s="47">
        <f>SUM(F68:F70)</f>
        <v>27523.8</v>
      </c>
      <c r="G67" s="47">
        <f t="shared" ref="G67" si="11">SUM(G68:G70)</f>
        <v>0</v>
      </c>
      <c r="H67" s="47">
        <f t="shared" si="1"/>
        <v>27523.8</v>
      </c>
    </row>
    <row r="68" spans="2:8" s="7" customFormat="1" ht="30">
      <c r="B68" s="9"/>
      <c r="C68" s="41" t="s">
        <v>38</v>
      </c>
      <c r="D68" s="42" t="s">
        <v>28</v>
      </c>
      <c r="E68" s="42" t="s">
        <v>1</v>
      </c>
      <c r="F68" s="49">
        <v>3914.6</v>
      </c>
      <c r="G68" s="49"/>
      <c r="H68" s="48">
        <f t="shared" si="1"/>
        <v>3914.6</v>
      </c>
    </row>
    <row r="69" spans="2:8" s="7" customFormat="1" ht="15" hidden="1">
      <c r="B69" s="40"/>
      <c r="C69" s="28" t="s">
        <v>49</v>
      </c>
      <c r="D69" s="29" t="s">
        <v>28</v>
      </c>
      <c r="E69" s="29" t="s">
        <v>2</v>
      </c>
      <c r="F69" s="48"/>
      <c r="G69" s="48"/>
      <c r="H69" s="48">
        <f t="shared" si="1"/>
        <v>0</v>
      </c>
    </row>
    <row r="70" spans="2:8" s="7" customFormat="1" ht="15">
      <c r="B70" s="9"/>
      <c r="C70" s="28" t="s">
        <v>50</v>
      </c>
      <c r="D70" s="29" t="s">
        <v>28</v>
      </c>
      <c r="E70" s="29" t="s">
        <v>3</v>
      </c>
      <c r="F70" s="48">
        <v>23609.200000000001</v>
      </c>
      <c r="G70" s="48"/>
      <c r="H70" s="48">
        <f t="shared" si="1"/>
        <v>23609.200000000001</v>
      </c>
    </row>
    <row r="71" spans="2:8" ht="9" customHeight="1">
      <c r="B71" s="8"/>
      <c r="C71" s="33"/>
      <c r="D71" s="29"/>
      <c r="E71" s="29"/>
      <c r="F71" s="47"/>
      <c r="G71" s="47"/>
      <c r="H71" s="47"/>
    </row>
    <row r="72" spans="2:8" s="7" customFormat="1" ht="15">
      <c r="B72" s="9"/>
      <c r="C72" s="37" t="s">
        <v>23</v>
      </c>
      <c r="D72" s="14"/>
      <c r="E72" s="16"/>
      <c r="F72" s="47">
        <f>F67+F64+F60+F54+F51+F44+F36+F30+F27+F24+F14+F41</f>
        <v>862621.39999999979</v>
      </c>
      <c r="G72" s="47">
        <f>G67+G64+G60+G54+G51+G44+G36+G30+G27+G24+G14+G41</f>
        <v>28531.100000000002</v>
      </c>
      <c r="H72" s="47">
        <f t="shared" si="1"/>
        <v>891152.49999999977</v>
      </c>
    </row>
    <row r="73" spans="2:8">
      <c r="D73" s="3"/>
      <c r="E73" s="5"/>
      <c r="F73" s="46"/>
      <c r="G73" s="46"/>
      <c r="H73" s="46"/>
    </row>
    <row r="74" spans="2:8">
      <c r="D74" s="3"/>
      <c r="E74" s="3"/>
      <c r="F74" s="46"/>
      <c r="G74" s="46"/>
      <c r="H74" s="46"/>
    </row>
    <row r="75" spans="2:8">
      <c r="D75" s="3"/>
      <c r="E75" s="3"/>
      <c r="F75" s="46"/>
      <c r="G75" s="46"/>
      <c r="H75" s="46"/>
    </row>
    <row r="76" spans="2:8">
      <c r="E76" s="3"/>
      <c r="F76" s="46"/>
      <c r="G76" s="46"/>
      <c r="H76" s="46"/>
    </row>
    <row r="77" spans="2:8">
      <c r="F77" s="46"/>
      <c r="G77" s="46"/>
      <c r="H77" s="46"/>
    </row>
    <row r="78" spans="2:8">
      <c r="F78" s="46"/>
      <c r="G78" s="46"/>
      <c r="H78" s="46"/>
    </row>
    <row r="79" spans="2:8">
      <c r="F79" s="46"/>
      <c r="G79" s="46"/>
      <c r="H79" s="46"/>
    </row>
    <row r="80" spans="2:8">
      <c r="C80" s="1" t="s">
        <v>24</v>
      </c>
      <c r="F80" s="46"/>
      <c r="G80" s="46"/>
      <c r="H80" s="46"/>
    </row>
    <row r="81" spans="6:8">
      <c r="F81" s="46"/>
      <c r="G81" s="46"/>
      <c r="H81" s="46"/>
    </row>
    <row r="82" spans="6:8">
      <c r="F82" s="46"/>
      <c r="G82" s="46"/>
      <c r="H82" s="46"/>
    </row>
    <row r="83" spans="6:8">
      <c r="F83" s="46"/>
      <c r="G83" s="46"/>
      <c r="H83" s="46"/>
    </row>
    <row r="84" spans="6:8">
      <c r="F84" s="46"/>
      <c r="G84" s="46"/>
      <c r="H84" s="46"/>
    </row>
    <row r="85" spans="6:8">
      <c r="F85" s="46"/>
      <c r="G85" s="46"/>
      <c r="H85" s="46"/>
    </row>
    <row r="86" spans="6:8">
      <c r="F86" s="46"/>
      <c r="G86" s="46"/>
      <c r="H86" s="46"/>
    </row>
    <row r="87" spans="6:8">
      <c r="F87" s="46"/>
      <c r="G87" s="46"/>
      <c r="H87" s="46"/>
    </row>
    <row r="88" spans="6:8">
      <c r="F88" s="46"/>
      <c r="G88" s="46"/>
      <c r="H88" s="46"/>
    </row>
    <row r="89" spans="6:8">
      <c r="F89" s="46"/>
      <c r="G89" s="46"/>
      <c r="H89" s="46"/>
    </row>
    <row r="90" spans="6:8">
      <c r="F90" s="46"/>
      <c r="G90" s="46"/>
      <c r="H90" s="46"/>
    </row>
    <row r="91" spans="6:8">
      <c r="F91" s="46"/>
      <c r="G91" s="46"/>
      <c r="H91" s="46"/>
    </row>
    <row r="92" spans="6:8">
      <c r="F92" s="46"/>
      <c r="G92" s="46"/>
      <c r="H92" s="46"/>
    </row>
    <row r="93" spans="6:8">
      <c r="F93" s="46"/>
      <c r="G93" s="46"/>
      <c r="H93" s="46"/>
    </row>
    <row r="94" spans="6:8">
      <c r="F94" s="46"/>
      <c r="G94" s="46"/>
      <c r="H94" s="46"/>
    </row>
    <row r="95" spans="6:8">
      <c r="F95" s="46"/>
      <c r="G95" s="46"/>
      <c r="H95" s="46"/>
    </row>
    <row r="96" spans="6:8">
      <c r="F96" s="46"/>
      <c r="G96" s="46"/>
      <c r="H96" s="46"/>
    </row>
    <row r="97" spans="6:8">
      <c r="F97" s="46"/>
      <c r="G97" s="46"/>
      <c r="H97" s="46"/>
    </row>
    <row r="98" spans="6:8">
      <c r="F98" s="2"/>
      <c r="G98" s="2"/>
      <c r="H98" s="2"/>
    </row>
    <row r="99" spans="6:8">
      <c r="F99" s="2"/>
      <c r="G99" s="2"/>
      <c r="H99" s="2"/>
    </row>
    <row r="100" spans="6:8">
      <c r="F100" s="2"/>
      <c r="G100" s="2"/>
      <c r="H100" s="2"/>
    </row>
    <row r="101" spans="6:8">
      <c r="F101" s="2"/>
      <c r="G101" s="2"/>
      <c r="H101" s="2"/>
    </row>
    <row r="102" spans="6:8">
      <c r="F102" s="2"/>
      <c r="G102" s="2"/>
      <c r="H102" s="2"/>
    </row>
    <row r="103" spans="6:8">
      <c r="F103" s="2"/>
      <c r="G103" s="2"/>
      <c r="H103" s="2"/>
    </row>
    <row r="104" spans="6:8">
      <c r="F104" s="2"/>
      <c r="G104" s="2"/>
      <c r="H104" s="2"/>
    </row>
    <row r="105" spans="6:8">
      <c r="F105" s="2"/>
      <c r="G105" s="2"/>
      <c r="H105" s="2"/>
    </row>
    <row r="106" spans="6:8">
      <c r="F106" s="2"/>
      <c r="G106" s="2"/>
      <c r="H106" s="2"/>
    </row>
    <row r="107" spans="6:8">
      <c r="F107" s="2"/>
      <c r="G107" s="2"/>
      <c r="H107" s="2"/>
    </row>
    <row r="108" spans="6:8">
      <c r="F108" s="2"/>
      <c r="G108" s="2"/>
      <c r="H108" s="2"/>
    </row>
    <row r="109" spans="6:8">
      <c r="F109" s="2"/>
      <c r="G109" s="2"/>
      <c r="H109" s="2"/>
    </row>
    <row r="110" spans="6:8">
      <c r="F110" s="2"/>
      <c r="G110" s="2"/>
      <c r="H110" s="2"/>
    </row>
    <row r="111" spans="6:8">
      <c r="F111" s="2"/>
      <c r="G111" s="2"/>
      <c r="H111" s="2"/>
    </row>
    <row r="112" spans="6:8">
      <c r="F112" s="2"/>
      <c r="G112" s="2"/>
      <c r="H112" s="2"/>
    </row>
    <row r="113" spans="6:8">
      <c r="F113" s="2"/>
      <c r="G113" s="2"/>
      <c r="H113" s="2"/>
    </row>
    <row r="114" spans="6:8">
      <c r="F114" s="2"/>
      <c r="G114" s="2"/>
      <c r="H114" s="2"/>
    </row>
    <row r="115" spans="6:8">
      <c r="F115" s="2"/>
      <c r="G115" s="2"/>
      <c r="H115" s="2"/>
    </row>
    <row r="116" spans="6:8">
      <c r="F116" s="2"/>
      <c r="G116" s="2"/>
      <c r="H116" s="2"/>
    </row>
    <row r="117" spans="6:8">
      <c r="F117" s="2"/>
      <c r="G117" s="2"/>
      <c r="H117" s="2"/>
    </row>
    <row r="118" spans="6:8">
      <c r="F118" s="2"/>
      <c r="G118" s="2"/>
      <c r="H118" s="2"/>
    </row>
    <row r="119" spans="6:8">
      <c r="F119" s="2"/>
      <c r="G119" s="2"/>
      <c r="H119" s="2"/>
    </row>
    <row r="120" spans="6:8">
      <c r="F120" s="2"/>
      <c r="G120" s="2"/>
      <c r="H120" s="2"/>
    </row>
    <row r="121" spans="6:8">
      <c r="F121" s="2"/>
      <c r="G121" s="2"/>
      <c r="H121" s="2"/>
    </row>
  </sheetData>
  <mergeCells count="2">
    <mergeCell ref="C10:H10"/>
    <mergeCell ref="C11:F11"/>
  </mergeCells>
  <pageMargins left="0.74803149606299213" right="0" top="0.78740157480314965" bottom="0.39370078740157483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реш..</vt:lpstr>
      <vt:lpstr>'к реш..'!Область_печати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Пулькина</cp:lastModifiedBy>
  <cp:lastPrinted>2021-11-19T06:56:35Z</cp:lastPrinted>
  <dcterms:created xsi:type="dcterms:W3CDTF">2004-09-08T09:13:27Z</dcterms:created>
  <dcterms:modified xsi:type="dcterms:W3CDTF">2021-12-03T11:45:51Z</dcterms:modified>
</cp:coreProperties>
</file>