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 tabRatio="762"/>
  </bookViews>
  <sheets>
    <sheet name="к реш." sheetId="145" r:id="rId1"/>
  </sheets>
  <definedNames>
    <definedName name="_xlnm.Print_Area" localSheetId="0">'к реш.'!$A$1:$I$859</definedName>
  </definedNames>
  <calcPr calcId="125725"/>
</workbook>
</file>

<file path=xl/calcChain.xml><?xml version="1.0" encoding="utf-8"?>
<calcChain xmlns="http://schemas.openxmlformats.org/spreadsheetml/2006/main">
  <c r="I857" i="145"/>
  <c r="H856"/>
  <c r="H855" s="1"/>
  <c r="H854" s="1"/>
  <c r="H853" s="1"/>
  <c r="H852" s="1"/>
  <c r="G856"/>
  <c r="I856" s="1"/>
  <c r="G855"/>
  <c r="I855" s="1"/>
  <c r="I851"/>
  <c r="H850"/>
  <c r="H849" s="1"/>
  <c r="H848" s="1"/>
  <c r="H847" s="1"/>
  <c r="H846" s="1"/>
  <c r="G850"/>
  <c r="I850" s="1"/>
  <c r="G849"/>
  <c r="I849" s="1"/>
  <c r="I845"/>
  <c r="H844"/>
  <c r="H843" s="1"/>
  <c r="G844"/>
  <c r="I844" s="1"/>
  <c r="G843"/>
  <c r="I843" s="1"/>
  <c r="I842"/>
  <c r="H841"/>
  <c r="G841"/>
  <c r="I841" s="1"/>
  <c r="H840"/>
  <c r="H839" s="1"/>
  <c r="H838" s="1"/>
  <c r="H837" s="1"/>
  <c r="H836" s="1"/>
  <c r="I835"/>
  <c r="H834"/>
  <c r="H833" s="1"/>
  <c r="G834"/>
  <c r="I834" s="1"/>
  <c r="G833"/>
  <c r="I833" s="1"/>
  <c r="I832"/>
  <c r="H831"/>
  <c r="G831"/>
  <c r="I831" s="1"/>
  <c r="H830"/>
  <c r="I829"/>
  <c r="H828"/>
  <c r="H827" s="1"/>
  <c r="G828"/>
  <c r="I828" s="1"/>
  <c r="G827"/>
  <c r="I827" s="1"/>
  <c r="I823"/>
  <c r="H822"/>
  <c r="H821" s="1"/>
  <c r="H820" s="1"/>
  <c r="G822"/>
  <c r="I822" s="1"/>
  <c r="G821"/>
  <c r="I821" s="1"/>
  <c r="I819"/>
  <c r="H818"/>
  <c r="H815" s="1"/>
  <c r="H814" s="1"/>
  <c r="H813" s="1"/>
  <c r="H812" s="1"/>
  <c r="G818"/>
  <c r="I818" s="1"/>
  <c r="I817"/>
  <c r="H816"/>
  <c r="G816"/>
  <c r="I816" s="1"/>
  <c r="G815"/>
  <c r="I811"/>
  <c r="H810"/>
  <c r="H809" s="1"/>
  <c r="H808" s="1"/>
  <c r="H807" s="1"/>
  <c r="H806" s="1"/>
  <c r="H805" s="1"/>
  <c r="G810"/>
  <c r="I810" s="1"/>
  <c r="G809"/>
  <c r="I809" s="1"/>
  <c r="I804"/>
  <c r="H803"/>
  <c r="G803"/>
  <c r="I803" s="1"/>
  <c r="H802"/>
  <c r="I801"/>
  <c r="H801"/>
  <c r="H800"/>
  <c r="G800"/>
  <c r="I800" s="1"/>
  <c r="H799"/>
  <c r="H798" s="1"/>
  <c r="I797"/>
  <c r="H796"/>
  <c r="G796"/>
  <c r="I796" s="1"/>
  <c r="H795"/>
  <c r="H794" s="1"/>
  <c r="H793" s="1"/>
  <c r="H792" s="1"/>
  <c r="H791"/>
  <c r="I791" s="1"/>
  <c r="H790"/>
  <c r="H789" s="1"/>
  <c r="H788" s="1"/>
  <c r="H787" s="1"/>
  <c r="G790"/>
  <c r="I790" s="1"/>
  <c r="G789"/>
  <c r="I789" s="1"/>
  <c r="I786"/>
  <c r="I785"/>
  <c r="G785"/>
  <c r="I784"/>
  <c r="G784"/>
  <c r="I783"/>
  <c r="G783"/>
  <c r="I782"/>
  <c r="G782"/>
  <c r="I781"/>
  <c r="G780"/>
  <c r="I780" s="1"/>
  <c r="I779"/>
  <c r="H778"/>
  <c r="G778"/>
  <c r="I778" s="1"/>
  <c r="I777"/>
  <c r="H776"/>
  <c r="G776"/>
  <c r="I776" s="1"/>
  <c r="H775"/>
  <c r="H774" s="1"/>
  <c r="H773" s="1"/>
  <c r="H772" s="1"/>
  <c r="I771"/>
  <c r="H770"/>
  <c r="G770"/>
  <c r="I770" s="1"/>
  <c r="H769"/>
  <c r="H768" s="1"/>
  <c r="H767" s="1"/>
  <c r="H766" s="1"/>
  <c r="H765" s="1"/>
  <c r="H764" s="1"/>
  <c r="I761"/>
  <c r="H760"/>
  <c r="H759" s="1"/>
  <c r="H758" s="1"/>
  <c r="H757" s="1"/>
  <c r="H756" s="1"/>
  <c r="G760"/>
  <c r="I760" s="1"/>
  <c r="G759"/>
  <c r="I759" s="1"/>
  <c r="I755"/>
  <c r="H754"/>
  <c r="G754"/>
  <c r="I754" s="1"/>
  <c r="I753"/>
  <c r="H752"/>
  <c r="H751" s="1"/>
  <c r="H750" s="1"/>
  <c r="G752"/>
  <c r="I752" s="1"/>
  <c r="G751"/>
  <c r="I751" s="1"/>
  <c r="I749"/>
  <c r="H748"/>
  <c r="H747" s="1"/>
  <c r="G748"/>
  <c r="I748" s="1"/>
  <c r="G747"/>
  <c r="I747" s="1"/>
  <c r="I743"/>
  <c r="G743"/>
  <c r="H742"/>
  <c r="G742"/>
  <c r="I742" s="1"/>
  <c r="H741"/>
  <c r="I740"/>
  <c r="H739"/>
  <c r="H738" s="1"/>
  <c r="G739"/>
  <c r="I739" s="1"/>
  <c r="G738"/>
  <c r="I738" s="1"/>
  <c r="I737"/>
  <c r="H736"/>
  <c r="G736"/>
  <c r="I736" s="1"/>
  <c r="H735"/>
  <c r="I734"/>
  <c r="H733"/>
  <c r="H732" s="1"/>
  <c r="G733"/>
  <c r="G732"/>
  <c r="I732" s="1"/>
  <c r="G731"/>
  <c r="I731" s="1"/>
  <c r="H730"/>
  <c r="H729" s="1"/>
  <c r="G728"/>
  <c r="I728" s="1"/>
  <c r="H727"/>
  <c r="H726" s="1"/>
  <c r="I725"/>
  <c r="H724"/>
  <c r="G724"/>
  <c r="I724" s="1"/>
  <c r="H723"/>
  <c r="H722" s="1"/>
  <c r="H721" s="1"/>
  <c r="H720" s="1"/>
  <c r="I718"/>
  <c r="H717"/>
  <c r="G717"/>
  <c r="I717" s="1"/>
  <c r="I716"/>
  <c r="H715"/>
  <c r="G715"/>
  <c r="I715" s="1"/>
  <c r="I714"/>
  <c r="G714"/>
  <c r="H713"/>
  <c r="G713"/>
  <c r="I713" s="1"/>
  <c r="H712"/>
  <c r="H711" s="1"/>
  <c r="H710"/>
  <c r="I710" s="1"/>
  <c r="H709"/>
  <c r="H708" s="1"/>
  <c r="G709"/>
  <c r="I709" s="1"/>
  <c r="G708"/>
  <c r="I708" s="1"/>
  <c r="I707"/>
  <c r="H706"/>
  <c r="G706"/>
  <c r="I706" s="1"/>
  <c r="H705"/>
  <c r="H704" s="1"/>
  <c r="I701"/>
  <c r="H700"/>
  <c r="G700"/>
  <c r="I700" s="1"/>
  <c r="I699"/>
  <c r="H698"/>
  <c r="G698"/>
  <c r="I698" s="1"/>
  <c r="H697"/>
  <c r="H696" s="1"/>
  <c r="I695"/>
  <c r="I694"/>
  <c r="G694"/>
  <c r="I693"/>
  <c r="G693"/>
  <c r="I692"/>
  <c r="G692"/>
  <c r="I691"/>
  <c r="H690"/>
  <c r="H689" s="1"/>
  <c r="G690"/>
  <c r="I690" s="1"/>
  <c r="G689"/>
  <c r="I689" s="1"/>
  <c r="I688"/>
  <c r="H687"/>
  <c r="G687"/>
  <c r="I687" s="1"/>
  <c r="H686"/>
  <c r="H685" s="1"/>
  <c r="I684"/>
  <c r="H683"/>
  <c r="G683"/>
  <c r="I683" s="1"/>
  <c r="I682"/>
  <c r="H681"/>
  <c r="G681"/>
  <c r="I681" s="1"/>
  <c r="H680"/>
  <c r="H679" s="1"/>
  <c r="I677"/>
  <c r="H676"/>
  <c r="H675" s="1"/>
  <c r="H674" s="1"/>
  <c r="G676"/>
  <c r="I676" s="1"/>
  <c r="G675"/>
  <c r="I675" s="1"/>
  <c r="I673"/>
  <c r="H672"/>
  <c r="H671" s="1"/>
  <c r="H670" s="1"/>
  <c r="G672"/>
  <c r="I672" s="1"/>
  <c r="G671"/>
  <c r="I671" s="1"/>
  <c r="I667"/>
  <c r="H666"/>
  <c r="H665" s="1"/>
  <c r="H661" s="1"/>
  <c r="G666"/>
  <c r="I666" s="1"/>
  <c r="G665"/>
  <c r="I665" s="1"/>
  <c r="I664"/>
  <c r="H663"/>
  <c r="G663"/>
  <c r="I663" s="1"/>
  <c r="H662"/>
  <c r="G662"/>
  <c r="I662" s="1"/>
  <c r="G661"/>
  <c r="I661" s="1"/>
  <c r="I660"/>
  <c r="H659"/>
  <c r="G659"/>
  <c r="I659" s="1"/>
  <c r="I658"/>
  <c r="I657"/>
  <c r="G656"/>
  <c r="I656" s="1"/>
  <c r="H655"/>
  <c r="G655"/>
  <c r="I655" s="1"/>
  <c r="H654"/>
  <c r="G654"/>
  <c r="I654" s="1"/>
  <c r="I653"/>
  <c r="H652"/>
  <c r="H651" s="1"/>
  <c r="H650" s="1"/>
  <c r="G652"/>
  <c r="I652" s="1"/>
  <c r="G651"/>
  <c r="G650" s="1"/>
  <c r="I650" s="1"/>
  <c r="I649"/>
  <c r="H648"/>
  <c r="H647" s="1"/>
  <c r="G648"/>
  <c r="I648" s="1"/>
  <c r="G647"/>
  <c r="I647" s="1"/>
  <c r="I646"/>
  <c r="H645"/>
  <c r="G645"/>
  <c r="G644" s="1"/>
  <c r="I644" s="1"/>
  <c r="H644"/>
  <c r="I643"/>
  <c r="H642"/>
  <c r="H641" s="1"/>
  <c r="G642"/>
  <c r="I642" s="1"/>
  <c r="G641"/>
  <c r="I641" s="1"/>
  <c r="I640"/>
  <c r="H639"/>
  <c r="G639"/>
  <c r="G638" s="1"/>
  <c r="H638"/>
  <c r="H637" s="1"/>
  <c r="H636" s="1"/>
  <c r="H635" s="1"/>
  <c r="G634"/>
  <c r="I634" s="1"/>
  <c r="H633"/>
  <c r="H632" s="1"/>
  <c r="H631" s="1"/>
  <c r="H630" s="1"/>
  <c r="I629"/>
  <c r="H628"/>
  <c r="G628"/>
  <c r="G627" s="1"/>
  <c r="H627"/>
  <c r="I626"/>
  <c r="H625"/>
  <c r="H624" s="1"/>
  <c r="H620" s="1"/>
  <c r="G625"/>
  <c r="I625" s="1"/>
  <c r="G624"/>
  <c r="I624" s="1"/>
  <c r="I623"/>
  <c r="H622"/>
  <c r="G622"/>
  <c r="G621" s="1"/>
  <c r="I621" s="1"/>
  <c r="H621"/>
  <c r="I619"/>
  <c r="H618"/>
  <c r="G618"/>
  <c r="G617" s="1"/>
  <c r="I617" s="1"/>
  <c r="H617"/>
  <c r="I616"/>
  <c r="H615"/>
  <c r="H614" s="1"/>
  <c r="H613" s="1"/>
  <c r="H603" s="1"/>
  <c r="G615"/>
  <c r="I615" s="1"/>
  <c r="G614"/>
  <c r="G613" s="1"/>
  <c r="I613" s="1"/>
  <c r="I612"/>
  <c r="H612"/>
  <c r="H611"/>
  <c r="G611"/>
  <c r="G610" s="1"/>
  <c r="H610"/>
  <c r="I609"/>
  <c r="H608"/>
  <c r="H607" s="1"/>
  <c r="G608"/>
  <c r="I608" s="1"/>
  <c r="G607"/>
  <c r="I607" s="1"/>
  <c r="I606"/>
  <c r="H605"/>
  <c r="G605"/>
  <c r="G604" s="1"/>
  <c r="I604" s="1"/>
  <c r="H604"/>
  <c r="I602"/>
  <c r="H601"/>
  <c r="G601"/>
  <c r="I601" s="1"/>
  <c r="H600"/>
  <c r="G600"/>
  <c r="I600" s="1"/>
  <c r="I599"/>
  <c r="H598"/>
  <c r="G598"/>
  <c r="I598" s="1"/>
  <c r="H597"/>
  <c r="G597"/>
  <c r="I597" s="1"/>
  <c r="H596"/>
  <c r="G596"/>
  <c r="I596" s="1"/>
  <c r="I595"/>
  <c r="H594"/>
  <c r="G594"/>
  <c r="I594" s="1"/>
  <c r="H593"/>
  <c r="G593"/>
  <c r="I593" s="1"/>
  <c r="I592"/>
  <c r="H591"/>
  <c r="G591"/>
  <c r="G590" s="1"/>
  <c r="I590" s="1"/>
  <c r="H590"/>
  <c r="I589"/>
  <c r="H588"/>
  <c r="H587" s="1"/>
  <c r="G588"/>
  <c r="I588" s="1"/>
  <c r="G587"/>
  <c r="I587" s="1"/>
  <c r="I586"/>
  <c r="H585"/>
  <c r="G585"/>
  <c r="G584" s="1"/>
  <c r="I584" s="1"/>
  <c r="H584"/>
  <c r="I583"/>
  <c r="H582"/>
  <c r="H581" s="1"/>
  <c r="G582"/>
  <c r="I582" s="1"/>
  <c r="G581"/>
  <c r="I581" s="1"/>
  <c r="I580"/>
  <c r="H579"/>
  <c r="G579"/>
  <c r="G578" s="1"/>
  <c r="H578"/>
  <c r="I577"/>
  <c r="H576"/>
  <c r="H575" s="1"/>
  <c r="G576"/>
  <c r="I576" s="1"/>
  <c r="G575"/>
  <c r="I575" s="1"/>
  <c r="I574"/>
  <c r="H573"/>
  <c r="G573"/>
  <c r="I573" s="1"/>
  <c r="H572"/>
  <c r="G572"/>
  <c r="I572" s="1"/>
  <c r="I568"/>
  <c r="H567"/>
  <c r="G567"/>
  <c r="I567" s="1"/>
  <c r="H566"/>
  <c r="G566"/>
  <c r="I566" s="1"/>
  <c r="I565"/>
  <c r="H564"/>
  <c r="H563" s="1"/>
  <c r="H556" s="1"/>
  <c r="G564"/>
  <c r="I564" s="1"/>
  <c r="G563"/>
  <c r="I563" s="1"/>
  <c r="G562"/>
  <c r="I562" s="1"/>
  <c r="H561"/>
  <c r="G561"/>
  <c r="I561" s="1"/>
  <c r="H560"/>
  <c r="G560"/>
  <c r="I560" s="1"/>
  <c r="I559"/>
  <c r="H558"/>
  <c r="G558"/>
  <c r="I558" s="1"/>
  <c r="H557"/>
  <c r="G557"/>
  <c r="I557" s="1"/>
  <c r="G556"/>
  <c r="I555"/>
  <c r="H554"/>
  <c r="G554"/>
  <c r="G553" s="1"/>
  <c r="I553" s="1"/>
  <c r="H553"/>
  <c r="I552"/>
  <c r="H551"/>
  <c r="H550" s="1"/>
  <c r="G551"/>
  <c r="I551" s="1"/>
  <c r="G550"/>
  <c r="I550" s="1"/>
  <c r="I549"/>
  <c r="H548"/>
  <c r="G548"/>
  <c r="G547" s="1"/>
  <c r="H547"/>
  <c r="I546"/>
  <c r="H545"/>
  <c r="H544" s="1"/>
  <c r="H540" s="1"/>
  <c r="G545"/>
  <c r="I545" s="1"/>
  <c r="G544"/>
  <c r="I544" s="1"/>
  <c r="I543"/>
  <c r="H542"/>
  <c r="G542"/>
  <c r="I542" s="1"/>
  <c r="H541"/>
  <c r="G541"/>
  <c r="I541" s="1"/>
  <c r="I539"/>
  <c r="I538"/>
  <c r="G538"/>
  <c r="I537"/>
  <c r="G537"/>
  <c r="I536"/>
  <c r="H535"/>
  <c r="H534" s="1"/>
  <c r="G535"/>
  <c r="I535" s="1"/>
  <c r="G534"/>
  <c r="I534" s="1"/>
  <c r="I533"/>
  <c r="H532"/>
  <c r="G532"/>
  <c r="G531" s="1"/>
  <c r="I531" s="1"/>
  <c r="H531"/>
  <c r="I530"/>
  <c r="G529"/>
  <c r="I529" s="1"/>
  <c r="G528"/>
  <c r="I528" s="1"/>
  <c r="I527"/>
  <c r="H526"/>
  <c r="G526"/>
  <c r="G525" s="1"/>
  <c r="I525" s="1"/>
  <c r="H525"/>
  <c r="I524"/>
  <c r="H523"/>
  <c r="H522" s="1"/>
  <c r="H521" s="1"/>
  <c r="H520" s="1"/>
  <c r="H519" s="1"/>
  <c r="G523"/>
  <c r="I523" s="1"/>
  <c r="G522"/>
  <c r="G521" s="1"/>
  <c r="I515"/>
  <c r="G514"/>
  <c r="I514" s="1"/>
  <c r="G513"/>
  <c r="I513" s="1"/>
  <c r="I512"/>
  <c r="I511"/>
  <c r="G511"/>
  <c r="I510"/>
  <c r="G510"/>
  <c r="I509"/>
  <c r="G509"/>
  <c r="I508"/>
  <c r="G508"/>
  <c r="I507"/>
  <c r="G507"/>
  <c r="I506"/>
  <c r="H505"/>
  <c r="H504" s="1"/>
  <c r="H503" s="1"/>
  <c r="H502" s="1"/>
  <c r="G505"/>
  <c r="I505" s="1"/>
  <c r="G504"/>
  <c r="G503" s="1"/>
  <c r="I501"/>
  <c r="H500"/>
  <c r="G500"/>
  <c r="I500" s="1"/>
  <c r="H499"/>
  <c r="G499"/>
  <c r="I499" s="1"/>
  <c r="H498"/>
  <c r="G498"/>
  <c r="G497" s="1"/>
  <c r="H497"/>
  <c r="H496" s="1"/>
  <c r="H495"/>
  <c r="I495" s="1"/>
  <c r="H494"/>
  <c r="H493" s="1"/>
  <c r="H492" s="1"/>
  <c r="H491" s="1"/>
  <c r="H490" s="1"/>
  <c r="G494"/>
  <c r="I494" s="1"/>
  <c r="G493"/>
  <c r="G492" s="1"/>
  <c r="I492" s="1"/>
  <c r="G491"/>
  <c r="I491" s="1"/>
  <c r="G490"/>
  <c r="I489"/>
  <c r="H488"/>
  <c r="G488"/>
  <c r="I488" s="1"/>
  <c r="H487"/>
  <c r="I486"/>
  <c r="H485"/>
  <c r="H484" s="1"/>
  <c r="G485"/>
  <c r="I485" s="1"/>
  <c r="G484"/>
  <c r="I484" s="1"/>
  <c r="I483"/>
  <c r="H482"/>
  <c r="G482"/>
  <c r="I482" s="1"/>
  <c r="I481"/>
  <c r="H480"/>
  <c r="G480"/>
  <c r="I480" s="1"/>
  <c r="G479"/>
  <c r="I479" s="1"/>
  <c r="H478"/>
  <c r="H477" s="1"/>
  <c r="H476" s="1"/>
  <c r="H475" s="1"/>
  <c r="H474" s="1"/>
  <c r="H473" s="1"/>
  <c r="G471"/>
  <c r="I471" s="1"/>
  <c r="H470"/>
  <c r="H469" s="1"/>
  <c r="H468" s="1"/>
  <c r="I467"/>
  <c r="H466"/>
  <c r="H465" s="1"/>
  <c r="G466"/>
  <c r="I466" s="1"/>
  <c r="G465"/>
  <c r="I465" s="1"/>
  <c r="I462"/>
  <c r="H461"/>
  <c r="G461"/>
  <c r="I461" s="1"/>
  <c r="I460"/>
  <c r="H459"/>
  <c r="G459"/>
  <c r="I459" s="1"/>
  <c r="H458"/>
  <c r="H457" s="1"/>
  <c r="I455"/>
  <c r="H454"/>
  <c r="H451" s="1"/>
  <c r="H450" s="1"/>
  <c r="H449" s="1"/>
  <c r="G454"/>
  <c r="I454" s="1"/>
  <c r="I453"/>
  <c r="H452"/>
  <c r="G452"/>
  <c r="I452" s="1"/>
  <c r="G451"/>
  <c r="I451" s="1"/>
  <c r="I447"/>
  <c r="H446"/>
  <c r="H445" s="1"/>
  <c r="H444" s="1"/>
  <c r="H443" s="1"/>
  <c r="G446"/>
  <c r="I446" s="1"/>
  <c r="G445"/>
  <c r="I445" s="1"/>
  <c r="I442"/>
  <c r="H441"/>
  <c r="G441"/>
  <c r="I441" s="1"/>
  <c r="H440"/>
  <c r="I439"/>
  <c r="H438"/>
  <c r="H435" s="1"/>
  <c r="H434" s="1"/>
  <c r="H426" s="1"/>
  <c r="G438"/>
  <c r="I438" s="1"/>
  <c r="I437"/>
  <c r="H436"/>
  <c r="G436"/>
  <c r="I436" s="1"/>
  <c r="G435"/>
  <c r="I433"/>
  <c r="H432"/>
  <c r="H431" s="1"/>
  <c r="H427" s="1"/>
  <c r="G432"/>
  <c r="I432" s="1"/>
  <c r="G431"/>
  <c r="I431" s="1"/>
  <c r="I430"/>
  <c r="H429"/>
  <c r="G429"/>
  <c r="I429" s="1"/>
  <c r="H428"/>
  <c r="I425"/>
  <c r="H424"/>
  <c r="H423" s="1"/>
  <c r="H422" s="1"/>
  <c r="G424"/>
  <c r="I424" s="1"/>
  <c r="G423"/>
  <c r="I423" s="1"/>
  <c r="I421"/>
  <c r="H420"/>
  <c r="G420"/>
  <c r="I420" s="1"/>
  <c r="I419"/>
  <c r="H418"/>
  <c r="H417" s="1"/>
  <c r="G418"/>
  <c r="I418" s="1"/>
  <c r="G417"/>
  <c r="I417" s="1"/>
  <c r="I416"/>
  <c r="H415"/>
  <c r="G415"/>
  <c r="I415" s="1"/>
  <c r="H414"/>
  <c r="H413" s="1"/>
  <c r="H412" s="1"/>
  <c r="I411"/>
  <c r="H410"/>
  <c r="H409" s="1"/>
  <c r="H408" s="1"/>
  <c r="H407" s="1"/>
  <c r="G410"/>
  <c r="I410" s="1"/>
  <c r="G409"/>
  <c r="I409" s="1"/>
  <c r="I406"/>
  <c r="H405"/>
  <c r="G405"/>
  <c r="I405" s="1"/>
  <c r="H404"/>
  <c r="I403"/>
  <c r="H402"/>
  <c r="H401" s="1"/>
  <c r="H400" s="1"/>
  <c r="G402"/>
  <c r="I402" s="1"/>
  <c r="G401"/>
  <c r="I401" s="1"/>
  <c r="I398"/>
  <c r="I397"/>
  <c r="H396"/>
  <c r="H395" s="1"/>
  <c r="H394" s="1"/>
  <c r="H393" s="1"/>
  <c r="G396"/>
  <c r="I396" s="1"/>
  <c r="G395"/>
  <c r="I395" s="1"/>
  <c r="I391"/>
  <c r="H390"/>
  <c r="H389" s="1"/>
  <c r="G390"/>
  <c r="I390" s="1"/>
  <c r="G389"/>
  <c r="I389" s="1"/>
  <c r="I388"/>
  <c r="H387"/>
  <c r="G387"/>
  <c r="I387" s="1"/>
  <c r="H386"/>
  <c r="H385" s="1"/>
  <c r="G384"/>
  <c r="I384" s="1"/>
  <c r="H383"/>
  <c r="H382" s="1"/>
  <c r="I381"/>
  <c r="H380"/>
  <c r="G380"/>
  <c r="I380" s="1"/>
  <c r="H379"/>
  <c r="I378"/>
  <c r="H377"/>
  <c r="H376" s="1"/>
  <c r="G377"/>
  <c r="I377" s="1"/>
  <c r="G376"/>
  <c r="I376" s="1"/>
  <c r="G375"/>
  <c r="I375" s="1"/>
  <c r="H374"/>
  <c r="H373" s="1"/>
  <c r="I372"/>
  <c r="H371"/>
  <c r="G371"/>
  <c r="I371" s="1"/>
  <c r="H370"/>
  <c r="I369"/>
  <c r="H368"/>
  <c r="H367" s="1"/>
  <c r="G368"/>
  <c r="I368" s="1"/>
  <c r="G367"/>
  <c r="I367" s="1"/>
  <c r="I366"/>
  <c r="H365"/>
  <c r="G365"/>
  <c r="I365" s="1"/>
  <c r="H364"/>
  <c r="I363"/>
  <c r="H362"/>
  <c r="H361" s="1"/>
  <c r="G362"/>
  <c r="I362" s="1"/>
  <c r="G361"/>
  <c r="I361" s="1"/>
  <c r="I360"/>
  <c r="H359"/>
  <c r="G359"/>
  <c r="I359" s="1"/>
  <c r="H358"/>
  <c r="I357"/>
  <c r="H356"/>
  <c r="H355" s="1"/>
  <c r="H351" s="1"/>
  <c r="G356"/>
  <c r="I356" s="1"/>
  <c r="G355"/>
  <c r="I355" s="1"/>
  <c r="I354"/>
  <c r="H353"/>
  <c r="G353"/>
  <c r="I353" s="1"/>
  <c r="H352"/>
  <c r="I350"/>
  <c r="H349"/>
  <c r="G349"/>
  <c r="I349" s="1"/>
  <c r="H348"/>
  <c r="H347" s="1"/>
  <c r="I344"/>
  <c r="H343"/>
  <c r="G343"/>
  <c r="I343" s="1"/>
  <c r="H342"/>
  <c r="H341" s="1"/>
  <c r="I340"/>
  <c r="H339"/>
  <c r="G339"/>
  <c r="I339" s="1"/>
  <c r="H338"/>
  <c r="H337" s="1"/>
  <c r="I336"/>
  <c r="H335"/>
  <c r="G335"/>
  <c r="I335" s="1"/>
  <c r="I334"/>
  <c r="H333"/>
  <c r="G333"/>
  <c r="I333" s="1"/>
  <c r="H332"/>
  <c r="I331"/>
  <c r="H330"/>
  <c r="H327" s="1"/>
  <c r="H326" s="1"/>
  <c r="H325" s="1"/>
  <c r="H324" s="1"/>
  <c r="G330"/>
  <c r="I330" s="1"/>
  <c r="I329"/>
  <c r="H328"/>
  <c r="G328"/>
  <c r="I328" s="1"/>
  <c r="G327"/>
  <c r="I323"/>
  <c r="G322"/>
  <c r="I322" s="1"/>
  <c r="G321"/>
  <c r="I321" s="1"/>
  <c r="I320"/>
  <c r="H319"/>
  <c r="G319"/>
  <c r="I319" s="1"/>
  <c r="H318"/>
  <c r="I317"/>
  <c r="H316"/>
  <c r="H315" s="1"/>
  <c r="G316"/>
  <c r="I316" s="1"/>
  <c r="G315"/>
  <c r="I315" s="1"/>
  <c r="I314"/>
  <c r="H313"/>
  <c r="G313"/>
  <c r="I313" s="1"/>
  <c r="H312"/>
  <c r="I311"/>
  <c r="H310"/>
  <c r="H309" s="1"/>
  <c r="G310"/>
  <c r="I310" s="1"/>
  <c r="G309"/>
  <c r="I309" s="1"/>
  <c r="G308"/>
  <c r="I308" s="1"/>
  <c r="H307"/>
  <c r="H306" s="1"/>
  <c r="I305"/>
  <c r="H304"/>
  <c r="G304"/>
  <c r="I304" s="1"/>
  <c r="H303"/>
  <c r="I302"/>
  <c r="H301"/>
  <c r="H300" s="1"/>
  <c r="G301"/>
  <c r="I301" s="1"/>
  <c r="G300"/>
  <c r="I300" s="1"/>
  <c r="I299"/>
  <c r="I298"/>
  <c r="G298"/>
  <c r="I297"/>
  <c r="G297"/>
  <c r="I294"/>
  <c r="G294"/>
  <c r="H293"/>
  <c r="G293"/>
  <c r="I293" s="1"/>
  <c r="H292"/>
  <c r="H291" s="1"/>
  <c r="I290"/>
  <c r="H289"/>
  <c r="G289"/>
  <c r="I289" s="1"/>
  <c r="H288"/>
  <c r="H287" s="1"/>
  <c r="H282"/>
  <c r="H281" s="1"/>
  <c r="H280" s="1"/>
  <c r="G282"/>
  <c r="I282" s="1"/>
  <c r="G281"/>
  <c r="I281" s="1"/>
  <c r="I279"/>
  <c r="H278"/>
  <c r="H277" s="1"/>
  <c r="G278"/>
  <c r="I278" s="1"/>
  <c r="G277"/>
  <c r="I277" s="1"/>
  <c r="I276"/>
  <c r="H275"/>
  <c r="G275"/>
  <c r="I275" s="1"/>
  <c r="H274"/>
  <c r="H273" s="1"/>
  <c r="I272"/>
  <c r="H271"/>
  <c r="G271"/>
  <c r="I271" s="1"/>
  <c r="H270"/>
  <c r="I269"/>
  <c r="H268"/>
  <c r="H267" s="1"/>
  <c r="H266" s="1"/>
  <c r="H265" s="1"/>
  <c r="H264" s="1"/>
  <c r="G268"/>
  <c r="I268" s="1"/>
  <c r="G267"/>
  <c r="I267" s="1"/>
  <c r="I263"/>
  <c r="H262"/>
  <c r="G262"/>
  <c r="I262" s="1"/>
  <c r="I261"/>
  <c r="H261"/>
  <c r="H260"/>
  <c r="G260"/>
  <c r="I260" s="1"/>
  <c r="H259"/>
  <c r="I258"/>
  <c r="H257"/>
  <c r="H256" s="1"/>
  <c r="G257"/>
  <c r="I257" s="1"/>
  <c r="G256"/>
  <c r="I256" s="1"/>
  <c r="I255"/>
  <c r="H254"/>
  <c r="G254"/>
  <c r="I254" s="1"/>
  <c r="H253"/>
  <c r="I252"/>
  <c r="H251"/>
  <c r="H250" s="1"/>
  <c r="G251"/>
  <c r="I251" s="1"/>
  <c r="G250"/>
  <c r="I250" s="1"/>
  <c r="I249"/>
  <c r="H248"/>
  <c r="G248"/>
  <c r="I248" s="1"/>
  <c r="I247"/>
  <c r="H246"/>
  <c r="G246"/>
  <c r="I246" s="1"/>
  <c r="H245"/>
  <c r="H244" s="1"/>
  <c r="H238" s="1"/>
  <c r="I243"/>
  <c r="H242"/>
  <c r="G242"/>
  <c r="I242" s="1"/>
  <c r="H241"/>
  <c r="H240" s="1"/>
  <c r="H239" s="1"/>
  <c r="I237"/>
  <c r="H236"/>
  <c r="G236"/>
  <c r="I236" s="1"/>
  <c r="I235"/>
  <c r="H234"/>
  <c r="G234"/>
  <c r="I234" s="1"/>
  <c r="H233"/>
  <c r="I232"/>
  <c r="H231"/>
  <c r="G231"/>
  <c r="I231" s="1"/>
  <c r="I230"/>
  <c r="H229"/>
  <c r="H228" s="1"/>
  <c r="G229"/>
  <c r="I229" s="1"/>
  <c r="G228"/>
  <c r="I228" s="1"/>
  <c r="I227"/>
  <c r="H226"/>
  <c r="G226"/>
  <c r="I226" s="1"/>
  <c r="I225"/>
  <c r="H224"/>
  <c r="G224"/>
  <c r="I224" s="1"/>
  <c r="H223"/>
  <c r="I221"/>
  <c r="H220"/>
  <c r="G220"/>
  <c r="I220" s="1"/>
  <c r="H219"/>
  <c r="I218"/>
  <c r="H217"/>
  <c r="H216" s="1"/>
  <c r="G217"/>
  <c r="I217" s="1"/>
  <c r="G216"/>
  <c r="I216" s="1"/>
  <c r="I215"/>
  <c r="H214"/>
  <c r="G214"/>
  <c r="I214" s="1"/>
  <c r="I213"/>
  <c r="H212"/>
  <c r="G212"/>
  <c r="I212" s="1"/>
  <c r="H211"/>
  <c r="I210"/>
  <c r="H209"/>
  <c r="G209"/>
  <c r="I209" s="1"/>
  <c r="I208"/>
  <c r="H207"/>
  <c r="H206" s="1"/>
  <c r="G207"/>
  <c r="I207" s="1"/>
  <c r="G206"/>
  <c r="I206" s="1"/>
  <c r="I205"/>
  <c r="H204"/>
  <c r="G204"/>
  <c r="I204" s="1"/>
  <c r="I203"/>
  <c r="H202"/>
  <c r="G202"/>
  <c r="I202" s="1"/>
  <c r="H201"/>
  <c r="I196"/>
  <c r="H195"/>
  <c r="H194" s="1"/>
  <c r="G195"/>
  <c r="I195" s="1"/>
  <c r="G194"/>
  <c r="I194" s="1"/>
  <c r="I193"/>
  <c r="H192"/>
  <c r="G192"/>
  <c r="I192" s="1"/>
  <c r="H191"/>
  <c r="H190" s="1"/>
  <c r="I189"/>
  <c r="H188"/>
  <c r="G188"/>
  <c r="I188" s="1"/>
  <c r="H187"/>
  <c r="I186"/>
  <c r="H185"/>
  <c r="H184" s="1"/>
  <c r="H183" s="1"/>
  <c r="H182" s="1"/>
  <c r="G185"/>
  <c r="I185" s="1"/>
  <c r="G184"/>
  <c r="I184" s="1"/>
  <c r="H181"/>
  <c r="I181" s="1"/>
  <c r="H180"/>
  <c r="H179" s="1"/>
  <c r="G180"/>
  <c r="I180" s="1"/>
  <c r="G179"/>
  <c r="I179" s="1"/>
  <c r="I178"/>
  <c r="H177"/>
  <c r="G177"/>
  <c r="I177" s="1"/>
  <c r="H176"/>
  <c r="I175"/>
  <c r="H175"/>
  <c r="H174"/>
  <c r="G174"/>
  <c r="I174" s="1"/>
  <c r="H173"/>
  <c r="I172"/>
  <c r="G172"/>
  <c r="H171"/>
  <c r="G171"/>
  <c r="I171" s="1"/>
  <c r="G170"/>
  <c r="I170" s="1"/>
  <c r="H169"/>
  <c r="H168" s="1"/>
  <c r="I164"/>
  <c r="G164"/>
  <c r="H163"/>
  <c r="G163"/>
  <c r="I163" s="1"/>
  <c r="H162"/>
  <c r="I161"/>
  <c r="H161"/>
  <c r="H160"/>
  <c r="G160"/>
  <c r="I160" s="1"/>
  <c r="H159"/>
  <c r="I158"/>
  <c r="H157"/>
  <c r="H156" s="1"/>
  <c r="H155" s="1"/>
  <c r="H154" s="1"/>
  <c r="H153" s="1"/>
  <c r="G157"/>
  <c r="I157" s="1"/>
  <c r="G156"/>
  <c r="I156" s="1"/>
  <c r="I152"/>
  <c r="H151"/>
  <c r="H150" s="1"/>
  <c r="H149" s="1"/>
  <c r="H148" s="1"/>
  <c r="G151"/>
  <c r="I151" s="1"/>
  <c r="G150"/>
  <c r="I150" s="1"/>
  <c r="I146"/>
  <c r="H145"/>
  <c r="H144" s="1"/>
  <c r="H143" s="1"/>
  <c r="G145"/>
  <c r="I145" s="1"/>
  <c r="G144"/>
  <c r="I144" s="1"/>
  <c r="I142"/>
  <c r="H141"/>
  <c r="H140" s="1"/>
  <c r="G141"/>
  <c r="I141" s="1"/>
  <c r="G140"/>
  <c r="I140" s="1"/>
  <c r="I139"/>
  <c r="H138"/>
  <c r="G138"/>
  <c r="I138" s="1"/>
  <c r="H137"/>
  <c r="H136" s="1"/>
  <c r="H135" s="1"/>
  <c r="H134" s="1"/>
  <c r="I133"/>
  <c r="I132"/>
  <c r="G132"/>
  <c r="I131"/>
  <c r="G130"/>
  <c r="I130" s="1"/>
  <c r="G129"/>
  <c r="I129" s="1"/>
  <c r="I128"/>
  <c r="H127"/>
  <c r="G127"/>
  <c r="I127" s="1"/>
  <c r="I126"/>
  <c r="I125"/>
  <c r="G125"/>
  <c r="H124"/>
  <c r="G124"/>
  <c r="I124" s="1"/>
  <c r="I123"/>
  <c r="I122"/>
  <c r="H121"/>
  <c r="G121"/>
  <c r="I121" s="1"/>
  <c r="I120"/>
  <c r="H119"/>
  <c r="H118" s="1"/>
  <c r="G119"/>
  <c r="I119" s="1"/>
  <c r="G118"/>
  <c r="I118" s="1"/>
  <c r="I117"/>
  <c r="H116"/>
  <c r="G116"/>
  <c r="I116" s="1"/>
  <c r="H115"/>
  <c r="I114"/>
  <c r="H113"/>
  <c r="H112" s="1"/>
  <c r="G113"/>
  <c r="I113" s="1"/>
  <c r="G112"/>
  <c r="I112" s="1"/>
  <c r="I111"/>
  <c r="H110"/>
  <c r="G110"/>
  <c r="I110" s="1"/>
  <c r="H109"/>
  <c r="I107"/>
  <c r="H106"/>
  <c r="G106"/>
  <c r="I106" s="1"/>
  <c r="H105"/>
  <c r="H104" s="1"/>
  <c r="G103"/>
  <c r="I103" s="1"/>
  <c r="I102"/>
  <c r="H101"/>
  <c r="G101"/>
  <c r="I101" s="1"/>
  <c r="I100"/>
  <c r="H99"/>
  <c r="G99"/>
  <c r="I99" s="1"/>
  <c r="G98"/>
  <c r="I98" s="1"/>
  <c r="H97"/>
  <c r="H96" s="1"/>
  <c r="H95" s="1"/>
  <c r="I94"/>
  <c r="H93"/>
  <c r="H92" s="1"/>
  <c r="H91" s="1"/>
  <c r="G93"/>
  <c r="I93" s="1"/>
  <c r="G92"/>
  <c r="I92" s="1"/>
  <c r="I90"/>
  <c r="H89"/>
  <c r="H88" s="1"/>
  <c r="H87" s="1"/>
  <c r="G89"/>
  <c r="I89" s="1"/>
  <c r="G88"/>
  <c r="I88" s="1"/>
  <c r="I86"/>
  <c r="G85"/>
  <c r="I85" s="1"/>
  <c r="G84"/>
  <c r="I84" s="1"/>
  <c r="I83"/>
  <c r="H82"/>
  <c r="G82"/>
  <c r="I82" s="1"/>
  <c r="H81"/>
  <c r="H80" s="1"/>
  <c r="H79" s="1"/>
  <c r="I77"/>
  <c r="I76"/>
  <c r="G76"/>
  <c r="I75"/>
  <c r="H74"/>
  <c r="G74"/>
  <c r="I74" s="1"/>
  <c r="I73"/>
  <c r="G73"/>
  <c r="H72"/>
  <c r="G72"/>
  <c r="I72" s="1"/>
  <c r="H71"/>
  <c r="H70" s="1"/>
  <c r="H69" s="1"/>
  <c r="I68"/>
  <c r="H67"/>
  <c r="H66" s="1"/>
  <c r="H65" s="1"/>
  <c r="H64" s="1"/>
  <c r="G67"/>
  <c r="I67" s="1"/>
  <c r="G66"/>
  <c r="I63"/>
  <c r="I62"/>
  <c r="G62"/>
  <c r="I61"/>
  <c r="G61"/>
  <c r="I60"/>
  <c r="G60"/>
  <c r="H59"/>
  <c r="G59"/>
  <c r="I59" s="1"/>
  <c r="I58"/>
  <c r="H57"/>
  <c r="G57"/>
  <c r="I57" s="1"/>
  <c r="G56"/>
  <c r="I56" s="1"/>
  <c r="H55"/>
  <c r="H54" s="1"/>
  <c r="H39" s="1"/>
  <c r="H34" s="1"/>
  <c r="I53"/>
  <c r="H52"/>
  <c r="G52"/>
  <c r="I52" s="1"/>
  <c r="I51"/>
  <c r="H50"/>
  <c r="G50"/>
  <c r="H49"/>
  <c r="I48"/>
  <c r="H47"/>
  <c r="H46" s="1"/>
  <c r="G47"/>
  <c r="I47" s="1"/>
  <c r="G46"/>
  <c r="I46" s="1"/>
  <c r="I45"/>
  <c r="I44"/>
  <c r="G44"/>
  <c r="I43"/>
  <c r="H42"/>
  <c r="H41" s="1"/>
  <c r="G42"/>
  <c r="I42" s="1"/>
  <c r="G41"/>
  <c r="G40" s="1"/>
  <c r="I40" s="1"/>
  <c r="H40"/>
  <c r="I38"/>
  <c r="H37"/>
  <c r="G37"/>
  <c r="G36" s="1"/>
  <c r="H36"/>
  <c r="H35" s="1"/>
  <c r="G35"/>
  <c r="I35" s="1"/>
  <c r="I33"/>
  <c r="H32"/>
  <c r="G32"/>
  <c r="I32" s="1"/>
  <c r="I31"/>
  <c r="H30"/>
  <c r="G30"/>
  <c r="I29"/>
  <c r="H28"/>
  <c r="G28"/>
  <c r="I28" s="1"/>
  <c r="G27"/>
  <c r="G26" s="1"/>
  <c r="I25"/>
  <c r="H24"/>
  <c r="H23" s="1"/>
  <c r="G24"/>
  <c r="I24" s="1"/>
  <c r="G23"/>
  <c r="G22" s="1"/>
  <c r="I22" s="1"/>
  <c r="H22"/>
  <c r="I19"/>
  <c r="H18"/>
  <c r="H17" s="1"/>
  <c r="I17" s="1"/>
  <c r="G18"/>
  <c r="G17"/>
  <c r="G16" s="1"/>
  <c r="G15"/>
  <c r="I733" l="1"/>
  <c r="I50"/>
  <c r="G49"/>
  <c r="I49" s="1"/>
  <c r="H16"/>
  <c r="H15" s="1"/>
  <c r="I15" s="1"/>
  <c r="I66"/>
  <c r="H147"/>
  <c r="I18"/>
  <c r="G21"/>
  <c r="H21"/>
  <c r="H20" s="1"/>
  <c r="I23"/>
  <c r="I27"/>
  <c r="H27"/>
  <c r="H26" s="1"/>
  <c r="I26" s="1"/>
  <c r="I30"/>
  <c r="I36"/>
  <c r="I37"/>
  <c r="I41"/>
  <c r="H108"/>
  <c r="H78" s="1"/>
  <c r="H167"/>
  <c r="H166" s="1"/>
  <c r="H165" s="1"/>
  <c r="H222"/>
  <c r="I327"/>
  <c r="H346"/>
  <c r="H345" s="1"/>
  <c r="H399"/>
  <c r="H392" s="1"/>
  <c r="I435"/>
  <c r="H200"/>
  <c r="H199" s="1"/>
  <c r="H198" s="1"/>
  <c r="H197" s="1"/>
  <c r="H286"/>
  <c r="H296"/>
  <c r="H295" s="1"/>
  <c r="H464"/>
  <c r="H463" s="1"/>
  <c r="H456" s="1"/>
  <c r="H448" s="1"/>
  <c r="I497"/>
  <c r="I578"/>
  <c r="G571"/>
  <c r="I627"/>
  <c r="G620"/>
  <c r="I620" s="1"/>
  <c r="I638"/>
  <c r="G637"/>
  <c r="G55"/>
  <c r="G65"/>
  <c r="G71"/>
  <c r="G81"/>
  <c r="G87"/>
  <c r="I87" s="1"/>
  <c r="G91"/>
  <c r="I91" s="1"/>
  <c r="G97"/>
  <c r="G105"/>
  <c r="G109"/>
  <c r="I109" s="1"/>
  <c r="G115"/>
  <c r="G137"/>
  <c r="G143"/>
  <c r="I143" s="1"/>
  <c r="G149"/>
  <c r="G159"/>
  <c r="I159" s="1"/>
  <c r="G162"/>
  <c r="I162" s="1"/>
  <c r="G169"/>
  <c r="G173"/>
  <c r="I173" s="1"/>
  <c r="G176"/>
  <c r="I176" s="1"/>
  <c r="G187"/>
  <c r="I187" s="1"/>
  <c r="G191"/>
  <c r="G201"/>
  <c r="G211"/>
  <c r="I211" s="1"/>
  <c r="G219"/>
  <c r="I219" s="1"/>
  <c r="G223"/>
  <c r="G233"/>
  <c r="I233" s="1"/>
  <c r="G241"/>
  <c r="G245"/>
  <c r="G253"/>
  <c r="I253" s="1"/>
  <c r="G259"/>
  <c r="I259" s="1"/>
  <c r="G270"/>
  <c r="I270" s="1"/>
  <c r="G274"/>
  <c r="G280"/>
  <c r="I280" s="1"/>
  <c r="G288"/>
  <c r="G292"/>
  <c r="G303"/>
  <c r="G307"/>
  <c r="G312"/>
  <c r="I312" s="1"/>
  <c r="G318"/>
  <c r="I318" s="1"/>
  <c r="G332"/>
  <c r="I332" s="1"/>
  <c r="G338"/>
  <c r="G342"/>
  <c r="G348"/>
  <c r="G352"/>
  <c r="I352" s="1"/>
  <c r="G358"/>
  <c r="G364"/>
  <c r="I364" s="1"/>
  <c r="G370"/>
  <c r="I370" s="1"/>
  <c r="G374"/>
  <c r="G379"/>
  <c r="I379" s="1"/>
  <c r="G383"/>
  <c r="G386"/>
  <c r="G394"/>
  <c r="G404"/>
  <c r="G408"/>
  <c r="G414"/>
  <c r="G422"/>
  <c r="G428"/>
  <c r="G434"/>
  <c r="G440"/>
  <c r="I440" s="1"/>
  <c r="G444"/>
  <c r="G450"/>
  <c r="G458"/>
  <c r="G470"/>
  <c r="G478"/>
  <c r="G487"/>
  <c r="I487" s="1"/>
  <c r="I556"/>
  <c r="H678"/>
  <c r="H703"/>
  <c r="H702" s="1"/>
  <c r="H746"/>
  <c r="H745" s="1"/>
  <c r="H744" s="1"/>
  <c r="I815"/>
  <c r="I503"/>
  <c r="G502"/>
  <c r="I502" s="1"/>
  <c r="I521"/>
  <c r="I547"/>
  <c r="G540"/>
  <c r="I540" s="1"/>
  <c r="I610"/>
  <c r="G603"/>
  <c r="I603" s="1"/>
  <c r="I490"/>
  <c r="H571"/>
  <c r="H570" s="1"/>
  <c r="H569" s="1"/>
  <c r="H669"/>
  <c r="H719"/>
  <c r="H763"/>
  <c r="H826"/>
  <c r="H825" s="1"/>
  <c r="H824" s="1"/>
  <c r="I493"/>
  <c r="I498"/>
  <c r="I504"/>
  <c r="I522"/>
  <c r="I526"/>
  <c r="I532"/>
  <c r="I548"/>
  <c r="I554"/>
  <c r="I579"/>
  <c r="I585"/>
  <c r="I591"/>
  <c r="I605"/>
  <c r="I611"/>
  <c r="I614"/>
  <c r="I618"/>
  <c r="I622"/>
  <c r="I628"/>
  <c r="I639"/>
  <c r="I645"/>
  <c r="I651"/>
  <c r="G670"/>
  <c r="I670" s="1"/>
  <c r="G674"/>
  <c r="G680"/>
  <c r="G686"/>
  <c r="G697"/>
  <c r="G705"/>
  <c r="G712"/>
  <c r="G723"/>
  <c r="G727"/>
  <c r="G730"/>
  <c r="G735"/>
  <c r="I735" s="1"/>
  <c r="G741"/>
  <c r="I741" s="1"/>
  <c r="G750"/>
  <c r="G758"/>
  <c r="G769"/>
  <c r="G775"/>
  <c r="G788"/>
  <c r="G795"/>
  <c r="G799"/>
  <c r="G802"/>
  <c r="I802" s="1"/>
  <c r="G808"/>
  <c r="G814"/>
  <c r="G820"/>
  <c r="I820" s="1"/>
  <c r="G830"/>
  <c r="G840"/>
  <c r="G848"/>
  <c r="G854"/>
  <c r="G633"/>
  <c r="G853" l="1"/>
  <c r="I854"/>
  <c r="G798"/>
  <c r="I798" s="1"/>
  <c r="I799"/>
  <c r="G768"/>
  <c r="I769"/>
  <c r="G711"/>
  <c r="I712"/>
  <c r="G679"/>
  <c r="I679" s="1"/>
  <c r="I680"/>
  <c r="I633"/>
  <c r="G632"/>
  <c r="G847"/>
  <c r="I848"/>
  <c r="I830"/>
  <c r="G826"/>
  <c r="G813"/>
  <c r="I814"/>
  <c r="G794"/>
  <c r="I795"/>
  <c r="G774"/>
  <c r="I775"/>
  <c r="G757"/>
  <c r="I758"/>
  <c r="G729"/>
  <c r="I729" s="1"/>
  <c r="I730"/>
  <c r="I723"/>
  <c r="G704"/>
  <c r="I704" s="1"/>
  <c r="I705"/>
  <c r="G685"/>
  <c r="I686"/>
  <c r="G669"/>
  <c r="I669" s="1"/>
  <c r="I674"/>
  <c r="G469"/>
  <c r="I470"/>
  <c r="G449"/>
  <c r="I450"/>
  <c r="G427"/>
  <c r="I427" s="1"/>
  <c r="I428"/>
  <c r="G413"/>
  <c r="I414"/>
  <c r="I404"/>
  <c r="G400"/>
  <c r="I400" s="1"/>
  <c r="G385"/>
  <c r="I385" s="1"/>
  <c r="I386"/>
  <c r="I358"/>
  <c r="G347"/>
  <c r="I347" s="1"/>
  <c r="I348"/>
  <c r="G337"/>
  <c r="I337" s="1"/>
  <c r="I338"/>
  <c r="I303"/>
  <c r="G287"/>
  <c r="I287" s="1"/>
  <c r="I288"/>
  <c r="G273"/>
  <c r="I273" s="1"/>
  <c r="I274"/>
  <c r="G240"/>
  <c r="I241"/>
  <c r="G222"/>
  <c r="I222" s="1"/>
  <c r="I223"/>
  <c r="G190"/>
  <c r="I190" s="1"/>
  <c r="I191"/>
  <c r="G108"/>
  <c r="I108" s="1"/>
  <c r="I115"/>
  <c r="G104"/>
  <c r="I104" s="1"/>
  <c r="I105"/>
  <c r="G80"/>
  <c r="I81"/>
  <c r="G64"/>
  <c r="I64" s="1"/>
  <c r="I65"/>
  <c r="G636"/>
  <c r="I637"/>
  <c r="G570"/>
  <c r="I571"/>
  <c r="H284"/>
  <c r="H285"/>
  <c r="G20"/>
  <c r="I21"/>
  <c r="H668"/>
  <c r="H518" s="1"/>
  <c r="H517" s="1"/>
  <c r="G326"/>
  <c r="G266"/>
  <c r="G183"/>
  <c r="G155"/>
  <c r="G496"/>
  <c r="I496" s="1"/>
  <c r="I16"/>
  <c r="G839"/>
  <c r="I840"/>
  <c r="G807"/>
  <c r="I808"/>
  <c r="G787"/>
  <c r="I787" s="1"/>
  <c r="I788"/>
  <c r="I750"/>
  <c r="G746"/>
  <c r="G726"/>
  <c r="I726" s="1"/>
  <c r="I727"/>
  <c r="G696"/>
  <c r="I696" s="1"/>
  <c r="I697"/>
  <c r="G477"/>
  <c r="I478"/>
  <c r="G457"/>
  <c r="I458"/>
  <c r="G443"/>
  <c r="I443" s="1"/>
  <c r="I444"/>
  <c r="I434"/>
  <c r="G426"/>
  <c r="I426" s="1"/>
  <c r="I422"/>
  <c r="G407"/>
  <c r="I407" s="1"/>
  <c r="I408"/>
  <c r="G393"/>
  <c r="I394"/>
  <c r="G382"/>
  <c r="I382" s="1"/>
  <c r="I383"/>
  <c r="G373"/>
  <c r="I373" s="1"/>
  <c r="I374"/>
  <c r="G341"/>
  <c r="I341" s="1"/>
  <c r="I342"/>
  <c r="G306"/>
  <c r="I306" s="1"/>
  <c r="I307"/>
  <c r="G291"/>
  <c r="I292"/>
  <c r="G244"/>
  <c r="I245"/>
  <c r="G200"/>
  <c r="I201"/>
  <c r="G168"/>
  <c r="I169"/>
  <c r="G148"/>
  <c r="I148" s="1"/>
  <c r="I149"/>
  <c r="G136"/>
  <c r="I137"/>
  <c r="G96"/>
  <c r="I97"/>
  <c r="G70"/>
  <c r="I71"/>
  <c r="G54"/>
  <c r="I55"/>
  <c r="G520"/>
  <c r="H283"/>
  <c r="H14"/>
  <c r="H13" s="1"/>
  <c r="H859" s="1"/>
  <c r="I54" l="1"/>
  <c r="G39"/>
  <c r="I70"/>
  <c r="G69"/>
  <c r="I69" s="1"/>
  <c r="I96"/>
  <c r="G95"/>
  <c r="I168"/>
  <c r="G167"/>
  <c r="I244"/>
  <c r="I393"/>
  <c r="I477"/>
  <c r="G476"/>
  <c r="I807"/>
  <c r="G806"/>
  <c r="I839"/>
  <c r="G838"/>
  <c r="G182"/>
  <c r="I183"/>
  <c r="G745"/>
  <c r="I746"/>
  <c r="G154"/>
  <c r="I155"/>
  <c r="G265"/>
  <c r="I266"/>
  <c r="I20"/>
  <c r="I570"/>
  <c r="I636"/>
  <c r="G635"/>
  <c r="I635" s="1"/>
  <c r="I80"/>
  <c r="G79"/>
  <c r="I79" s="1"/>
  <c r="I240"/>
  <c r="G239"/>
  <c r="I239" s="1"/>
  <c r="I413"/>
  <c r="G412"/>
  <c r="I449"/>
  <c r="I469"/>
  <c r="G468"/>
  <c r="I685"/>
  <c r="G678"/>
  <c r="I757"/>
  <c r="G756"/>
  <c r="I756" s="1"/>
  <c r="I774"/>
  <c r="G773"/>
  <c r="I794"/>
  <c r="G793"/>
  <c r="I813"/>
  <c r="G812"/>
  <c r="I812" s="1"/>
  <c r="I847"/>
  <c r="G846"/>
  <c r="I846" s="1"/>
  <c r="I711"/>
  <c r="G703"/>
  <c r="I768"/>
  <c r="G767"/>
  <c r="I853"/>
  <c r="G852"/>
  <c r="I852" s="1"/>
  <c r="G296"/>
  <c r="G351"/>
  <c r="G722"/>
  <c r="G519"/>
  <c r="I520"/>
  <c r="I136"/>
  <c r="G135"/>
  <c r="I200"/>
  <c r="G199"/>
  <c r="I291"/>
  <c r="G286"/>
  <c r="I457"/>
  <c r="G325"/>
  <c r="I326"/>
  <c r="G825"/>
  <c r="I826"/>
  <c r="G631"/>
  <c r="I632"/>
  <c r="G285" l="1"/>
  <c r="I285" s="1"/>
  <c r="I286"/>
  <c r="G284"/>
  <c r="I284" s="1"/>
  <c r="G198"/>
  <c r="I198" s="1"/>
  <c r="I199"/>
  <c r="G134"/>
  <c r="I134" s="1"/>
  <c r="I135"/>
  <c r="I722"/>
  <c r="G721"/>
  <c r="I296"/>
  <c r="G295"/>
  <c r="I265"/>
  <c r="G264"/>
  <c r="I264" s="1"/>
  <c r="I154"/>
  <c r="G153"/>
  <c r="I153" s="1"/>
  <c r="I745"/>
  <c r="G744"/>
  <c r="I744" s="1"/>
  <c r="I182"/>
  <c r="I631"/>
  <c r="G630"/>
  <c r="I825"/>
  <c r="G824"/>
  <c r="I824" s="1"/>
  <c r="I325"/>
  <c r="G324"/>
  <c r="I324" s="1"/>
  <c r="I519"/>
  <c r="I351"/>
  <c r="G346"/>
  <c r="G766"/>
  <c r="I767"/>
  <c r="G702"/>
  <c r="I702" s="1"/>
  <c r="I703"/>
  <c r="G792"/>
  <c r="I792" s="1"/>
  <c r="I793"/>
  <c r="G772"/>
  <c r="I772" s="1"/>
  <c r="I773"/>
  <c r="I678"/>
  <c r="G668"/>
  <c r="I668" s="1"/>
  <c r="I468"/>
  <c r="G464"/>
  <c r="I412"/>
  <c r="G399"/>
  <c r="G837"/>
  <c r="I838"/>
  <c r="G805"/>
  <c r="I805" s="1"/>
  <c r="I806"/>
  <c r="G475"/>
  <c r="I476"/>
  <c r="G166"/>
  <c r="I167"/>
  <c r="G78"/>
  <c r="I78" s="1"/>
  <c r="I95"/>
  <c r="G34"/>
  <c r="I39"/>
  <c r="G238"/>
  <c r="I238" l="1"/>
  <c r="G197"/>
  <c r="I197" s="1"/>
  <c r="I34"/>
  <c r="G14"/>
  <c r="I166"/>
  <c r="G165"/>
  <c r="I475"/>
  <c r="G474"/>
  <c r="I837"/>
  <c r="G836"/>
  <c r="I836" s="1"/>
  <c r="I399"/>
  <c r="G392"/>
  <c r="I392" s="1"/>
  <c r="G463"/>
  <c r="I464"/>
  <c r="G345"/>
  <c r="I345" s="1"/>
  <c r="I346"/>
  <c r="I630"/>
  <c r="G569"/>
  <c r="G283"/>
  <c r="I283" s="1"/>
  <c r="I295"/>
  <c r="G720"/>
  <c r="I721"/>
  <c r="I766"/>
  <c r="G765"/>
  <c r="G764" l="1"/>
  <c r="I765"/>
  <c r="I569"/>
  <c r="G518"/>
  <c r="G473"/>
  <c r="I473" s="1"/>
  <c r="I474"/>
  <c r="I165"/>
  <c r="G147"/>
  <c r="I147" s="1"/>
  <c r="I14"/>
  <c r="I720"/>
  <c r="G719"/>
  <c r="I719" s="1"/>
  <c r="I463"/>
  <c r="G456"/>
  <c r="I456" l="1"/>
  <c r="G448"/>
  <c r="I448" s="1"/>
  <c r="G517"/>
  <c r="I517" s="1"/>
  <c r="I518"/>
  <c r="I764"/>
  <c r="G763"/>
  <c r="I763" s="1"/>
  <c r="G13" l="1"/>
  <c r="G859" l="1"/>
  <c r="I859" s="1"/>
  <c r="I13"/>
</calcChain>
</file>

<file path=xl/sharedStrings.xml><?xml version="1.0" encoding="utf-8"?>
<sst xmlns="http://schemas.openxmlformats.org/spreadsheetml/2006/main" count="4358" uniqueCount="532">
  <si>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</si>
  <si>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</si>
  <si>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</si>
  <si>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</si>
  <si>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</si>
  <si>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</si>
  <si>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</si>
  <si>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</si>
  <si>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</si>
  <si>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</si>
  <si>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</si>
  <si>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</si>
  <si>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</si>
  <si>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</si>
  <si>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</si>
  <si>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</si>
  <si>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</si>
  <si>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</si>
  <si>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</si>
  <si>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</si>
  <si>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</si>
  <si>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</si>
  <si>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</si>
  <si>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</si>
  <si>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</si>
  <si>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</si>
  <si>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</si>
  <si>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</si>
  <si>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</si>
  <si>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</si>
  <si>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</si>
  <si>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</si>
  <si>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</si>
  <si>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</si>
  <si>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</si>
  <si>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</si>
  <si>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</si>
  <si>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</si>
  <si>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</si>
  <si>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</si>
  <si>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</si>
  <si>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</si>
  <si>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</si>
  <si>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</si>
  <si>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</si>
  <si>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</si>
  <si>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</si>
  <si>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</si>
  <si>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</si>
  <si>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</si>
  <si>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</si>
  <si>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</si>
  <si>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</si>
  <si>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</si>
  <si>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</si>
  <si>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</si>
  <si>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</si>
  <si>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</si>
  <si>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</si>
  <si>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</si>
  <si>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</si>
  <si>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</si>
  <si>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</si>
  <si>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</si>
  <si>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</si>
  <si>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</si>
  <si>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</si>
  <si>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</si>
  <si>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</si>
  <si>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</si>
  <si>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</si>
  <si>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</si>
  <si>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</si>
  <si>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</si>
  <si>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</si>
  <si>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</si>
  <si>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</si>
  <si>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</si>
  <si>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</si>
  <si>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</si>
  <si>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</si>
  <si>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</si>
  <si>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</si>
  <si>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</si>
  <si>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</si>
  <si>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</si>
  <si>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</si>
  <si>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</si>
  <si>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</si>
  <si>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</si>
  <si>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</si>
  <si>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</si>
  <si>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</si>
  <si>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</si>
  <si>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</si>
  <si>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</si>
  <si>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</si>
  <si>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</si>
  <si>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</si>
  <si>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</si>
  <si>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</si>
  <si>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</si>
  <si>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</si>
  <si>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</si>
  <si>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</si>
  <si>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</si>
  <si>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</si>
  <si>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</si>
  <si>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</si>
  <si>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</si>
  <si>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</si>
  <si>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</si>
  <si>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</si>
  <si>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</si>
  <si>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</si>
  <si>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</si>
  <si>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</si>
  <si>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</si>
  <si>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</si>
  <si>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</si>
  <si>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</si>
  <si>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</si>
  <si>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</si>
  <si>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</si>
  <si>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</si>
  <si>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</si>
  <si>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</si>
  <si>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</si>
  <si>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</si>
  <si>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</si>
  <si>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</si>
  <si>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</si>
  <si>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</si>
  <si>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</si>
  <si>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</si>
  <si>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</si>
  <si>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</si>
  <si>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</si>
  <si>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</si>
  <si>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</si>
  <si>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</si>
  <si>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</si>
  <si>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</si>
  <si>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</si>
  <si>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</si>
  <si>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</si>
  <si>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</si>
  <si>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</si>
  <si>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</si>
  <si>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</si>
  <si>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</si>
  <si>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</si>
  <si>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</si>
  <si>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</si>
  <si>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</si>
  <si>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</si>
  <si>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</si>
  <si>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</si>
  <si>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</si>
  <si>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</si>
  <si>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</si>
  <si>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</si>
  <si>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</si>
  <si>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</si>
  <si>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</si>
  <si>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</si>
  <si>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</si>
  <si>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</si>
  <si>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</si>
  <si>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</si>
  <si>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</si>
  <si>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</si>
  <si>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</si>
  <si>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</si>
  <si>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</si>
  <si>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</si>
  <si>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</si>
  <si>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</si>
  <si>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</si>
  <si>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</si>
  <si>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</si>
  <si>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</si>
  <si>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</si>
  <si>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</si>
  <si>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</si>
  <si>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</si>
  <si>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</si>
  <si>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</si>
  <si>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</si>
  <si>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</si>
  <si>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</si>
  <si>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</si>
  <si>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</si>
  <si>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</si>
  <si>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</si>
  <si>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</si>
  <si>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</si>
  <si>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</si>
  <si>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</si>
  <si>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</si>
  <si>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</si>
  <si>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</si>
  <si>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</si>
  <si>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</si>
  <si>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</si>
  <si>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</si>
  <si>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</si>
  <si>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</si>
  <si>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</si>
  <si>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</si>
  <si>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</si>
  <si>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</si>
  <si>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</si>
  <si>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</si>
  <si>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</si>
  <si>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</si>
  <si>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</si>
  <si>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</si>
  <si>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</si>
  <si>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</si>
  <si>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</si>
  <si>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</si>
  <si>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</si>
  <si>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</si>
  <si>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</si>
  <si>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</si>
  <si>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</si>
  <si>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</si>
  <si>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</si>
  <si>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</si>
  <si>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</si>
  <si>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</si>
  <si>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</si>
  <si>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</si>
  <si>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</si>
  <si>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</si>
  <si>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</si>
  <si>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</si>
  <si>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</si>
  <si>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</si>
  <si>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</si>
  <si>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</si>
  <si>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</si>
  <si>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</si>
  <si>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</si>
  <si>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</si>
  <si>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</si>
  <si>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</si>
  <si>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</si>
  <si>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</si>
  <si>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</si>
  <si>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</si>
  <si>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</si>
  <si>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</si>
  <si>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</si>
  <si>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</si>
  <si>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</si>
  <si>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</si>
  <si>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</si>
  <si>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</si>
  <si>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</si>
  <si>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</si>
  <si>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</si>
  <si>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</si>
  <si>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</si>
  <si>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</si>
  <si>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</si>
  <si>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</si>
  <si>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</si>
  <si>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</si>
  <si>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</si>
  <si>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</si>
  <si>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</si>
  <si>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</si>
  <si>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</si>
  <si>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</si>
  <si>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</si>
  <si>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</si>
  <si>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</si>
  <si>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</si>
  <si>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</si>
  <si>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</si>
  <si>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</si>
  <si>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</si>
  <si>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</si>
  <si>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</si>
  <si>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</si>
  <si>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</si>
  <si>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</si>
  <si>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</si>
  <si>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</si>
  <si>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</si>
  <si>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</si>
  <si>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</si>
  <si>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</si>
  <si>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</si>
  <si>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</si>
  <si>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</si>
  <si>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</si>
  <si>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</si>
  <si>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</si>
  <si>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</si>
  <si>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</si>
  <si>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</si>
  <si>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</si>
  <si>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</si>
  <si>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</si>
  <si>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</si>
  <si>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</si>
  <si>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</si>
  <si>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</si>
  <si>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</si>
  <si>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</si>
  <si>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</si>
  <si>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</si>
  <si>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</si>
  <si>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</si>
  <si>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</si>
  <si>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</si>
  <si>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</si>
  <si>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</si>
  <si>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</si>
  <si>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</si>
  <si>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</si>
  <si>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</si>
  <si>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</si>
  <si>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</si>
  <si>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</si>
  <si>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</si>
  <si>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</si>
  <si>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</si>
  <si>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</si>
  <si>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Изменения (+), (-)</t>
  </si>
  <si>
    <t>Капитальный ремонт общеобразовательных организаций</t>
  </si>
  <si>
    <t>05 1 00 S8180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</si>
  <si>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</si>
  <si>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</si>
  <si>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</si>
  <si>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</si>
  <si>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</si>
  <si>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</si>
  <si>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</si>
  <si>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</si>
  <si>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</si>
  <si>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</si>
  <si>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</si>
  <si>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</si>
  <si>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</si>
  <si>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</si>
  <si>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</si>
  <si>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</si>
  <si>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</si>
  <si>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</si>
  <si>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</si>
  <si>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</si>
  <si>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</si>
  <si>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</si>
  <si>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</si>
  <si>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</si>
  <si>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</si>
  <si>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</si>
  <si>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</si>
  <si>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</si>
  <si>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</si>
  <si>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</si>
  <si>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</si>
  <si>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</si>
  <si>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</si>
  <si>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</si>
  <si>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</si>
  <si>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</si>
  <si>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</si>
  <si>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</si>
  <si>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</si>
  <si>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</si>
  <si>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</si>
  <si>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</si>
  <si>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</si>
  <si>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</si>
  <si>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</si>
  <si>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</si>
  <si>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</si>
  <si>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</si>
  <si>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</si>
  <si>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</si>
  <si>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</si>
  <si>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</si>
  <si>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</si>
  <si>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</si>
  <si>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</si>
  <si>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</si>
  <si>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</si>
  <si>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</si>
  <si>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</si>
  <si>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</si>
  <si>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</si>
  <si>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</si>
  <si>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</si>
  <si>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</si>
  <si>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</si>
  <si>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</si>
  <si>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</si>
  <si>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</si>
  <si>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</si>
  <si>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</si>
  <si>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</si>
  <si>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</si>
  <si>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</si>
  <si>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</si>
  <si>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</si>
  <si>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</si>
  <si>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</si>
  <si>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</si>
  <si>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</si>
  <si>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</si>
  <si>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</si>
  <si>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</si>
  <si>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</si>
  <si>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</si>
  <si>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</si>
  <si>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05 6 00 84070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</si>
  <si>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</si>
  <si>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</si>
  <si>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</si>
  <si>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</si>
  <si>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</si>
  <si>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</si>
  <si>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</si>
  <si>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</si>
  <si>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</si>
  <si>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</si>
  <si>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</si>
  <si>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</si>
  <si>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</si>
  <si>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</si>
  <si>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</si>
  <si>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</si>
  <si>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</si>
  <si>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</si>
  <si>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</si>
  <si>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</si>
  <si>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</si>
  <si>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</si>
  <si>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</si>
  <si>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</si>
  <si>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</si>
  <si>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</si>
  <si>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</si>
  <si>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</si>
  <si>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</si>
  <si>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</si>
  <si>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</si>
  <si>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</si>
  <si>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</si>
  <si>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</si>
  <si>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</si>
  <si>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</si>
  <si>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</si>
  <si>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</si>
  <si>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</si>
  <si>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</si>
  <si>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L5190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</si>
  <si>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</si>
  <si>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</si>
  <si>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</si>
  <si>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</si>
  <si>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</si>
  <si>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</si>
  <si>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</si>
  <si>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</si>
  <si>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</si>
  <si>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</si>
  <si>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</si>
  <si>
    <t>Ведомственная структура расходов  бюджета  муниципального района на 2021 год</t>
  </si>
  <si>
    <t>"Приложение № 7</t>
  </si>
  <si>
    <t xml:space="preserve">                        от 17.12.2020 № 55"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</si>
  <si>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</si>
  <si>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</si>
  <si>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</si>
  <si>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</si>
  <si>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</si>
  <si>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</si>
  <si>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</si>
  <si>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</si>
  <si>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</si>
  <si>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</si>
  <si>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</si>
  <si>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</si>
  <si>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</si>
  <si>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</si>
  <si>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Обеспечение комплексного развития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</si>
  <si>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58 0 00 54690</t>
  </si>
  <si>
    <t>Проведение Всероссийской переписи населения 2020 года</t>
  </si>
  <si>
    <t>Субсидии на государственную поддержку отрасли культуры  (Федеральный проект "Творческие люди")</t>
  </si>
  <si>
    <t>Субсидии на государственную поддержку отрасли культуры (Федеральный проект  "Творческие люди")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</si>
  <si>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</si>
  <si>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Единая субвенция местным бюджетам Архангельской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</si>
  <si>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</si>
  <si>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</si>
  <si>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</si>
  <si>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</si>
  <si>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</si>
  <si>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</si>
  <si>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</si>
  <si>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</si>
  <si>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18 2 00 85410</t>
  </si>
  <si>
    <t>Обеспечение комплексного развития сельских территорий (Строительство лыже-роллерной трассы "Черевковская средняя школа" в с.Черевково Красноборского района Архангельской области)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</si>
  <si>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</si>
  <si>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</si>
  <si>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</si>
  <si>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</si>
  <si>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</si>
  <si>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</si>
  <si>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Подпрограмма "Поддержание устойчивого исполнения бюджетов муниципальных образований Красноборского района" (2018-2021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</si>
  <si>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</si>
  <si>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</si>
  <si>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</si>
  <si>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</si>
  <si>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</si>
  <si>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</si>
  <si>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</si>
  <si>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</si>
  <si>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</si>
  <si>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</si>
  <si>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</si>
  <si>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</si>
  <si>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</si>
  <si>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</si>
  <si>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</si>
  <si>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>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</si>
  <si>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 xml:space="preserve">                        от 20.05.2021 года  № 22</t>
  </si>
  <si>
    <t>Обеспечение деятельности финансовых, налоговых и таможенных органов и органов финансового (финансово-бюджетного) надзора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</si>
</sst>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2" fillId="0" borderId="0" xfId="0" applyFont="1"/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3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7" fillId="0" borderId="3" xfId="0" applyNumberFormat="1" applyFont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89"/>
  <sheetViews>
    <sheetView tabSelected="1" zoomScale="120" zoomScaleNormal="120" workbookViewId="0">
      <selection activeCell="A121" sqref="A121"/>
    </sheetView>
  </sheetViews>
  <sheetFormatPr defaultColWidth="8.85546875" defaultRowHeight="12.75"/>
  <cols>
    <col min="1" max="1" width="97.7109375" style="118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5.85546875" style="7" customWidth="1"/>
    <col min="7" max="7" width="9.5703125" style="82" hidden="1" customWidth="1"/>
    <col min="8" max="8" width="9.140625" style="38" hidden="1" customWidth="1"/>
    <col min="9" max="9" width="10.28515625" style="38" customWidth="1"/>
    <col min="10" max="10" width="8.85546875" style="1" customWidth="1"/>
    <col min="11" max="16384" width="8.85546875" style="1"/>
  </cols>
  <sheetData>
    <row r="1" spans="1:13" ht="6" customHeight="1">
      <c r="A1" s="112" t="s">
        <v>26</v>
      </c>
      <c r="B1" s="84"/>
      <c r="C1" s="84"/>
      <c r="D1" s="84"/>
      <c r="E1" s="84"/>
      <c r="F1" s="84"/>
      <c r="I1" s="69"/>
    </row>
    <row r="2" spans="1:13">
      <c r="A2" s="113"/>
      <c r="B2" s="83"/>
      <c r="C2" s="83"/>
      <c r="D2" s="83"/>
      <c r="E2" s="83"/>
      <c r="F2" s="83"/>
      <c r="I2" s="69" t="s">
        <v>515</v>
      </c>
    </row>
    <row r="3" spans="1:13">
      <c r="A3" s="113"/>
      <c r="B3" s="83"/>
      <c r="C3" s="83"/>
      <c r="D3" s="83"/>
      <c r="E3" s="83"/>
      <c r="F3" s="83"/>
      <c r="I3" s="70" t="s">
        <v>304</v>
      </c>
    </row>
    <row r="4" spans="1:13">
      <c r="A4" s="113"/>
      <c r="B4" s="83"/>
      <c r="C4" s="83"/>
      <c r="D4" s="83"/>
      <c r="E4" s="83"/>
      <c r="F4" s="83"/>
      <c r="I4" s="69" t="s">
        <v>530</v>
      </c>
    </row>
    <row r="5" spans="1:13">
      <c r="A5" s="113"/>
      <c r="B5" s="83"/>
      <c r="C5" s="83"/>
      <c r="D5" s="83"/>
      <c r="E5" s="83"/>
      <c r="F5" s="83"/>
      <c r="I5" s="69"/>
    </row>
    <row r="6" spans="1:13">
      <c r="A6" s="113"/>
      <c r="B6" s="83"/>
      <c r="C6" s="83"/>
      <c r="D6" s="83"/>
      <c r="E6" s="83"/>
      <c r="F6" s="83"/>
      <c r="I6" s="69" t="s">
        <v>474</v>
      </c>
    </row>
    <row r="7" spans="1:13">
      <c r="A7" s="113"/>
      <c r="B7" s="83"/>
      <c r="C7" s="83"/>
      <c r="D7" s="83"/>
      <c r="E7" s="83"/>
      <c r="F7" s="83"/>
      <c r="I7" s="70" t="s">
        <v>304</v>
      </c>
    </row>
    <row r="8" spans="1:13">
      <c r="A8" s="113"/>
      <c r="B8" s="83"/>
      <c r="C8" s="83"/>
      <c r="D8" s="83"/>
      <c r="E8" s="83"/>
      <c r="F8" s="83"/>
      <c r="I8" s="69" t="s">
        <v>475</v>
      </c>
    </row>
    <row r="9" spans="1:13" s="10" customFormat="1" ht="29.25" customHeight="1">
      <c r="A9" s="119" t="s">
        <v>473</v>
      </c>
      <c r="B9" s="119"/>
      <c r="C9" s="119"/>
      <c r="D9" s="119"/>
      <c r="E9" s="119"/>
      <c r="F9" s="119"/>
      <c r="G9" s="119"/>
      <c r="H9" s="119"/>
      <c r="I9" s="119"/>
    </row>
    <row r="10" spans="1:13" ht="13.5" customHeight="1">
      <c r="A10" s="120"/>
      <c r="B10" s="120"/>
      <c r="C10" s="120"/>
      <c r="D10" s="120"/>
      <c r="E10" s="120"/>
      <c r="F10" s="120"/>
      <c r="G10" s="120"/>
    </row>
    <row r="11" spans="1:13" ht="39.75" customHeight="1">
      <c r="A11" s="114" t="s">
        <v>3</v>
      </c>
      <c r="B11" s="64" t="s">
        <v>32</v>
      </c>
      <c r="C11" s="63" t="s">
        <v>226</v>
      </c>
      <c r="D11" s="63" t="s">
        <v>4</v>
      </c>
      <c r="E11" s="63" t="s">
        <v>0</v>
      </c>
      <c r="F11" s="63" t="s">
        <v>271</v>
      </c>
      <c r="G11" s="110" t="s">
        <v>41</v>
      </c>
      <c r="H11" s="110" t="s">
        <v>332</v>
      </c>
      <c r="I11" s="110" t="s">
        <v>41</v>
      </c>
    </row>
    <row r="12" spans="1:13" s="74" customFormat="1" ht="10.9" customHeight="1">
      <c r="A12" s="115">
        <v>1</v>
      </c>
      <c r="B12" s="72">
        <v>2</v>
      </c>
      <c r="C12" s="72">
        <v>3</v>
      </c>
      <c r="D12" s="72">
        <v>4</v>
      </c>
      <c r="E12" s="72">
        <v>5</v>
      </c>
      <c r="F12" s="72">
        <v>6</v>
      </c>
      <c r="G12" s="91">
        <v>7</v>
      </c>
      <c r="H12" s="91">
        <v>8</v>
      </c>
      <c r="I12" s="91">
        <v>7</v>
      </c>
    </row>
    <row r="13" spans="1:13" s="10" customFormat="1" ht="14.25">
      <c r="A13" s="25" t="s">
        <v>34</v>
      </c>
      <c r="B13" s="16" t="s">
        <v>22</v>
      </c>
      <c r="C13" s="27"/>
      <c r="D13" s="27"/>
      <c r="E13" s="27"/>
      <c r="F13" s="27"/>
      <c r="G13" s="98">
        <f>G14+G147+G283+G345+G448+G134+G197+G392+G264</f>
        <v>252187.4</v>
      </c>
      <c r="H13" s="98">
        <f>H14+H147+H283+H345+H448+H134+H197+H392+H264</f>
        <v>9566.42</v>
      </c>
      <c r="I13" s="98">
        <f>G13+H13</f>
        <v>261753.82</v>
      </c>
    </row>
    <row r="14" spans="1:13" s="9" customFormat="1" ht="15">
      <c r="A14" s="28" t="s">
        <v>1</v>
      </c>
      <c r="B14" s="16" t="s">
        <v>22</v>
      </c>
      <c r="C14" s="16" t="s">
        <v>5</v>
      </c>
      <c r="D14" s="16"/>
      <c r="E14" s="16"/>
      <c r="F14" s="16"/>
      <c r="G14" s="98">
        <f>G15+G20+G34+G69+G78+G64</f>
        <v>45432.2</v>
      </c>
      <c r="H14" s="98">
        <f t="shared" ref="H14" si="0">H15+H20+H34+H69+H78+H64</f>
        <v>45</v>
      </c>
      <c r="I14" s="98">
        <f t="shared" ref="I14:I77" si="1">G14+H14</f>
        <v>45477.2</v>
      </c>
    </row>
    <row r="15" spans="1:13" s="4" customFormat="1" ht="15">
      <c r="A15" s="22" t="s">
        <v>233</v>
      </c>
      <c r="B15" s="18" t="s">
        <v>22</v>
      </c>
      <c r="C15" s="18" t="s">
        <v>5</v>
      </c>
      <c r="D15" s="18" t="s">
        <v>6</v>
      </c>
      <c r="E15" s="16"/>
      <c r="F15" s="16"/>
      <c r="G15" s="99">
        <f t="shared" ref="G15:H18" si="2">G16</f>
        <v>2030.7</v>
      </c>
      <c r="H15" s="99">
        <f t="shared" si="2"/>
        <v>0</v>
      </c>
      <c r="I15" s="99">
        <f t="shared" si="1"/>
        <v>2030.7</v>
      </c>
      <c r="J15" s="10"/>
      <c r="K15" s="10"/>
      <c r="L15" s="10"/>
      <c r="M15" s="10"/>
    </row>
    <row r="16" spans="1:13" s="8" customFormat="1" ht="12">
      <c r="A16" s="21" t="s">
        <v>57</v>
      </c>
      <c r="B16" s="20" t="s">
        <v>22</v>
      </c>
      <c r="C16" s="20" t="s">
        <v>5</v>
      </c>
      <c r="D16" s="20" t="s">
        <v>6</v>
      </c>
      <c r="E16" s="20" t="s">
        <v>134</v>
      </c>
      <c r="F16" s="16"/>
      <c r="G16" s="100">
        <f t="shared" si="2"/>
        <v>2030.7</v>
      </c>
      <c r="H16" s="100">
        <f t="shared" si="2"/>
        <v>0</v>
      </c>
      <c r="I16" s="100">
        <f t="shared" si="1"/>
        <v>2030.7</v>
      </c>
    </row>
    <row r="17" spans="1:9" s="2" customFormat="1" ht="12">
      <c r="A17" s="55" t="s">
        <v>58</v>
      </c>
      <c r="B17" s="20" t="s">
        <v>22</v>
      </c>
      <c r="C17" s="20" t="s">
        <v>5</v>
      </c>
      <c r="D17" s="20" t="s">
        <v>6</v>
      </c>
      <c r="E17" s="20" t="s">
        <v>135</v>
      </c>
      <c r="F17" s="20"/>
      <c r="G17" s="100">
        <f t="shared" si="2"/>
        <v>2030.7</v>
      </c>
      <c r="H17" s="100">
        <f t="shared" si="2"/>
        <v>0</v>
      </c>
      <c r="I17" s="100">
        <f t="shared" si="1"/>
        <v>2030.7</v>
      </c>
    </row>
    <row r="18" spans="1:9" s="2" customFormat="1" ht="24">
      <c r="A18" s="21" t="s">
        <v>497</v>
      </c>
      <c r="B18" s="20" t="s">
        <v>22</v>
      </c>
      <c r="C18" s="20" t="s">
        <v>5</v>
      </c>
      <c r="D18" s="20" t="s">
        <v>6</v>
      </c>
      <c r="E18" s="20" t="s">
        <v>135</v>
      </c>
      <c r="F18" s="20" t="s">
        <v>59</v>
      </c>
      <c r="G18" s="100">
        <f t="shared" si="2"/>
        <v>2030.7</v>
      </c>
      <c r="H18" s="100">
        <f t="shared" si="2"/>
        <v>0</v>
      </c>
      <c r="I18" s="100">
        <f t="shared" si="1"/>
        <v>2030.7</v>
      </c>
    </row>
    <row r="19" spans="1:9" s="2" customFormat="1" ht="12">
      <c r="A19" s="21" t="s">
        <v>62</v>
      </c>
      <c r="B19" s="20" t="s">
        <v>22</v>
      </c>
      <c r="C19" s="20" t="s">
        <v>5</v>
      </c>
      <c r="D19" s="20" t="s">
        <v>6</v>
      </c>
      <c r="E19" s="20" t="s">
        <v>135</v>
      </c>
      <c r="F19" s="20" t="s">
        <v>61</v>
      </c>
      <c r="G19" s="100">
        <v>2030.7</v>
      </c>
      <c r="H19" s="101"/>
      <c r="I19" s="100">
        <f t="shared" si="1"/>
        <v>2030.7</v>
      </c>
    </row>
    <row r="20" spans="1:9" s="2" customFormat="1" ht="24">
      <c r="A20" s="22" t="s">
        <v>28</v>
      </c>
      <c r="B20" s="18" t="s">
        <v>22</v>
      </c>
      <c r="C20" s="18" t="s">
        <v>5</v>
      </c>
      <c r="D20" s="18" t="s">
        <v>7</v>
      </c>
      <c r="E20" s="18"/>
      <c r="F20" s="18"/>
      <c r="G20" s="99">
        <f>G21</f>
        <v>1338.3</v>
      </c>
      <c r="H20" s="99">
        <f t="shared" ref="H20" si="3">H21</f>
        <v>0</v>
      </c>
      <c r="I20" s="100">
        <f t="shared" si="1"/>
        <v>1338.3</v>
      </c>
    </row>
    <row r="21" spans="1:9" s="2" customFormat="1" ht="12">
      <c r="A21" s="21" t="s">
        <v>63</v>
      </c>
      <c r="B21" s="20" t="s">
        <v>22</v>
      </c>
      <c r="C21" s="20" t="s">
        <v>5</v>
      </c>
      <c r="D21" s="20" t="s">
        <v>7</v>
      </c>
      <c r="E21" s="20" t="s">
        <v>136</v>
      </c>
      <c r="F21" s="20"/>
      <c r="G21" s="100">
        <f>G22+G26</f>
        <v>1338.3</v>
      </c>
      <c r="H21" s="100">
        <f t="shared" ref="H21" si="4">H22+H26</f>
        <v>0</v>
      </c>
      <c r="I21" s="100">
        <f t="shared" si="1"/>
        <v>1338.3</v>
      </c>
    </row>
    <row r="22" spans="1:9" s="2" customFormat="1" ht="12">
      <c r="A22" s="21" t="s">
        <v>64</v>
      </c>
      <c r="B22" s="20" t="s">
        <v>22</v>
      </c>
      <c r="C22" s="20" t="s">
        <v>5</v>
      </c>
      <c r="D22" s="20" t="s">
        <v>7</v>
      </c>
      <c r="E22" s="20" t="s">
        <v>137</v>
      </c>
      <c r="F22" s="20"/>
      <c r="G22" s="100">
        <f t="shared" ref="G22:H24" si="5">G23</f>
        <v>1056.5</v>
      </c>
      <c r="H22" s="100">
        <f t="shared" si="5"/>
        <v>0</v>
      </c>
      <c r="I22" s="100">
        <f t="shared" si="1"/>
        <v>1056.5</v>
      </c>
    </row>
    <row r="23" spans="1:9" s="2" customFormat="1" ht="12">
      <c r="A23" s="55" t="s">
        <v>58</v>
      </c>
      <c r="B23" s="20" t="s">
        <v>22</v>
      </c>
      <c r="C23" s="20" t="s">
        <v>5</v>
      </c>
      <c r="D23" s="20" t="s">
        <v>7</v>
      </c>
      <c r="E23" s="20" t="s">
        <v>138</v>
      </c>
      <c r="F23" s="20"/>
      <c r="G23" s="100">
        <f t="shared" si="5"/>
        <v>1056.5</v>
      </c>
      <c r="H23" s="100">
        <f t="shared" si="5"/>
        <v>0</v>
      </c>
      <c r="I23" s="100">
        <f t="shared" si="1"/>
        <v>1056.5</v>
      </c>
    </row>
    <row r="24" spans="1:9" s="2" customFormat="1" ht="24">
      <c r="A24" s="21" t="s">
        <v>497</v>
      </c>
      <c r="B24" s="20" t="s">
        <v>22</v>
      </c>
      <c r="C24" s="20" t="s">
        <v>5</v>
      </c>
      <c r="D24" s="20" t="s">
        <v>7</v>
      </c>
      <c r="E24" s="20" t="s">
        <v>138</v>
      </c>
      <c r="F24" s="20" t="s">
        <v>59</v>
      </c>
      <c r="G24" s="100">
        <f t="shared" si="5"/>
        <v>1056.5</v>
      </c>
      <c r="H24" s="100">
        <f t="shared" si="5"/>
        <v>0</v>
      </c>
      <c r="I24" s="100">
        <f t="shared" si="1"/>
        <v>1056.5</v>
      </c>
    </row>
    <row r="25" spans="1:9" s="2" customFormat="1" ht="12">
      <c r="A25" s="21" t="s">
        <v>62</v>
      </c>
      <c r="B25" s="20" t="s">
        <v>22</v>
      </c>
      <c r="C25" s="20" t="s">
        <v>5</v>
      </c>
      <c r="D25" s="20" t="s">
        <v>7</v>
      </c>
      <c r="E25" s="20" t="s">
        <v>138</v>
      </c>
      <c r="F25" s="20" t="s">
        <v>61</v>
      </c>
      <c r="G25" s="100">
        <v>1056.5</v>
      </c>
      <c r="H25" s="101"/>
      <c r="I25" s="100">
        <f t="shared" si="1"/>
        <v>1056.5</v>
      </c>
    </row>
    <row r="26" spans="1:9" s="2" customFormat="1" ht="12">
      <c r="A26" s="21" t="s">
        <v>65</v>
      </c>
      <c r="B26" s="20" t="s">
        <v>22</v>
      </c>
      <c r="C26" s="20" t="s">
        <v>5</v>
      </c>
      <c r="D26" s="20" t="s">
        <v>7</v>
      </c>
      <c r="E26" s="20" t="s">
        <v>139</v>
      </c>
      <c r="F26" s="20"/>
      <c r="G26" s="100">
        <f>G27</f>
        <v>281.8</v>
      </c>
      <c r="H26" s="100">
        <f t="shared" ref="H26" si="6">H27</f>
        <v>0</v>
      </c>
      <c r="I26" s="100">
        <f t="shared" si="1"/>
        <v>281.8</v>
      </c>
    </row>
    <row r="27" spans="1:9" s="2" customFormat="1" ht="12">
      <c r="A27" s="55" t="s">
        <v>58</v>
      </c>
      <c r="B27" s="20" t="s">
        <v>22</v>
      </c>
      <c r="C27" s="20" t="s">
        <v>5</v>
      </c>
      <c r="D27" s="20" t="s">
        <v>7</v>
      </c>
      <c r="E27" s="20" t="s">
        <v>140</v>
      </c>
      <c r="F27" s="20"/>
      <c r="G27" s="100">
        <f>G28+G30+G32</f>
        <v>281.8</v>
      </c>
      <c r="H27" s="100">
        <f t="shared" ref="H27" si="7">H28+H30+H32</f>
        <v>0</v>
      </c>
      <c r="I27" s="100">
        <f t="shared" si="1"/>
        <v>281.8</v>
      </c>
    </row>
    <row r="28" spans="1:9" s="2" customFormat="1" ht="24">
      <c r="A28" s="21" t="s">
        <v>497</v>
      </c>
      <c r="B28" s="20" t="s">
        <v>22</v>
      </c>
      <c r="C28" s="20" t="s">
        <v>5</v>
      </c>
      <c r="D28" s="20" t="s">
        <v>7</v>
      </c>
      <c r="E28" s="20" t="s">
        <v>140</v>
      </c>
      <c r="F28" s="20" t="s">
        <v>59</v>
      </c>
      <c r="G28" s="100">
        <f>G29</f>
        <v>278</v>
      </c>
      <c r="H28" s="100">
        <f t="shared" ref="H28" si="8">H29</f>
        <v>0</v>
      </c>
      <c r="I28" s="100">
        <f t="shared" si="1"/>
        <v>278</v>
      </c>
    </row>
    <row r="29" spans="1:9" s="2" customFormat="1" ht="12">
      <c r="A29" s="21" t="s">
        <v>62</v>
      </c>
      <c r="B29" s="20" t="s">
        <v>22</v>
      </c>
      <c r="C29" s="20" t="s">
        <v>5</v>
      </c>
      <c r="D29" s="20" t="s">
        <v>7</v>
      </c>
      <c r="E29" s="20" t="s">
        <v>140</v>
      </c>
      <c r="F29" s="20" t="s">
        <v>61</v>
      </c>
      <c r="G29" s="100">
        <v>278</v>
      </c>
      <c r="H29" s="101"/>
      <c r="I29" s="100">
        <f t="shared" si="1"/>
        <v>278</v>
      </c>
    </row>
    <row r="30" spans="1:9" s="2" customFormat="1" ht="12">
      <c r="A30" s="21" t="s">
        <v>499</v>
      </c>
      <c r="B30" s="20" t="s">
        <v>22</v>
      </c>
      <c r="C30" s="20" t="s">
        <v>5</v>
      </c>
      <c r="D30" s="20" t="s">
        <v>7</v>
      </c>
      <c r="E30" s="20" t="s">
        <v>140</v>
      </c>
      <c r="F30" s="20" t="s">
        <v>66</v>
      </c>
      <c r="G30" s="100">
        <f>G31</f>
        <v>3.5</v>
      </c>
      <c r="H30" s="100">
        <f t="shared" ref="H30" si="9">H31</f>
        <v>0</v>
      </c>
      <c r="I30" s="100">
        <f t="shared" si="1"/>
        <v>3.5</v>
      </c>
    </row>
    <row r="31" spans="1:9" s="2" customFormat="1" ht="12">
      <c r="A31" s="21" t="s">
        <v>87</v>
      </c>
      <c r="B31" s="20" t="s">
        <v>22</v>
      </c>
      <c r="C31" s="20" t="s">
        <v>5</v>
      </c>
      <c r="D31" s="20" t="s">
        <v>7</v>
      </c>
      <c r="E31" s="20" t="s">
        <v>140</v>
      </c>
      <c r="F31" s="20" t="s">
        <v>67</v>
      </c>
      <c r="G31" s="100">
        <v>3.5</v>
      </c>
      <c r="H31" s="101"/>
      <c r="I31" s="100">
        <f t="shared" si="1"/>
        <v>3.5</v>
      </c>
    </row>
    <row r="32" spans="1:9" s="2" customFormat="1" ht="12">
      <c r="A32" s="21" t="s">
        <v>70</v>
      </c>
      <c r="B32" s="20" t="s">
        <v>22</v>
      </c>
      <c r="C32" s="20" t="s">
        <v>5</v>
      </c>
      <c r="D32" s="20" t="s">
        <v>7</v>
      </c>
      <c r="E32" s="20" t="s">
        <v>140</v>
      </c>
      <c r="F32" s="20" t="s">
        <v>22</v>
      </c>
      <c r="G32" s="100">
        <f>G33</f>
        <v>0.3</v>
      </c>
      <c r="H32" s="100">
        <f t="shared" ref="H32" si="10">H33</f>
        <v>0</v>
      </c>
      <c r="I32" s="100">
        <f t="shared" si="1"/>
        <v>0.3</v>
      </c>
    </row>
    <row r="33" spans="1:9" s="2" customFormat="1" ht="12">
      <c r="A33" s="21" t="s">
        <v>71</v>
      </c>
      <c r="B33" s="20" t="s">
        <v>22</v>
      </c>
      <c r="C33" s="20" t="s">
        <v>5</v>
      </c>
      <c r="D33" s="20" t="s">
        <v>7</v>
      </c>
      <c r="E33" s="20" t="s">
        <v>140</v>
      </c>
      <c r="F33" s="20" t="s">
        <v>69</v>
      </c>
      <c r="G33" s="100">
        <v>0.3</v>
      </c>
      <c r="H33" s="101"/>
      <c r="I33" s="100">
        <f t="shared" si="1"/>
        <v>0.3</v>
      </c>
    </row>
    <row r="34" spans="1:9" s="8" customFormat="1" ht="24">
      <c r="A34" s="22" t="s">
        <v>234</v>
      </c>
      <c r="B34" s="18" t="s">
        <v>22</v>
      </c>
      <c r="C34" s="18" t="s">
        <v>5</v>
      </c>
      <c r="D34" s="18" t="s">
        <v>14</v>
      </c>
      <c r="E34" s="18"/>
      <c r="F34" s="18"/>
      <c r="G34" s="99">
        <f>G39+G35</f>
        <v>27586.5</v>
      </c>
      <c r="H34" s="99">
        <f t="shared" ref="H34" si="11">H39+H35</f>
        <v>0</v>
      </c>
      <c r="I34" s="99">
        <f t="shared" si="1"/>
        <v>27586.5</v>
      </c>
    </row>
    <row r="35" spans="1:9" s="8" customFormat="1" ht="12">
      <c r="A35" s="21" t="s">
        <v>392</v>
      </c>
      <c r="B35" s="20" t="s">
        <v>22</v>
      </c>
      <c r="C35" s="20" t="s">
        <v>5</v>
      </c>
      <c r="D35" s="20" t="s">
        <v>14</v>
      </c>
      <c r="E35" s="20" t="s">
        <v>141</v>
      </c>
      <c r="F35" s="20"/>
      <c r="G35" s="100">
        <f t="shared" ref="G35:H37" si="12">G36</f>
        <v>35</v>
      </c>
      <c r="H35" s="100">
        <f t="shared" si="12"/>
        <v>0</v>
      </c>
      <c r="I35" s="100">
        <f t="shared" si="1"/>
        <v>35</v>
      </c>
    </row>
    <row r="36" spans="1:9" s="8" customFormat="1" ht="12">
      <c r="A36" s="21" t="s">
        <v>89</v>
      </c>
      <c r="B36" s="20" t="s">
        <v>22</v>
      </c>
      <c r="C36" s="20" t="s">
        <v>5</v>
      </c>
      <c r="D36" s="20" t="s">
        <v>14</v>
      </c>
      <c r="E36" s="20" t="s">
        <v>229</v>
      </c>
      <c r="F36" s="20"/>
      <c r="G36" s="100">
        <f t="shared" si="12"/>
        <v>35</v>
      </c>
      <c r="H36" s="100">
        <f t="shared" si="12"/>
        <v>0</v>
      </c>
      <c r="I36" s="100">
        <f t="shared" si="1"/>
        <v>35</v>
      </c>
    </row>
    <row r="37" spans="1:9" s="8" customFormat="1" ht="12">
      <c r="A37" s="21" t="s">
        <v>499</v>
      </c>
      <c r="B37" s="20" t="s">
        <v>22</v>
      </c>
      <c r="C37" s="20" t="s">
        <v>5</v>
      </c>
      <c r="D37" s="20" t="s">
        <v>14</v>
      </c>
      <c r="E37" s="20" t="s">
        <v>229</v>
      </c>
      <c r="F37" s="20" t="s">
        <v>66</v>
      </c>
      <c r="G37" s="100">
        <f t="shared" si="12"/>
        <v>35</v>
      </c>
      <c r="H37" s="100">
        <f t="shared" si="12"/>
        <v>0</v>
      </c>
      <c r="I37" s="100">
        <f t="shared" si="1"/>
        <v>35</v>
      </c>
    </row>
    <row r="38" spans="1:9" s="8" customFormat="1" ht="15" customHeight="1">
      <c r="A38" s="21" t="s">
        <v>87</v>
      </c>
      <c r="B38" s="20" t="s">
        <v>22</v>
      </c>
      <c r="C38" s="20" t="s">
        <v>5</v>
      </c>
      <c r="D38" s="20" t="s">
        <v>14</v>
      </c>
      <c r="E38" s="20" t="s">
        <v>229</v>
      </c>
      <c r="F38" s="20" t="s">
        <v>67</v>
      </c>
      <c r="G38" s="100">
        <v>35</v>
      </c>
      <c r="H38" s="101"/>
      <c r="I38" s="100">
        <f t="shared" si="1"/>
        <v>35</v>
      </c>
    </row>
    <row r="39" spans="1:9" s="2" customFormat="1" ht="12">
      <c r="A39" s="21" t="s">
        <v>88</v>
      </c>
      <c r="B39" s="20" t="s">
        <v>22</v>
      </c>
      <c r="C39" s="20" t="s">
        <v>5</v>
      </c>
      <c r="D39" s="20" t="s">
        <v>14</v>
      </c>
      <c r="E39" s="20" t="s">
        <v>142</v>
      </c>
      <c r="F39" s="20"/>
      <c r="G39" s="100">
        <f>G54+G40+G46+G49+G61</f>
        <v>27551.5</v>
      </c>
      <c r="H39" s="100">
        <f t="shared" ref="H39" si="13">H54+H40+H46+H49+H61</f>
        <v>0</v>
      </c>
      <c r="I39" s="100">
        <f t="shared" si="1"/>
        <v>27551.5</v>
      </c>
    </row>
    <row r="40" spans="1:9" s="52" customFormat="1" ht="12">
      <c r="A40" s="21" t="s">
        <v>496</v>
      </c>
      <c r="B40" s="80" t="s">
        <v>22</v>
      </c>
      <c r="C40" s="80" t="s">
        <v>5</v>
      </c>
      <c r="D40" s="80" t="s">
        <v>14</v>
      </c>
      <c r="E40" s="80" t="s">
        <v>292</v>
      </c>
      <c r="F40" s="80"/>
      <c r="G40" s="102">
        <f>G41</f>
        <v>1464.6</v>
      </c>
      <c r="H40" s="102">
        <f t="shared" ref="H40" si="14">H41</f>
        <v>0</v>
      </c>
      <c r="I40" s="100">
        <f t="shared" si="1"/>
        <v>1464.6</v>
      </c>
    </row>
    <row r="41" spans="1:9" s="2" customFormat="1" ht="36">
      <c r="A41" s="21" t="s">
        <v>388</v>
      </c>
      <c r="B41" s="20" t="s">
        <v>22</v>
      </c>
      <c r="C41" s="20" t="s">
        <v>5</v>
      </c>
      <c r="D41" s="20" t="s">
        <v>14</v>
      </c>
      <c r="E41" s="20" t="s">
        <v>249</v>
      </c>
      <c r="F41" s="20"/>
      <c r="G41" s="100">
        <f>G42+G44</f>
        <v>1464.6</v>
      </c>
      <c r="H41" s="100">
        <f t="shared" ref="H41" si="15">H42+H44</f>
        <v>0</v>
      </c>
      <c r="I41" s="100">
        <f t="shared" si="1"/>
        <v>1464.6</v>
      </c>
    </row>
    <row r="42" spans="1:9" s="2" customFormat="1" ht="24">
      <c r="A42" s="21" t="s">
        <v>497</v>
      </c>
      <c r="B42" s="20" t="s">
        <v>22</v>
      </c>
      <c r="C42" s="20" t="s">
        <v>5</v>
      </c>
      <c r="D42" s="20" t="s">
        <v>14</v>
      </c>
      <c r="E42" s="20" t="s">
        <v>249</v>
      </c>
      <c r="F42" s="20" t="s">
        <v>59</v>
      </c>
      <c r="G42" s="100">
        <f>G43</f>
        <v>1334.6</v>
      </c>
      <c r="H42" s="100">
        <f t="shared" ref="H42" si="16">H43</f>
        <v>0</v>
      </c>
      <c r="I42" s="100">
        <f t="shared" si="1"/>
        <v>1334.6</v>
      </c>
    </row>
    <row r="43" spans="1:9" s="2" customFormat="1" ht="12">
      <c r="A43" s="21" t="s">
        <v>62</v>
      </c>
      <c r="B43" s="20" t="s">
        <v>22</v>
      </c>
      <c r="C43" s="20" t="s">
        <v>5</v>
      </c>
      <c r="D43" s="20" t="s">
        <v>14</v>
      </c>
      <c r="E43" s="20" t="s">
        <v>249</v>
      </c>
      <c r="F43" s="20" t="s">
        <v>61</v>
      </c>
      <c r="G43" s="100">
        <v>1334.6</v>
      </c>
      <c r="H43" s="101"/>
      <c r="I43" s="100">
        <f t="shared" si="1"/>
        <v>1334.6</v>
      </c>
    </row>
    <row r="44" spans="1:9" s="2" customFormat="1" ht="12">
      <c r="A44" s="21" t="s">
        <v>499</v>
      </c>
      <c r="B44" s="20" t="s">
        <v>22</v>
      </c>
      <c r="C44" s="20" t="s">
        <v>5</v>
      </c>
      <c r="D44" s="20" t="s">
        <v>14</v>
      </c>
      <c r="E44" s="20" t="s">
        <v>249</v>
      </c>
      <c r="F44" s="20" t="s">
        <v>66</v>
      </c>
      <c r="G44" s="100">
        <f>G45</f>
        <v>130</v>
      </c>
      <c r="H44" s="101"/>
      <c r="I44" s="100">
        <f t="shared" si="1"/>
        <v>130</v>
      </c>
    </row>
    <row r="45" spans="1:9" s="2" customFormat="1" ht="12">
      <c r="A45" s="21" t="s">
        <v>87</v>
      </c>
      <c r="B45" s="20" t="s">
        <v>22</v>
      </c>
      <c r="C45" s="20" t="s">
        <v>5</v>
      </c>
      <c r="D45" s="20" t="s">
        <v>14</v>
      </c>
      <c r="E45" s="20" t="s">
        <v>249</v>
      </c>
      <c r="F45" s="20" t="s">
        <v>67</v>
      </c>
      <c r="G45" s="100">
        <v>130</v>
      </c>
      <c r="H45" s="101"/>
      <c r="I45" s="100">
        <f t="shared" si="1"/>
        <v>130</v>
      </c>
    </row>
    <row r="46" spans="1:9" s="52" customFormat="1" ht="24">
      <c r="A46" s="21" t="s">
        <v>248</v>
      </c>
      <c r="B46" s="20" t="s">
        <v>22</v>
      </c>
      <c r="C46" s="20" t="s">
        <v>5</v>
      </c>
      <c r="D46" s="20" t="s">
        <v>14</v>
      </c>
      <c r="E46" s="20" t="s">
        <v>143</v>
      </c>
      <c r="F46" s="20"/>
      <c r="G46" s="100">
        <f>G47</f>
        <v>7</v>
      </c>
      <c r="H46" s="100">
        <f t="shared" ref="H46:H47" si="17">H47</f>
        <v>0</v>
      </c>
      <c r="I46" s="100">
        <f t="shared" si="1"/>
        <v>7</v>
      </c>
    </row>
    <row r="47" spans="1:9" s="52" customFormat="1" ht="12">
      <c r="A47" s="21" t="s">
        <v>499</v>
      </c>
      <c r="B47" s="20" t="s">
        <v>22</v>
      </c>
      <c r="C47" s="20" t="s">
        <v>5</v>
      </c>
      <c r="D47" s="20" t="s">
        <v>14</v>
      </c>
      <c r="E47" s="20" t="s">
        <v>143</v>
      </c>
      <c r="F47" s="20" t="s">
        <v>66</v>
      </c>
      <c r="G47" s="100">
        <f>G48</f>
        <v>7</v>
      </c>
      <c r="H47" s="100">
        <f t="shared" si="17"/>
        <v>0</v>
      </c>
      <c r="I47" s="100">
        <f t="shared" si="1"/>
        <v>7</v>
      </c>
    </row>
    <row r="48" spans="1:9" s="52" customFormat="1" ht="12">
      <c r="A48" s="21" t="s">
        <v>87</v>
      </c>
      <c r="B48" s="20" t="s">
        <v>22</v>
      </c>
      <c r="C48" s="20" t="s">
        <v>5</v>
      </c>
      <c r="D48" s="20" t="s">
        <v>14</v>
      </c>
      <c r="E48" s="20" t="s">
        <v>143</v>
      </c>
      <c r="F48" s="20" t="s">
        <v>67</v>
      </c>
      <c r="G48" s="100">
        <v>7</v>
      </c>
      <c r="H48" s="103"/>
      <c r="I48" s="100">
        <f t="shared" si="1"/>
        <v>7</v>
      </c>
    </row>
    <row r="49" spans="1:13" s="52" customFormat="1" ht="16.5" customHeight="1">
      <c r="A49" s="21" t="s">
        <v>90</v>
      </c>
      <c r="B49" s="20" t="s">
        <v>22</v>
      </c>
      <c r="C49" s="20" t="s">
        <v>5</v>
      </c>
      <c r="D49" s="20" t="s">
        <v>14</v>
      </c>
      <c r="E49" s="20" t="s">
        <v>144</v>
      </c>
      <c r="F49" s="20"/>
      <c r="G49" s="100">
        <f>G50+G52</f>
        <v>366.1</v>
      </c>
      <c r="H49" s="100">
        <f t="shared" ref="H49" si="18">H50+H52</f>
        <v>0</v>
      </c>
      <c r="I49" s="100">
        <f t="shared" si="1"/>
        <v>366.1</v>
      </c>
    </row>
    <row r="50" spans="1:13" s="52" customFormat="1" ht="24">
      <c r="A50" s="21" t="s">
        <v>497</v>
      </c>
      <c r="B50" s="20" t="s">
        <v>22</v>
      </c>
      <c r="C50" s="20" t="s">
        <v>5</v>
      </c>
      <c r="D50" s="20" t="s">
        <v>14</v>
      </c>
      <c r="E50" s="20" t="s">
        <v>144</v>
      </c>
      <c r="F50" s="20" t="s">
        <v>59</v>
      </c>
      <c r="G50" s="100">
        <f>G51</f>
        <v>331.1</v>
      </c>
      <c r="H50" s="100">
        <f t="shared" ref="H50" si="19">H51</f>
        <v>0</v>
      </c>
      <c r="I50" s="100">
        <f t="shared" si="1"/>
        <v>331.1</v>
      </c>
    </row>
    <row r="51" spans="1:13" s="52" customFormat="1" ht="12">
      <c r="A51" s="21" t="s">
        <v>62</v>
      </c>
      <c r="B51" s="20" t="s">
        <v>22</v>
      </c>
      <c r="C51" s="20" t="s">
        <v>5</v>
      </c>
      <c r="D51" s="20" t="s">
        <v>14</v>
      </c>
      <c r="E51" s="20" t="s">
        <v>144</v>
      </c>
      <c r="F51" s="20" t="s">
        <v>61</v>
      </c>
      <c r="G51" s="100">
        <v>331.1</v>
      </c>
      <c r="H51" s="103"/>
      <c r="I51" s="100">
        <f t="shared" si="1"/>
        <v>331.1</v>
      </c>
    </row>
    <row r="52" spans="1:13" s="52" customFormat="1" ht="12">
      <c r="A52" s="21" t="s">
        <v>499</v>
      </c>
      <c r="B52" s="20" t="s">
        <v>22</v>
      </c>
      <c r="C52" s="20" t="s">
        <v>5</v>
      </c>
      <c r="D52" s="20" t="s">
        <v>14</v>
      </c>
      <c r="E52" s="20" t="s">
        <v>144</v>
      </c>
      <c r="F52" s="20" t="s">
        <v>66</v>
      </c>
      <c r="G52" s="100">
        <f>G53</f>
        <v>35</v>
      </c>
      <c r="H52" s="100">
        <f t="shared" ref="H52" si="20">H53</f>
        <v>0</v>
      </c>
      <c r="I52" s="100">
        <f t="shared" si="1"/>
        <v>35</v>
      </c>
    </row>
    <row r="53" spans="1:13" s="52" customFormat="1" ht="12">
      <c r="A53" s="21" t="s">
        <v>87</v>
      </c>
      <c r="B53" s="20" t="s">
        <v>22</v>
      </c>
      <c r="C53" s="20" t="s">
        <v>5</v>
      </c>
      <c r="D53" s="20" t="s">
        <v>14</v>
      </c>
      <c r="E53" s="20" t="s">
        <v>144</v>
      </c>
      <c r="F53" s="20" t="s">
        <v>67</v>
      </c>
      <c r="G53" s="100">
        <v>35</v>
      </c>
      <c r="H53" s="103"/>
      <c r="I53" s="100">
        <f t="shared" si="1"/>
        <v>35</v>
      </c>
    </row>
    <row r="54" spans="1:13" s="52" customFormat="1" ht="12">
      <c r="A54" s="55" t="s">
        <v>58</v>
      </c>
      <c r="B54" s="20" t="s">
        <v>22</v>
      </c>
      <c r="C54" s="20" t="s">
        <v>5</v>
      </c>
      <c r="D54" s="20" t="s">
        <v>14</v>
      </c>
      <c r="E54" s="20" t="s">
        <v>145</v>
      </c>
      <c r="F54" s="20"/>
      <c r="G54" s="100">
        <f>G55+G57+G59</f>
        <v>25713.800000000003</v>
      </c>
      <c r="H54" s="100">
        <f t="shared" ref="H54" si="21">H55+H57+H59</f>
        <v>0</v>
      </c>
      <c r="I54" s="100">
        <f t="shared" si="1"/>
        <v>25713.800000000003</v>
      </c>
    </row>
    <row r="55" spans="1:13" s="52" customFormat="1" ht="24">
      <c r="A55" s="21" t="s">
        <v>497</v>
      </c>
      <c r="B55" s="20" t="s">
        <v>22</v>
      </c>
      <c r="C55" s="20" t="s">
        <v>5</v>
      </c>
      <c r="D55" s="20" t="s">
        <v>14</v>
      </c>
      <c r="E55" s="20" t="s">
        <v>145</v>
      </c>
      <c r="F55" s="20" t="s">
        <v>59</v>
      </c>
      <c r="G55" s="100">
        <f>G56</f>
        <v>24184.2</v>
      </c>
      <c r="H55" s="100">
        <f t="shared" ref="H55" si="22">H56</f>
        <v>0</v>
      </c>
      <c r="I55" s="100">
        <f t="shared" si="1"/>
        <v>24184.2</v>
      </c>
    </row>
    <row r="56" spans="1:13" s="52" customFormat="1" ht="12">
      <c r="A56" s="21" t="s">
        <v>62</v>
      </c>
      <c r="B56" s="20" t="s">
        <v>22</v>
      </c>
      <c r="C56" s="20" t="s">
        <v>5</v>
      </c>
      <c r="D56" s="20" t="s">
        <v>14</v>
      </c>
      <c r="E56" s="20" t="s">
        <v>145</v>
      </c>
      <c r="F56" s="20" t="s">
        <v>61</v>
      </c>
      <c r="G56" s="100">
        <f>18446+210+5528.2</f>
        <v>24184.2</v>
      </c>
      <c r="H56" s="103"/>
      <c r="I56" s="100">
        <f t="shared" si="1"/>
        <v>24184.2</v>
      </c>
    </row>
    <row r="57" spans="1:13" s="52" customFormat="1" ht="12">
      <c r="A57" s="21" t="s">
        <v>499</v>
      </c>
      <c r="B57" s="20" t="s">
        <v>22</v>
      </c>
      <c r="C57" s="20" t="s">
        <v>5</v>
      </c>
      <c r="D57" s="20" t="s">
        <v>14</v>
      </c>
      <c r="E57" s="20" t="s">
        <v>145</v>
      </c>
      <c r="F57" s="20" t="s">
        <v>66</v>
      </c>
      <c r="G57" s="100">
        <f>G58</f>
        <v>1495.4</v>
      </c>
      <c r="H57" s="100">
        <f t="shared" ref="H57" si="23">H58</f>
        <v>0</v>
      </c>
      <c r="I57" s="100">
        <f t="shared" si="1"/>
        <v>1495.4</v>
      </c>
    </row>
    <row r="58" spans="1:13" s="52" customFormat="1" ht="12">
      <c r="A58" s="21" t="s">
        <v>87</v>
      </c>
      <c r="B58" s="20" t="s">
        <v>22</v>
      </c>
      <c r="C58" s="20" t="s">
        <v>5</v>
      </c>
      <c r="D58" s="20" t="s">
        <v>14</v>
      </c>
      <c r="E58" s="20" t="s">
        <v>145</v>
      </c>
      <c r="F58" s="20" t="s">
        <v>67</v>
      </c>
      <c r="G58" s="100">
        <v>1495.4</v>
      </c>
      <c r="H58" s="103"/>
      <c r="I58" s="100">
        <f t="shared" si="1"/>
        <v>1495.4</v>
      </c>
    </row>
    <row r="59" spans="1:13" s="52" customFormat="1" ht="12">
      <c r="A59" s="21" t="s">
        <v>70</v>
      </c>
      <c r="B59" s="20" t="s">
        <v>22</v>
      </c>
      <c r="C59" s="20" t="s">
        <v>5</v>
      </c>
      <c r="D59" s="20" t="s">
        <v>14</v>
      </c>
      <c r="E59" s="20" t="s">
        <v>145</v>
      </c>
      <c r="F59" s="20" t="s">
        <v>22</v>
      </c>
      <c r="G59" s="100">
        <f>G60</f>
        <v>34.200000000000003</v>
      </c>
      <c r="H59" s="100">
        <f t="shared" ref="H59" si="24">H60</f>
        <v>0</v>
      </c>
      <c r="I59" s="100">
        <f t="shared" si="1"/>
        <v>34.200000000000003</v>
      </c>
    </row>
    <row r="60" spans="1:13" s="52" customFormat="1" ht="12">
      <c r="A60" s="21" t="s">
        <v>71</v>
      </c>
      <c r="B60" s="20" t="s">
        <v>22</v>
      </c>
      <c r="C60" s="20" t="s">
        <v>5</v>
      </c>
      <c r="D60" s="20" t="s">
        <v>14</v>
      </c>
      <c r="E60" s="20" t="s">
        <v>145</v>
      </c>
      <c r="F60" s="20" t="s">
        <v>69</v>
      </c>
      <c r="G60" s="100">
        <f>30.2+4</f>
        <v>34.200000000000003</v>
      </c>
      <c r="H60" s="103"/>
      <c r="I60" s="100">
        <f t="shared" si="1"/>
        <v>34.200000000000003</v>
      </c>
    </row>
    <row r="61" spans="1:13" s="52" customFormat="1" ht="12" hidden="1">
      <c r="A61" s="21" t="s">
        <v>253</v>
      </c>
      <c r="B61" s="20" t="s">
        <v>22</v>
      </c>
      <c r="C61" s="20" t="s">
        <v>5</v>
      </c>
      <c r="D61" s="20" t="s">
        <v>14</v>
      </c>
      <c r="E61" s="20" t="s">
        <v>255</v>
      </c>
      <c r="F61" s="20"/>
      <c r="G61" s="100">
        <f>G62</f>
        <v>0</v>
      </c>
      <c r="H61" s="103"/>
      <c r="I61" s="100">
        <f t="shared" si="1"/>
        <v>0</v>
      </c>
    </row>
    <row r="62" spans="1:13" s="52" customFormat="1" ht="24" hidden="1">
      <c r="A62" s="21" t="s">
        <v>60</v>
      </c>
      <c r="B62" s="20" t="s">
        <v>22</v>
      </c>
      <c r="C62" s="20" t="s">
        <v>5</v>
      </c>
      <c r="D62" s="20" t="s">
        <v>14</v>
      </c>
      <c r="E62" s="20" t="s">
        <v>255</v>
      </c>
      <c r="F62" s="20" t="s">
        <v>254</v>
      </c>
      <c r="G62" s="100">
        <f>G63</f>
        <v>0</v>
      </c>
      <c r="H62" s="103"/>
      <c r="I62" s="100">
        <f t="shared" si="1"/>
        <v>0</v>
      </c>
    </row>
    <row r="63" spans="1:13" s="52" customFormat="1" ht="12" hidden="1">
      <c r="A63" s="21" t="s">
        <v>62</v>
      </c>
      <c r="B63" s="20" t="s">
        <v>22</v>
      </c>
      <c r="C63" s="20" t="s">
        <v>5</v>
      </c>
      <c r="D63" s="20" t="s">
        <v>14</v>
      </c>
      <c r="E63" s="20" t="s">
        <v>255</v>
      </c>
      <c r="F63" s="20" t="s">
        <v>61</v>
      </c>
      <c r="G63" s="100"/>
      <c r="H63" s="103"/>
      <c r="I63" s="100">
        <f t="shared" si="1"/>
        <v>0</v>
      </c>
    </row>
    <row r="64" spans="1:13" s="56" customFormat="1" ht="12">
      <c r="A64" s="22" t="s">
        <v>133</v>
      </c>
      <c r="B64" s="18" t="s">
        <v>22</v>
      </c>
      <c r="C64" s="18" t="s">
        <v>5</v>
      </c>
      <c r="D64" s="18" t="s">
        <v>8</v>
      </c>
      <c r="E64" s="18"/>
      <c r="F64" s="18"/>
      <c r="G64" s="99">
        <f t="shared" ref="G64:H67" si="25">G65</f>
        <v>6.8</v>
      </c>
      <c r="H64" s="99">
        <f t="shared" si="25"/>
        <v>0</v>
      </c>
      <c r="I64" s="100">
        <f t="shared" si="1"/>
        <v>6.8</v>
      </c>
      <c r="J64" s="93"/>
      <c r="K64" s="93"/>
      <c r="L64" s="93"/>
      <c r="M64" s="93"/>
    </row>
    <row r="65" spans="1:13" s="52" customFormat="1" ht="12">
      <c r="A65" s="21" t="s">
        <v>88</v>
      </c>
      <c r="B65" s="20" t="s">
        <v>22</v>
      </c>
      <c r="C65" s="20" t="s">
        <v>5</v>
      </c>
      <c r="D65" s="20" t="s">
        <v>8</v>
      </c>
      <c r="E65" s="20" t="s">
        <v>142</v>
      </c>
      <c r="F65" s="20"/>
      <c r="G65" s="100">
        <f t="shared" si="25"/>
        <v>6.8</v>
      </c>
      <c r="H65" s="100">
        <f t="shared" si="25"/>
        <v>0</v>
      </c>
      <c r="I65" s="100">
        <f t="shared" si="1"/>
        <v>6.8</v>
      </c>
    </row>
    <row r="66" spans="1:13" s="52" customFormat="1" ht="24">
      <c r="A66" s="21" t="s">
        <v>238</v>
      </c>
      <c r="B66" s="20" t="s">
        <v>22</v>
      </c>
      <c r="C66" s="20" t="s">
        <v>5</v>
      </c>
      <c r="D66" s="20" t="s">
        <v>8</v>
      </c>
      <c r="E66" s="20" t="s">
        <v>146</v>
      </c>
      <c r="F66" s="20"/>
      <c r="G66" s="100">
        <f t="shared" si="25"/>
        <v>6.8</v>
      </c>
      <c r="H66" s="100">
        <f t="shared" si="25"/>
        <v>0</v>
      </c>
      <c r="I66" s="100">
        <f t="shared" si="1"/>
        <v>6.8</v>
      </c>
    </row>
    <row r="67" spans="1:13" s="52" customFormat="1" ht="12">
      <c r="A67" s="21" t="s">
        <v>499</v>
      </c>
      <c r="B67" s="20" t="s">
        <v>22</v>
      </c>
      <c r="C67" s="20" t="s">
        <v>5</v>
      </c>
      <c r="D67" s="20" t="s">
        <v>8</v>
      </c>
      <c r="E67" s="20" t="s">
        <v>146</v>
      </c>
      <c r="F67" s="20" t="s">
        <v>66</v>
      </c>
      <c r="G67" s="100">
        <f t="shared" si="25"/>
        <v>6.8</v>
      </c>
      <c r="H67" s="100">
        <f t="shared" si="25"/>
        <v>0</v>
      </c>
      <c r="I67" s="100">
        <f t="shared" si="1"/>
        <v>6.8</v>
      </c>
    </row>
    <row r="68" spans="1:13" s="52" customFormat="1" ht="12">
      <c r="A68" s="21" t="s">
        <v>87</v>
      </c>
      <c r="B68" s="20" t="s">
        <v>22</v>
      </c>
      <c r="C68" s="20" t="s">
        <v>5</v>
      </c>
      <c r="D68" s="20" t="s">
        <v>8</v>
      </c>
      <c r="E68" s="20" t="s">
        <v>146</v>
      </c>
      <c r="F68" s="20" t="s">
        <v>67</v>
      </c>
      <c r="G68" s="100">
        <v>6.8</v>
      </c>
      <c r="H68" s="103"/>
      <c r="I68" s="100">
        <f t="shared" si="1"/>
        <v>6.8</v>
      </c>
    </row>
    <row r="69" spans="1:13" s="52" customFormat="1" ht="24">
      <c r="A69" s="22" t="s">
        <v>531</v>
      </c>
      <c r="B69" s="18" t="s">
        <v>22</v>
      </c>
      <c r="C69" s="18" t="s">
        <v>5</v>
      </c>
      <c r="D69" s="18" t="s">
        <v>15</v>
      </c>
      <c r="E69" s="18"/>
      <c r="F69" s="18"/>
      <c r="G69" s="99">
        <f>G70</f>
        <v>1814.7</v>
      </c>
      <c r="H69" s="99">
        <f t="shared" ref="H69:H70" si="26">H70</f>
        <v>0</v>
      </c>
      <c r="I69" s="100">
        <f t="shared" si="1"/>
        <v>1814.7</v>
      </c>
    </row>
    <row r="70" spans="1:13" s="89" customFormat="1" ht="12">
      <c r="A70" s="21" t="s">
        <v>88</v>
      </c>
      <c r="B70" s="20" t="s">
        <v>22</v>
      </c>
      <c r="C70" s="20" t="s">
        <v>5</v>
      </c>
      <c r="D70" s="20" t="s">
        <v>15</v>
      </c>
      <c r="E70" s="20" t="s">
        <v>142</v>
      </c>
      <c r="F70" s="20"/>
      <c r="G70" s="100">
        <f>G71</f>
        <v>1814.7</v>
      </c>
      <c r="H70" s="100">
        <f t="shared" si="26"/>
        <v>0</v>
      </c>
      <c r="I70" s="100">
        <f t="shared" si="1"/>
        <v>1814.7</v>
      </c>
      <c r="J70" s="94"/>
      <c r="K70" s="94"/>
      <c r="L70" s="94"/>
      <c r="M70" s="94"/>
    </row>
    <row r="71" spans="1:13" s="54" customFormat="1" ht="12">
      <c r="A71" s="55" t="s">
        <v>58</v>
      </c>
      <c r="B71" s="20" t="s">
        <v>22</v>
      </c>
      <c r="C71" s="20" t="s">
        <v>5</v>
      </c>
      <c r="D71" s="20" t="s">
        <v>15</v>
      </c>
      <c r="E71" s="20" t="s">
        <v>145</v>
      </c>
      <c r="F71" s="20"/>
      <c r="G71" s="100">
        <f>G72+G74+G76</f>
        <v>1814.7</v>
      </c>
      <c r="H71" s="100">
        <f t="shared" ref="H71" si="27">H72+H74+H76</f>
        <v>0</v>
      </c>
      <c r="I71" s="100">
        <f t="shared" si="1"/>
        <v>1814.7</v>
      </c>
      <c r="J71" s="52"/>
      <c r="K71" s="52"/>
      <c r="L71" s="52"/>
      <c r="M71" s="52"/>
    </row>
    <row r="72" spans="1:13" s="54" customFormat="1" ht="24">
      <c r="A72" s="21" t="s">
        <v>497</v>
      </c>
      <c r="B72" s="20" t="s">
        <v>22</v>
      </c>
      <c r="C72" s="20" t="s">
        <v>5</v>
      </c>
      <c r="D72" s="20" t="s">
        <v>15</v>
      </c>
      <c r="E72" s="20" t="s">
        <v>145</v>
      </c>
      <c r="F72" s="20" t="s">
        <v>59</v>
      </c>
      <c r="G72" s="100">
        <f>G73</f>
        <v>1808.4</v>
      </c>
      <c r="H72" s="100">
        <f t="shared" ref="H72" si="28">H73</f>
        <v>0</v>
      </c>
      <c r="I72" s="100">
        <f t="shared" si="1"/>
        <v>1808.4</v>
      </c>
      <c r="J72" s="52"/>
      <c r="K72" s="52"/>
      <c r="L72" s="52"/>
      <c r="M72" s="52"/>
    </row>
    <row r="73" spans="1:13" s="54" customFormat="1" ht="12">
      <c r="A73" s="21" t="s">
        <v>62</v>
      </c>
      <c r="B73" s="20" t="s">
        <v>22</v>
      </c>
      <c r="C73" s="20" t="s">
        <v>5</v>
      </c>
      <c r="D73" s="20" t="s">
        <v>15</v>
      </c>
      <c r="E73" s="20" t="s">
        <v>145</v>
      </c>
      <c r="F73" s="20" t="s">
        <v>61</v>
      </c>
      <c r="G73" s="100">
        <f>1808.4</f>
        <v>1808.4</v>
      </c>
      <c r="H73" s="103"/>
      <c r="I73" s="100">
        <f t="shared" si="1"/>
        <v>1808.4</v>
      </c>
      <c r="J73" s="52"/>
      <c r="K73" s="52"/>
      <c r="L73" s="52"/>
      <c r="M73" s="52"/>
    </row>
    <row r="74" spans="1:13" s="54" customFormat="1" ht="12">
      <c r="A74" s="21" t="s">
        <v>499</v>
      </c>
      <c r="B74" s="20" t="s">
        <v>22</v>
      </c>
      <c r="C74" s="20" t="s">
        <v>5</v>
      </c>
      <c r="D74" s="20" t="s">
        <v>15</v>
      </c>
      <c r="E74" s="20" t="s">
        <v>145</v>
      </c>
      <c r="F74" s="20" t="s">
        <v>66</v>
      </c>
      <c r="G74" s="100">
        <f>G75</f>
        <v>6.3</v>
      </c>
      <c r="H74" s="100">
        <f t="shared" ref="H74" si="29">H75</f>
        <v>0</v>
      </c>
      <c r="I74" s="100">
        <f t="shared" si="1"/>
        <v>6.3</v>
      </c>
      <c r="J74" s="52"/>
      <c r="K74" s="52"/>
      <c r="L74" s="52"/>
      <c r="M74" s="52"/>
    </row>
    <row r="75" spans="1:13" s="54" customFormat="1" ht="12">
      <c r="A75" s="21" t="s">
        <v>87</v>
      </c>
      <c r="B75" s="20" t="s">
        <v>22</v>
      </c>
      <c r="C75" s="20" t="s">
        <v>5</v>
      </c>
      <c r="D75" s="20" t="s">
        <v>15</v>
      </c>
      <c r="E75" s="20" t="s">
        <v>145</v>
      </c>
      <c r="F75" s="20" t="s">
        <v>67</v>
      </c>
      <c r="G75" s="100">
        <v>6.3</v>
      </c>
      <c r="H75" s="103"/>
      <c r="I75" s="100">
        <f t="shared" si="1"/>
        <v>6.3</v>
      </c>
      <c r="J75" s="52"/>
      <c r="K75" s="52"/>
      <c r="L75" s="52"/>
      <c r="M75" s="52"/>
    </row>
    <row r="76" spans="1:13" s="54" customFormat="1" ht="12" hidden="1">
      <c r="A76" s="21" t="s">
        <v>70</v>
      </c>
      <c r="B76" s="20" t="s">
        <v>22</v>
      </c>
      <c r="C76" s="20" t="s">
        <v>5</v>
      </c>
      <c r="D76" s="20" t="s">
        <v>15</v>
      </c>
      <c r="E76" s="20" t="s">
        <v>145</v>
      </c>
      <c r="F76" s="20" t="s">
        <v>22</v>
      </c>
      <c r="G76" s="100">
        <f>G77</f>
        <v>0</v>
      </c>
      <c r="H76" s="104"/>
      <c r="I76" s="98">
        <f t="shared" si="1"/>
        <v>0</v>
      </c>
      <c r="J76" s="52"/>
      <c r="K76" s="52"/>
      <c r="L76" s="52"/>
      <c r="M76" s="52"/>
    </row>
    <row r="77" spans="1:13" s="54" customFormat="1" ht="12" hidden="1">
      <c r="A77" s="21" t="s">
        <v>71</v>
      </c>
      <c r="B77" s="20" t="s">
        <v>22</v>
      </c>
      <c r="C77" s="20" t="s">
        <v>5</v>
      </c>
      <c r="D77" s="20" t="s">
        <v>15</v>
      </c>
      <c r="E77" s="20" t="s">
        <v>145</v>
      </c>
      <c r="F77" s="20" t="s">
        <v>69</v>
      </c>
      <c r="G77" s="100">
        <v>0</v>
      </c>
      <c r="H77" s="104"/>
      <c r="I77" s="98">
        <f t="shared" si="1"/>
        <v>0</v>
      </c>
      <c r="J77" s="52"/>
      <c r="K77" s="52"/>
      <c r="L77" s="52"/>
      <c r="M77" s="52"/>
    </row>
    <row r="78" spans="1:13" s="56" customFormat="1" ht="12">
      <c r="A78" s="22" t="s">
        <v>51</v>
      </c>
      <c r="B78" s="18" t="s">
        <v>22</v>
      </c>
      <c r="C78" s="18" t="s">
        <v>5</v>
      </c>
      <c r="D78" s="18" t="s">
        <v>48</v>
      </c>
      <c r="E78" s="18"/>
      <c r="F78" s="18"/>
      <c r="G78" s="99">
        <f>G95+G108+G79+G104+G87+G91</f>
        <v>12655.199999999999</v>
      </c>
      <c r="H78" s="99">
        <f>H95+H108+H79+H104+H87+H91</f>
        <v>45</v>
      </c>
      <c r="I78" s="99">
        <f t="shared" ref="I78:I172" si="30">G78+H78</f>
        <v>12700.199999999999</v>
      </c>
      <c r="J78" s="93"/>
      <c r="K78" s="93"/>
      <c r="L78" s="93"/>
      <c r="M78" s="93"/>
    </row>
    <row r="79" spans="1:13" s="52" customFormat="1" ht="24">
      <c r="A79" s="21" t="s">
        <v>403</v>
      </c>
      <c r="B79" s="20" t="s">
        <v>22</v>
      </c>
      <c r="C79" s="20" t="s">
        <v>5</v>
      </c>
      <c r="D79" s="20" t="s">
        <v>48</v>
      </c>
      <c r="E79" s="20" t="s">
        <v>147</v>
      </c>
      <c r="F79" s="20"/>
      <c r="G79" s="100">
        <f>G80</f>
        <v>78</v>
      </c>
      <c r="H79" s="100">
        <f t="shared" ref="H79" si="31">H80</f>
        <v>0</v>
      </c>
      <c r="I79" s="100">
        <f t="shared" si="30"/>
        <v>78</v>
      </c>
    </row>
    <row r="80" spans="1:13" s="52" customFormat="1" ht="12">
      <c r="A80" s="21" t="s">
        <v>472</v>
      </c>
      <c r="B80" s="20" t="s">
        <v>22</v>
      </c>
      <c r="C80" s="20" t="s">
        <v>5</v>
      </c>
      <c r="D80" s="20" t="s">
        <v>48</v>
      </c>
      <c r="E80" s="20" t="s">
        <v>148</v>
      </c>
      <c r="F80" s="20"/>
      <c r="G80" s="100">
        <f>G81+G84</f>
        <v>78</v>
      </c>
      <c r="H80" s="100">
        <f>H81+H84</f>
        <v>0</v>
      </c>
      <c r="I80" s="100">
        <f t="shared" si="30"/>
        <v>78</v>
      </c>
    </row>
    <row r="81" spans="1:13" s="52" customFormat="1" ht="12">
      <c r="A81" s="21" t="s">
        <v>256</v>
      </c>
      <c r="B81" s="20" t="s">
        <v>22</v>
      </c>
      <c r="C81" s="20" t="s">
        <v>5</v>
      </c>
      <c r="D81" s="20" t="s">
        <v>48</v>
      </c>
      <c r="E81" s="20" t="s">
        <v>257</v>
      </c>
      <c r="F81" s="20"/>
      <c r="G81" s="100">
        <f>G82</f>
        <v>78</v>
      </c>
      <c r="H81" s="100">
        <f t="shared" ref="H81:H82" si="32">H82</f>
        <v>0</v>
      </c>
      <c r="I81" s="100">
        <f t="shared" si="30"/>
        <v>78</v>
      </c>
    </row>
    <row r="82" spans="1:13" s="52" customFormat="1" ht="12">
      <c r="A82" s="21" t="s">
        <v>93</v>
      </c>
      <c r="B82" s="20" t="s">
        <v>22</v>
      </c>
      <c r="C82" s="20" t="s">
        <v>5</v>
      </c>
      <c r="D82" s="20" t="s">
        <v>48</v>
      </c>
      <c r="E82" s="20" t="s">
        <v>257</v>
      </c>
      <c r="F82" s="20" t="s">
        <v>92</v>
      </c>
      <c r="G82" s="100">
        <f>G83</f>
        <v>78</v>
      </c>
      <c r="H82" s="100">
        <f t="shared" si="32"/>
        <v>0</v>
      </c>
      <c r="I82" s="100">
        <f t="shared" si="30"/>
        <v>78</v>
      </c>
    </row>
    <row r="83" spans="1:13" s="52" customFormat="1" ht="24">
      <c r="A83" s="21" t="s">
        <v>373</v>
      </c>
      <c r="B83" s="20" t="s">
        <v>22</v>
      </c>
      <c r="C83" s="20" t="s">
        <v>5</v>
      </c>
      <c r="D83" s="20" t="s">
        <v>48</v>
      </c>
      <c r="E83" s="20" t="s">
        <v>257</v>
      </c>
      <c r="F83" s="20" t="s">
        <v>245</v>
      </c>
      <c r="G83" s="100">
        <v>78</v>
      </c>
      <c r="H83" s="103"/>
      <c r="I83" s="100">
        <f t="shared" si="30"/>
        <v>78</v>
      </c>
    </row>
    <row r="84" spans="1:13" s="52" customFormat="1" ht="12" hidden="1">
      <c r="A84" s="21" t="s">
        <v>258</v>
      </c>
      <c r="B84" s="20" t="s">
        <v>22</v>
      </c>
      <c r="C84" s="20" t="s">
        <v>5</v>
      </c>
      <c r="D84" s="20" t="s">
        <v>48</v>
      </c>
      <c r="E84" s="20" t="s">
        <v>149</v>
      </c>
      <c r="F84" s="20"/>
      <c r="G84" s="100">
        <f>G85</f>
        <v>0</v>
      </c>
      <c r="H84" s="103"/>
      <c r="I84" s="100">
        <f t="shared" si="30"/>
        <v>0</v>
      </c>
    </row>
    <row r="85" spans="1:13" s="52" customFormat="1" ht="12" hidden="1">
      <c r="A85" s="21" t="s">
        <v>93</v>
      </c>
      <c r="B85" s="20" t="s">
        <v>22</v>
      </c>
      <c r="C85" s="20" t="s">
        <v>5</v>
      </c>
      <c r="D85" s="20" t="s">
        <v>48</v>
      </c>
      <c r="E85" s="20" t="s">
        <v>149</v>
      </c>
      <c r="F85" s="20" t="s">
        <v>92</v>
      </c>
      <c r="G85" s="100">
        <f>G86</f>
        <v>0</v>
      </c>
      <c r="H85" s="103"/>
      <c r="I85" s="100">
        <f t="shared" si="30"/>
        <v>0</v>
      </c>
    </row>
    <row r="86" spans="1:13" s="52" customFormat="1" ht="12" hidden="1">
      <c r="A86" s="21" t="s">
        <v>244</v>
      </c>
      <c r="B86" s="20" t="s">
        <v>22</v>
      </c>
      <c r="C86" s="20" t="s">
        <v>5</v>
      </c>
      <c r="D86" s="20" t="s">
        <v>48</v>
      </c>
      <c r="E86" s="20" t="s">
        <v>149</v>
      </c>
      <c r="F86" s="20" t="s">
        <v>245</v>
      </c>
      <c r="G86" s="100"/>
      <c r="H86" s="103"/>
      <c r="I86" s="100">
        <f t="shared" si="30"/>
        <v>0</v>
      </c>
    </row>
    <row r="87" spans="1:13" s="52" customFormat="1" ht="24" hidden="1">
      <c r="A87" s="21" t="s">
        <v>276</v>
      </c>
      <c r="B87" s="20" t="s">
        <v>22</v>
      </c>
      <c r="C87" s="20" t="s">
        <v>5</v>
      </c>
      <c r="D87" s="20" t="s">
        <v>48</v>
      </c>
      <c r="E87" s="20" t="s">
        <v>161</v>
      </c>
      <c r="F87" s="20"/>
      <c r="G87" s="100">
        <f t="shared" ref="G87:H89" si="33">G88</f>
        <v>0</v>
      </c>
      <c r="H87" s="100">
        <f t="shared" si="33"/>
        <v>0</v>
      </c>
      <c r="I87" s="100">
        <f t="shared" si="30"/>
        <v>0</v>
      </c>
    </row>
    <row r="88" spans="1:13" s="52" customFormat="1" ht="12" hidden="1">
      <c r="A88" s="21" t="s">
        <v>98</v>
      </c>
      <c r="B88" s="20" t="s">
        <v>22</v>
      </c>
      <c r="C88" s="20" t="s">
        <v>5</v>
      </c>
      <c r="D88" s="20" t="s">
        <v>48</v>
      </c>
      <c r="E88" s="20" t="s">
        <v>163</v>
      </c>
      <c r="F88" s="20"/>
      <c r="G88" s="100">
        <f t="shared" si="33"/>
        <v>0</v>
      </c>
      <c r="H88" s="100">
        <f t="shared" si="33"/>
        <v>0</v>
      </c>
      <c r="I88" s="100">
        <f t="shared" si="30"/>
        <v>0</v>
      </c>
    </row>
    <row r="89" spans="1:13" s="52" customFormat="1" ht="12" hidden="1">
      <c r="A89" s="24" t="s">
        <v>68</v>
      </c>
      <c r="B89" s="20" t="s">
        <v>22</v>
      </c>
      <c r="C89" s="20" t="s">
        <v>5</v>
      </c>
      <c r="D89" s="20" t="s">
        <v>48</v>
      </c>
      <c r="E89" s="20" t="s">
        <v>163</v>
      </c>
      <c r="F89" s="20" t="s">
        <v>66</v>
      </c>
      <c r="G89" s="100">
        <f t="shared" si="33"/>
        <v>0</v>
      </c>
      <c r="H89" s="100">
        <f t="shared" si="33"/>
        <v>0</v>
      </c>
      <c r="I89" s="100">
        <f t="shared" si="30"/>
        <v>0</v>
      </c>
    </row>
    <row r="90" spans="1:13" s="52" customFormat="1" ht="12" hidden="1">
      <c r="A90" s="24" t="s">
        <v>85</v>
      </c>
      <c r="B90" s="20" t="s">
        <v>22</v>
      </c>
      <c r="C90" s="20" t="s">
        <v>5</v>
      </c>
      <c r="D90" s="20" t="s">
        <v>48</v>
      </c>
      <c r="E90" s="20" t="s">
        <v>163</v>
      </c>
      <c r="F90" s="20" t="s">
        <v>67</v>
      </c>
      <c r="G90" s="100"/>
      <c r="H90" s="103"/>
      <c r="I90" s="100">
        <f t="shared" si="30"/>
        <v>0</v>
      </c>
    </row>
    <row r="91" spans="1:13" s="52" customFormat="1" ht="24">
      <c r="A91" s="21" t="s">
        <v>502</v>
      </c>
      <c r="B91" s="20" t="s">
        <v>22</v>
      </c>
      <c r="C91" s="20" t="s">
        <v>5</v>
      </c>
      <c r="D91" s="20" t="s">
        <v>48</v>
      </c>
      <c r="E91" s="20" t="s">
        <v>325</v>
      </c>
      <c r="F91" s="20"/>
      <c r="G91" s="100">
        <f t="shared" ref="G91:H93" si="34">G92</f>
        <v>350</v>
      </c>
      <c r="H91" s="100">
        <f t="shared" si="34"/>
        <v>0</v>
      </c>
      <c r="I91" s="100">
        <f t="shared" si="30"/>
        <v>350</v>
      </c>
    </row>
    <row r="92" spans="1:13" s="52" customFormat="1" ht="16.5" customHeight="1">
      <c r="A92" s="21" t="s">
        <v>336</v>
      </c>
      <c r="B92" s="20" t="s">
        <v>22</v>
      </c>
      <c r="C92" s="20" t="s">
        <v>5</v>
      </c>
      <c r="D92" s="20" t="s">
        <v>48</v>
      </c>
      <c r="E92" s="20" t="s">
        <v>510</v>
      </c>
      <c r="F92" s="20"/>
      <c r="G92" s="100">
        <f t="shared" si="34"/>
        <v>350</v>
      </c>
      <c r="H92" s="100">
        <f t="shared" si="34"/>
        <v>0</v>
      </c>
      <c r="I92" s="100">
        <f t="shared" si="30"/>
        <v>350</v>
      </c>
    </row>
    <row r="93" spans="1:13" s="52" customFormat="1" ht="12">
      <c r="A93" s="21" t="s">
        <v>130</v>
      </c>
      <c r="B93" s="20" t="s">
        <v>22</v>
      </c>
      <c r="C93" s="20" t="s">
        <v>5</v>
      </c>
      <c r="D93" s="20" t="s">
        <v>48</v>
      </c>
      <c r="E93" s="20" t="s">
        <v>510</v>
      </c>
      <c r="F93" s="20" t="s">
        <v>127</v>
      </c>
      <c r="G93" s="100">
        <f t="shared" si="34"/>
        <v>350</v>
      </c>
      <c r="H93" s="100">
        <f t="shared" si="34"/>
        <v>0</v>
      </c>
      <c r="I93" s="100">
        <f t="shared" si="30"/>
        <v>350</v>
      </c>
    </row>
    <row r="94" spans="1:13" s="52" customFormat="1" ht="12">
      <c r="A94" s="21" t="s">
        <v>129</v>
      </c>
      <c r="B94" s="20" t="s">
        <v>22</v>
      </c>
      <c r="C94" s="20" t="s">
        <v>5</v>
      </c>
      <c r="D94" s="20" t="s">
        <v>48</v>
      </c>
      <c r="E94" s="20" t="s">
        <v>510</v>
      </c>
      <c r="F94" s="20" t="s">
        <v>128</v>
      </c>
      <c r="G94" s="100">
        <v>350</v>
      </c>
      <c r="H94" s="103"/>
      <c r="I94" s="100">
        <f t="shared" si="30"/>
        <v>350</v>
      </c>
    </row>
    <row r="95" spans="1:13" s="54" customFormat="1" ht="12">
      <c r="A95" s="21" t="s">
        <v>72</v>
      </c>
      <c r="B95" s="20" t="s">
        <v>22</v>
      </c>
      <c r="C95" s="20" t="s">
        <v>5</v>
      </c>
      <c r="D95" s="20" t="s">
        <v>48</v>
      </c>
      <c r="E95" s="20" t="s">
        <v>150</v>
      </c>
      <c r="F95" s="20"/>
      <c r="G95" s="100">
        <f>G96</f>
        <v>10221.299999999999</v>
      </c>
      <c r="H95" s="100">
        <f t="shared" ref="H95" si="35">H96</f>
        <v>0</v>
      </c>
      <c r="I95" s="100">
        <f t="shared" si="30"/>
        <v>10221.299999999999</v>
      </c>
      <c r="J95" s="52"/>
      <c r="K95" s="52"/>
      <c r="L95" s="52"/>
      <c r="M95" s="52"/>
    </row>
    <row r="96" spans="1:13" s="54" customFormat="1" ht="12">
      <c r="A96" s="21" t="s">
        <v>73</v>
      </c>
      <c r="B96" s="20" t="s">
        <v>22</v>
      </c>
      <c r="C96" s="20" t="s">
        <v>5</v>
      </c>
      <c r="D96" s="20" t="s">
        <v>48</v>
      </c>
      <c r="E96" s="20" t="s">
        <v>151</v>
      </c>
      <c r="F96" s="20"/>
      <c r="G96" s="100">
        <f>G97+G99+G101</f>
        <v>10221.299999999999</v>
      </c>
      <c r="H96" s="100">
        <f t="shared" ref="H96" si="36">H97+H99+H101</f>
        <v>0</v>
      </c>
      <c r="I96" s="100">
        <f t="shared" si="30"/>
        <v>10221.299999999999</v>
      </c>
      <c r="J96" s="52"/>
      <c r="K96" s="52"/>
      <c r="L96" s="52"/>
      <c r="M96" s="52"/>
    </row>
    <row r="97" spans="1:13" s="54" customFormat="1" ht="24">
      <c r="A97" s="21" t="s">
        <v>497</v>
      </c>
      <c r="B97" s="20" t="s">
        <v>22</v>
      </c>
      <c r="C97" s="20" t="s">
        <v>5</v>
      </c>
      <c r="D97" s="20" t="s">
        <v>48</v>
      </c>
      <c r="E97" s="20" t="s">
        <v>151</v>
      </c>
      <c r="F97" s="20" t="s">
        <v>59</v>
      </c>
      <c r="G97" s="100">
        <f>G98</f>
        <v>5951.2</v>
      </c>
      <c r="H97" s="100">
        <f t="shared" ref="H97" si="37">H98</f>
        <v>0</v>
      </c>
      <c r="I97" s="100">
        <f t="shared" si="30"/>
        <v>5951.2</v>
      </c>
      <c r="J97" s="52"/>
      <c r="K97" s="52"/>
      <c r="L97" s="52"/>
      <c r="M97" s="52"/>
    </row>
    <row r="98" spans="1:13" s="54" customFormat="1" ht="12">
      <c r="A98" s="21" t="s">
        <v>498</v>
      </c>
      <c r="B98" s="20" t="s">
        <v>22</v>
      </c>
      <c r="C98" s="20" t="s">
        <v>5</v>
      </c>
      <c r="D98" s="20" t="s">
        <v>48</v>
      </c>
      <c r="E98" s="20" t="s">
        <v>151</v>
      </c>
      <c r="F98" s="20" t="s">
        <v>74</v>
      </c>
      <c r="G98" s="100">
        <f>4289+372.9+1289.3</f>
        <v>5951.2</v>
      </c>
      <c r="H98" s="103"/>
      <c r="I98" s="100">
        <f t="shared" si="30"/>
        <v>5951.2</v>
      </c>
      <c r="J98" s="52"/>
      <c r="K98" s="52"/>
      <c r="L98" s="52"/>
      <c r="M98" s="52"/>
    </row>
    <row r="99" spans="1:13" s="54" customFormat="1" ht="12">
      <c r="A99" s="21" t="s">
        <v>499</v>
      </c>
      <c r="B99" s="20" t="s">
        <v>22</v>
      </c>
      <c r="C99" s="20" t="s">
        <v>5</v>
      </c>
      <c r="D99" s="20" t="s">
        <v>48</v>
      </c>
      <c r="E99" s="20" t="s">
        <v>151</v>
      </c>
      <c r="F99" s="20" t="s">
        <v>66</v>
      </c>
      <c r="G99" s="100">
        <f>G100</f>
        <v>4251.1000000000004</v>
      </c>
      <c r="H99" s="100">
        <f t="shared" ref="H99" si="38">H100</f>
        <v>0</v>
      </c>
      <c r="I99" s="100">
        <f t="shared" si="30"/>
        <v>4251.1000000000004</v>
      </c>
      <c r="J99" s="52"/>
      <c r="K99" s="52"/>
      <c r="L99" s="52"/>
      <c r="M99" s="52"/>
    </row>
    <row r="100" spans="1:13" s="54" customFormat="1" ht="12">
      <c r="A100" s="21" t="s">
        <v>87</v>
      </c>
      <c r="B100" s="20" t="s">
        <v>22</v>
      </c>
      <c r="C100" s="20" t="s">
        <v>5</v>
      </c>
      <c r="D100" s="20" t="s">
        <v>48</v>
      </c>
      <c r="E100" s="20" t="s">
        <v>151</v>
      </c>
      <c r="F100" s="20" t="s">
        <v>67</v>
      </c>
      <c r="G100" s="100">
        <v>4251.1000000000004</v>
      </c>
      <c r="H100" s="103"/>
      <c r="I100" s="100">
        <f t="shared" si="30"/>
        <v>4251.1000000000004</v>
      </c>
      <c r="J100" s="52"/>
      <c r="K100" s="52"/>
      <c r="L100" s="52"/>
      <c r="M100" s="52"/>
    </row>
    <row r="101" spans="1:13" s="54" customFormat="1" ht="12">
      <c r="A101" s="21" t="s">
        <v>70</v>
      </c>
      <c r="B101" s="20" t="s">
        <v>22</v>
      </c>
      <c r="C101" s="20" t="s">
        <v>5</v>
      </c>
      <c r="D101" s="20" t="s">
        <v>48</v>
      </c>
      <c r="E101" s="20" t="s">
        <v>151</v>
      </c>
      <c r="F101" s="20" t="s">
        <v>22</v>
      </c>
      <c r="G101" s="100">
        <f>G102+G103</f>
        <v>19</v>
      </c>
      <c r="H101" s="100">
        <f t="shared" ref="H101" si="39">H102+H103</f>
        <v>0</v>
      </c>
      <c r="I101" s="100">
        <f t="shared" si="30"/>
        <v>19</v>
      </c>
      <c r="J101" s="52"/>
      <c r="K101" s="52"/>
      <c r="L101" s="52"/>
      <c r="M101" s="52"/>
    </row>
    <row r="102" spans="1:13" s="54" customFormat="1" ht="12" hidden="1">
      <c r="A102" s="21" t="s">
        <v>259</v>
      </c>
      <c r="B102" s="20" t="s">
        <v>22</v>
      </c>
      <c r="C102" s="20" t="s">
        <v>5</v>
      </c>
      <c r="D102" s="20" t="s">
        <v>48</v>
      </c>
      <c r="E102" s="20" t="s">
        <v>151</v>
      </c>
      <c r="F102" s="20" t="s">
        <v>260</v>
      </c>
      <c r="G102" s="100"/>
      <c r="H102" s="104"/>
      <c r="I102" s="100">
        <f t="shared" si="30"/>
        <v>0</v>
      </c>
      <c r="J102" s="52"/>
      <c r="K102" s="52"/>
      <c r="L102" s="52"/>
      <c r="M102" s="52"/>
    </row>
    <row r="103" spans="1:13" s="54" customFormat="1" ht="12">
      <c r="A103" s="21" t="s">
        <v>71</v>
      </c>
      <c r="B103" s="20" t="s">
        <v>22</v>
      </c>
      <c r="C103" s="20" t="s">
        <v>5</v>
      </c>
      <c r="D103" s="20" t="s">
        <v>48</v>
      </c>
      <c r="E103" s="20" t="s">
        <v>151</v>
      </c>
      <c r="F103" s="20" t="s">
        <v>69</v>
      </c>
      <c r="G103" s="100">
        <f>4+15</f>
        <v>19</v>
      </c>
      <c r="H103" s="103"/>
      <c r="I103" s="100">
        <f t="shared" si="30"/>
        <v>19</v>
      </c>
      <c r="J103" s="52"/>
      <c r="K103" s="52"/>
      <c r="L103" s="52"/>
      <c r="M103" s="52"/>
    </row>
    <row r="104" spans="1:13" s="54" customFormat="1" ht="12">
      <c r="A104" s="21" t="s">
        <v>230</v>
      </c>
      <c r="B104" s="20" t="s">
        <v>22</v>
      </c>
      <c r="C104" s="20" t="s">
        <v>5</v>
      </c>
      <c r="D104" s="20" t="s">
        <v>48</v>
      </c>
      <c r="E104" s="20" t="s">
        <v>180</v>
      </c>
      <c r="F104" s="20"/>
      <c r="G104" s="100">
        <f t="shared" ref="G104:H106" si="40">G105</f>
        <v>0</v>
      </c>
      <c r="H104" s="100">
        <f t="shared" si="40"/>
        <v>45</v>
      </c>
      <c r="I104" s="100">
        <f t="shared" si="30"/>
        <v>45</v>
      </c>
      <c r="J104" s="52"/>
      <c r="K104" s="52"/>
      <c r="L104" s="52"/>
      <c r="M104" s="52"/>
    </row>
    <row r="105" spans="1:13" s="54" customFormat="1" ht="12">
      <c r="A105" s="21" t="s">
        <v>103</v>
      </c>
      <c r="B105" s="20" t="s">
        <v>22</v>
      </c>
      <c r="C105" s="20" t="s">
        <v>5</v>
      </c>
      <c r="D105" s="20" t="s">
        <v>48</v>
      </c>
      <c r="E105" s="20" t="s">
        <v>181</v>
      </c>
      <c r="F105" s="20"/>
      <c r="G105" s="100">
        <f t="shared" si="40"/>
        <v>0</v>
      </c>
      <c r="H105" s="100">
        <f t="shared" si="40"/>
        <v>45</v>
      </c>
      <c r="I105" s="100">
        <f t="shared" si="30"/>
        <v>45</v>
      </c>
      <c r="J105" s="52"/>
      <c r="K105" s="52"/>
      <c r="L105" s="52"/>
      <c r="M105" s="52"/>
    </row>
    <row r="106" spans="1:13" s="54" customFormat="1" ht="12">
      <c r="A106" s="21" t="s">
        <v>70</v>
      </c>
      <c r="B106" s="20" t="s">
        <v>22</v>
      </c>
      <c r="C106" s="20" t="s">
        <v>5</v>
      </c>
      <c r="D106" s="20" t="s">
        <v>48</v>
      </c>
      <c r="E106" s="20" t="s">
        <v>181</v>
      </c>
      <c r="F106" s="20" t="s">
        <v>22</v>
      </c>
      <c r="G106" s="100">
        <f t="shared" si="40"/>
        <v>0</v>
      </c>
      <c r="H106" s="100">
        <f t="shared" si="40"/>
        <v>45</v>
      </c>
      <c r="I106" s="100">
        <f t="shared" si="30"/>
        <v>45</v>
      </c>
      <c r="J106" s="52"/>
      <c r="K106" s="52"/>
      <c r="L106" s="52"/>
      <c r="M106" s="52"/>
    </row>
    <row r="107" spans="1:13" s="54" customFormat="1" ht="12">
      <c r="A107" s="21" t="s">
        <v>241</v>
      </c>
      <c r="B107" s="20" t="s">
        <v>22</v>
      </c>
      <c r="C107" s="20" t="s">
        <v>5</v>
      </c>
      <c r="D107" s="20" t="s">
        <v>48</v>
      </c>
      <c r="E107" s="20" t="s">
        <v>181</v>
      </c>
      <c r="F107" s="20" t="s">
        <v>239</v>
      </c>
      <c r="G107" s="100">
        <v>0</v>
      </c>
      <c r="H107" s="103">
        <v>45</v>
      </c>
      <c r="I107" s="100">
        <f t="shared" si="30"/>
        <v>45</v>
      </c>
      <c r="J107" s="52"/>
      <c r="K107" s="52"/>
      <c r="L107" s="52"/>
      <c r="M107" s="52"/>
    </row>
    <row r="108" spans="1:13" s="54" customFormat="1" ht="12">
      <c r="A108" s="21" t="s">
        <v>51</v>
      </c>
      <c r="B108" s="57" t="s">
        <v>22</v>
      </c>
      <c r="C108" s="57" t="s">
        <v>5</v>
      </c>
      <c r="D108" s="57" t="s">
        <v>48</v>
      </c>
      <c r="E108" s="57" t="s">
        <v>152</v>
      </c>
      <c r="F108" s="20"/>
      <c r="G108" s="100">
        <f>G124+G129+G115+G109+G112+G118</f>
        <v>2005.9</v>
      </c>
      <c r="H108" s="100">
        <f>H124+H129+H115+H109+H112+H118</f>
        <v>0</v>
      </c>
      <c r="I108" s="100">
        <f t="shared" si="30"/>
        <v>2005.9</v>
      </c>
      <c r="J108" s="52"/>
      <c r="K108" s="52"/>
      <c r="L108" s="52"/>
      <c r="M108" s="52"/>
    </row>
    <row r="109" spans="1:13" s="54" customFormat="1" ht="12">
      <c r="A109" s="21" t="s">
        <v>492</v>
      </c>
      <c r="B109" s="57" t="s">
        <v>22</v>
      </c>
      <c r="C109" s="57" t="s">
        <v>5</v>
      </c>
      <c r="D109" s="57" t="s">
        <v>48</v>
      </c>
      <c r="E109" s="57" t="s">
        <v>491</v>
      </c>
      <c r="F109" s="20"/>
      <c r="G109" s="100">
        <f>G110</f>
        <v>211</v>
      </c>
      <c r="H109" s="100">
        <f>H110</f>
        <v>0</v>
      </c>
      <c r="I109" s="100">
        <f t="shared" si="30"/>
        <v>211</v>
      </c>
      <c r="J109" s="52"/>
      <c r="K109" s="52"/>
      <c r="L109" s="52"/>
      <c r="M109" s="52"/>
    </row>
    <row r="110" spans="1:13" s="54" customFormat="1" ht="12">
      <c r="A110" s="21" t="s">
        <v>499</v>
      </c>
      <c r="B110" s="57" t="s">
        <v>22</v>
      </c>
      <c r="C110" s="57" t="s">
        <v>5</v>
      </c>
      <c r="D110" s="57" t="s">
        <v>48</v>
      </c>
      <c r="E110" s="57" t="s">
        <v>491</v>
      </c>
      <c r="F110" s="20" t="s">
        <v>66</v>
      </c>
      <c r="G110" s="100">
        <f>G111</f>
        <v>211</v>
      </c>
      <c r="H110" s="100">
        <f>H111</f>
        <v>0</v>
      </c>
      <c r="I110" s="100">
        <f t="shared" si="30"/>
        <v>211</v>
      </c>
      <c r="J110" s="52"/>
      <c r="K110" s="52"/>
      <c r="L110" s="52"/>
      <c r="M110" s="52"/>
    </row>
    <row r="111" spans="1:13" s="54" customFormat="1" ht="12">
      <c r="A111" s="21" t="s">
        <v>87</v>
      </c>
      <c r="B111" s="57" t="s">
        <v>22</v>
      </c>
      <c r="C111" s="57" t="s">
        <v>5</v>
      </c>
      <c r="D111" s="57" t="s">
        <v>48</v>
      </c>
      <c r="E111" s="57" t="s">
        <v>491</v>
      </c>
      <c r="F111" s="20" t="s">
        <v>67</v>
      </c>
      <c r="G111" s="100">
        <v>211</v>
      </c>
      <c r="H111" s="100"/>
      <c r="I111" s="100">
        <f t="shared" si="30"/>
        <v>211</v>
      </c>
      <c r="J111" s="52"/>
      <c r="K111" s="52"/>
      <c r="L111" s="52"/>
      <c r="M111" s="52"/>
    </row>
    <row r="112" spans="1:13" s="54" customFormat="1" ht="13.5" customHeight="1">
      <c r="A112" s="21" t="s">
        <v>98</v>
      </c>
      <c r="B112" s="57" t="s">
        <v>22</v>
      </c>
      <c r="C112" s="57" t="s">
        <v>5</v>
      </c>
      <c r="D112" s="57" t="s">
        <v>48</v>
      </c>
      <c r="E112" s="57" t="s">
        <v>378</v>
      </c>
      <c r="F112" s="20"/>
      <c r="G112" s="100">
        <f>G113</f>
        <v>1030</v>
      </c>
      <c r="H112" s="100">
        <f>H113</f>
        <v>0</v>
      </c>
      <c r="I112" s="100">
        <f t="shared" si="30"/>
        <v>1030</v>
      </c>
      <c r="J112" s="52"/>
      <c r="K112" s="52"/>
      <c r="L112" s="52"/>
      <c r="M112" s="52"/>
    </row>
    <row r="113" spans="1:13" s="54" customFormat="1" ht="12">
      <c r="A113" s="21" t="s">
        <v>499</v>
      </c>
      <c r="B113" s="57" t="s">
        <v>22</v>
      </c>
      <c r="C113" s="57" t="s">
        <v>5</v>
      </c>
      <c r="D113" s="57" t="s">
        <v>48</v>
      </c>
      <c r="E113" s="57" t="s">
        <v>378</v>
      </c>
      <c r="F113" s="20" t="s">
        <v>66</v>
      </c>
      <c r="G113" s="100">
        <f>G114</f>
        <v>1030</v>
      </c>
      <c r="H113" s="100">
        <f>H114</f>
        <v>0</v>
      </c>
      <c r="I113" s="100">
        <f t="shared" si="30"/>
        <v>1030</v>
      </c>
      <c r="J113" s="52"/>
      <c r="K113" s="52"/>
      <c r="L113" s="52"/>
      <c r="M113" s="52"/>
    </row>
    <row r="114" spans="1:13" s="54" customFormat="1" ht="12">
      <c r="A114" s="21" t="s">
        <v>87</v>
      </c>
      <c r="B114" s="57" t="s">
        <v>22</v>
      </c>
      <c r="C114" s="57" t="s">
        <v>5</v>
      </c>
      <c r="D114" s="57" t="s">
        <v>379</v>
      </c>
      <c r="E114" s="57" t="s">
        <v>378</v>
      </c>
      <c r="F114" s="20" t="s">
        <v>67</v>
      </c>
      <c r="G114" s="100">
        <v>1030</v>
      </c>
      <c r="H114" s="100"/>
      <c r="I114" s="100">
        <f t="shared" si="30"/>
        <v>1030</v>
      </c>
      <c r="J114" s="52"/>
      <c r="K114" s="52"/>
      <c r="L114" s="52"/>
      <c r="M114" s="52"/>
    </row>
    <row r="115" spans="1:13" s="54" customFormat="1" ht="14.25" hidden="1" customHeight="1">
      <c r="A115" s="21" t="s">
        <v>336</v>
      </c>
      <c r="B115" s="57" t="s">
        <v>22</v>
      </c>
      <c r="C115" s="57" t="s">
        <v>5</v>
      </c>
      <c r="D115" s="57" t="s">
        <v>48</v>
      </c>
      <c r="E115" s="57" t="s">
        <v>335</v>
      </c>
      <c r="F115" s="20"/>
      <c r="G115" s="100">
        <f>G116</f>
        <v>0</v>
      </c>
      <c r="H115" s="100">
        <f>H116</f>
        <v>0</v>
      </c>
      <c r="I115" s="100">
        <f t="shared" si="30"/>
        <v>0</v>
      </c>
      <c r="J115" s="52"/>
      <c r="K115" s="52"/>
      <c r="L115" s="52"/>
      <c r="M115" s="52"/>
    </row>
    <row r="116" spans="1:13" s="54" customFormat="1" ht="12" hidden="1">
      <c r="A116" s="21" t="s">
        <v>130</v>
      </c>
      <c r="B116" s="57" t="s">
        <v>22</v>
      </c>
      <c r="C116" s="57" t="s">
        <v>5</v>
      </c>
      <c r="D116" s="57" t="s">
        <v>48</v>
      </c>
      <c r="E116" s="57" t="s">
        <v>335</v>
      </c>
      <c r="F116" s="20" t="s">
        <v>127</v>
      </c>
      <c r="G116" s="100">
        <f>G117</f>
        <v>0</v>
      </c>
      <c r="H116" s="100">
        <f>H117</f>
        <v>0</v>
      </c>
      <c r="I116" s="100">
        <f t="shared" si="30"/>
        <v>0</v>
      </c>
      <c r="J116" s="52"/>
      <c r="K116" s="52"/>
      <c r="L116" s="52"/>
      <c r="M116" s="52"/>
    </row>
    <row r="117" spans="1:13" s="54" customFormat="1" ht="12" hidden="1">
      <c r="A117" s="21" t="s">
        <v>129</v>
      </c>
      <c r="B117" s="57" t="s">
        <v>22</v>
      </c>
      <c r="C117" s="57" t="s">
        <v>5</v>
      </c>
      <c r="D117" s="57" t="s">
        <v>48</v>
      </c>
      <c r="E117" s="57" t="s">
        <v>335</v>
      </c>
      <c r="F117" s="20" t="s">
        <v>128</v>
      </c>
      <c r="G117" s="100"/>
      <c r="H117" s="100"/>
      <c r="I117" s="100">
        <f t="shared" si="30"/>
        <v>0</v>
      </c>
      <c r="J117" s="52"/>
      <c r="K117" s="52"/>
      <c r="L117" s="52"/>
      <c r="M117" s="52"/>
    </row>
    <row r="118" spans="1:13" s="54" customFormat="1" ht="12">
      <c r="A118" s="21" t="s">
        <v>219</v>
      </c>
      <c r="B118" s="57" t="s">
        <v>22</v>
      </c>
      <c r="C118" s="57" t="s">
        <v>5</v>
      </c>
      <c r="D118" s="57" t="s">
        <v>48</v>
      </c>
      <c r="E118" s="57" t="s">
        <v>281</v>
      </c>
      <c r="F118" s="20"/>
      <c r="G118" s="100">
        <f>G119+G121</f>
        <v>394.9</v>
      </c>
      <c r="H118" s="100">
        <f>H119+H121</f>
        <v>0</v>
      </c>
      <c r="I118" s="100">
        <f t="shared" si="30"/>
        <v>394.9</v>
      </c>
      <c r="J118" s="52"/>
      <c r="K118" s="52"/>
      <c r="L118" s="52"/>
      <c r="M118" s="52"/>
    </row>
    <row r="119" spans="1:13" s="54" customFormat="1" ht="12">
      <c r="A119" s="21" t="s">
        <v>499</v>
      </c>
      <c r="B119" s="57" t="s">
        <v>22</v>
      </c>
      <c r="C119" s="57" t="s">
        <v>5</v>
      </c>
      <c r="D119" s="57" t="s">
        <v>48</v>
      </c>
      <c r="E119" s="57" t="s">
        <v>281</v>
      </c>
      <c r="F119" s="20" t="s">
        <v>66</v>
      </c>
      <c r="G119" s="100">
        <f>G120</f>
        <v>63.7</v>
      </c>
      <c r="H119" s="100">
        <f>H120</f>
        <v>0</v>
      </c>
      <c r="I119" s="100">
        <f t="shared" si="30"/>
        <v>63.7</v>
      </c>
      <c r="J119" s="52"/>
      <c r="K119" s="52"/>
      <c r="L119" s="52"/>
      <c r="M119" s="52"/>
    </row>
    <row r="120" spans="1:13" s="54" customFormat="1" ht="12">
      <c r="A120" s="21" t="s">
        <v>87</v>
      </c>
      <c r="B120" s="57" t="s">
        <v>22</v>
      </c>
      <c r="C120" s="57" t="s">
        <v>5</v>
      </c>
      <c r="D120" s="57" t="s">
        <v>48</v>
      </c>
      <c r="E120" s="57" t="s">
        <v>281</v>
      </c>
      <c r="F120" s="20" t="s">
        <v>67</v>
      </c>
      <c r="G120" s="100">
        <v>63.7</v>
      </c>
      <c r="H120" s="100"/>
      <c r="I120" s="100">
        <f t="shared" si="30"/>
        <v>63.7</v>
      </c>
      <c r="J120" s="52"/>
      <c r="K120" s="52"/>
      <c r="L120" s="52"/>
      <c r="M120" s="52"/>
    </row>
    <row r="121" spans="1:13" s="54" customFormat="1" ht="12">
      <c r="A121" s="21" t="s">
        <v>70</v>
      </c>
      <c r="B121" s="57" t="s">
        <v>22</v>
      </c>
      <c r="C121" s="57" t="s">
        <v>5</v>
      </c>
      <c r="D121" s="57" t="s">
        <v>48</v>
      </c>
      <c r="E121" s="57" t="s">
        <v>281</v>
      </c>
      <c r="F121" s="20" t="s">
        <v>22</v>
      </c>
      <c r="G121" s="100">
        <f>G122+G123</f>
        <v>331.2</v>
      </c>
      <c r="H121" s="100">
        <f>H122+H123</f>
        <v>0</v>
      </c>
      <c r="I121" s="100">
        <f t="shared" si="30"/>
        <v>331.2</v>
      </c>
      <c r="J121" s="52"/>
      <c r="K121" s="52"/>
      <c r="L121" s="52"/>
      <c r="M121" s="52"/>
    </row>
    <row r="122" spans="1:13" s="54" customFormat="1" ht="12">
      <c r="A122" s="21" t="s">
        <v>259</v>
      </c>
      <c r="B122" s="57" t="s">
        <v>22</v>
      </c>
      <c r="C122" s="57" t="s">
        <v>5</v>
      </c>
      <c r="D122" s="57" t="s">
        <v>48</v>
      </c>
      <c r="E122" s="57" t="s">
        <v>281</v>
      </c>
      <c r="F122" s="20" t="s">
        <v>260</v>
      </c>
      <c r="G122" s="100">
        <v>7.8</v>
      </c>
      <c r="H122" s="100"/>
      <c r="I122" s="100">
        <f t="shared" si="30"/>
        <v>7.8</v>
      </c>
      <c r="J122" s="52"/>
      <c r="K122" s="52"/>
      <c r="L122" s="52"/>
      <c r="M122" s="52"/>
    </row>
    <row r="123" spans="1:13" s="54" customFormat="1" ht="12">
      <c r="A123" s="21" t="s">
        <v>71</v>
      </c>
      <c r="B123" s="57" t="s">
        <v>22</v>
      </c>
      <c r="C123" s="57" t="s">
        <v>5</v>
      </c>
      <c r="D123" s="57" t="s">
        <v>48</v>
      </c>
      <c r="E123" s="57" t="s">
        <v>281</v>
      </c>
      <c r="F123" s="20" t="s">
        <v>69</v>
      </c>
      <c r="G123" s="100">
        <v>323.39999999999998</v>
      </c>
      <c r="H123" s="100"/>
      <c r="I123" s="100">
        <f t="shared" si="30"/>
        <v>323.39999999999998</v>
      </c>
      <c r="J123" s="52"/>
      <c r="K123" s="52"/>
      <c r="L123" s="52"/>
      <c r="M123" s="52"/>
    </row>
    <row r="124" spans="1:13" s="54" customFormat="1" ht="24">
      <c r="A124" s="21" t="s">
        <v>123</v>
      </c>
      <c r="B124" s="57" t="s">
        <v>22</v>
      </c>
      <c r="C124" s="57" t="s">
        <v>5</v>
      </c>
      <c r="D124" s="57" t="s">
        <v>48</v>
      </c>
      <c r="E124" s="57" t="s">
        <v>153</v>
      </c>
      <c r="F124" s="57"/>
      <c r="G124" s="100">
        <f>G127+G125</f>
        <v>370</v>
      </c>
      <c r="H124" s="100">
        <f t="shared" ref="H124" si="41">H127+H125</f>
        <v>0</v>
      </c>
      <c r="I124" s="100">
        <f t="shared" si="30"/>
        <v>370</v>
      </c>
      <c r="J124" s="52"/>
      <c r="K124" s="52"/>
      <c r="L124" s="52"/>
      <c r="M124" s="52"/>
    </row>
    <row r="125" spans="1:13" s="54" customFormat="1" ht="12" hidden="1">
      <c r="A125" s="21" t="s">
        <v>68</v>
      </c>
      <c r="B125" s="57" t="s">
        <v>22</v>
      </c>
      <c r="C125" s="57" t="s">
        <v>5</v>
      </c>
      <c r="D125" s="57" t="s">
        <v>48</v>
      </c>
      <c r="E125" s="57" t="s">
        <v>153</v>
      </c>
      <c r="F125" s="57" t="s">
        <v>66</v>
      </c>
      <c r="G125" s="100">
        <f>G126</f>
        <v>0</v>
      </c>
      <c r="H125" s="104"/>
      <c r="I125" s="100">
        <f t="shared" si="30"/>
        <v>0</v>
      </c>
      <c r="J125" s="52"/>
      <c r="K125" s="52"/>
      <c r="L125" s="52"/>
      <c r="M125" s="52"/>
    </row>
    <row r="126" spans="1:13" s="54" customFormat="1" ht="12" hidden="1">
      <c r="A126" s="21" t="s">
        <v>87</v>
      </c>
      <c r="B126" s="57" t="s">
        <v>22</v>
      </c>
      <c r="C126" s="57" t="s">
        <v>5</v>
      </c>
      <c r="D126" s="57" t="s">
        <v>48</v>
      </c>
      <c r="E126" s="57" t="s">
        <v>153</v>
      </c>
      <c r="F126" s="57" t="s">
        <v>67</v>
      </c>
      <c r="G126" s="100"/>
      <c r="H126" s="104"/>
      <c r="I126" s="100">
        <f t="shared" si="30"/>
        <v>0</v>
      </c>
      <c r="J126" s="52"/>
      <c r="K126" s="52"/>
      <c r="L126" s="52"/>
      <c r="M126" s="52"/>
    </row>
    <row r="127" spans="1:13" s="54" customFormat="1" ht="12">
      <c r="A127" s="21" t="s">
        <v>70</v>
      </c>
      <c r="B127" s="57" t="s">
        <v>22</v>
      </c>
      <c r="C127" s="57" t="s">
        <v>5</v>
      </c>
      <c r="D127" s="57" t="s">
        <v>48</v>
      </c>
      <c r="E127" s="57" t="s">
        <v>153</v>
      </c>
      <c r="F127" s="57" t="s">
        <v>22</v>
      </c>
      <c r="G127" s="100">
        <f>G128</f>
        <v>370</v>
      </c>
      <c r="H127" s="100">
        <f t="shared" ref="H127" si="42">H128</f>
        <v>0</v>
      </c>
      <c r="I127" s="100">
        <f t="shared" si="30"/>
        <v>370</v>
      </c>
      <c r="J127" s="52"/>
      <c r="K127" s="52"/>
      <c r="L127" s="52"/>
      <c r="M127" s="52"/>
    </row>
    <row r="128" spans="1:13" s="54" customFormat="1" ht="24">
      <c r="A128" s="21" t="s">
        <v>476</v>
      </c>
      <c r="B128" s="57" t="s">
        <v>22</v>
      </c>
      <c r="C128" s="57" t="s">
        <v>5</v>
      </c>
      <c r="D128" s="57" t="s">
        <v>48</v>
      </c>
      <c r="E128" s="57" t="s">
        <v>153</v>
      </c>
      <c r="F128" s="57" t="s">
        <v>75</v>
      </c>
      <c r="G128" s="100">
        <v>370</v>
      </c>
      <c r="H128" s="104"/>
      <c r="I128" s="100">
        <f t="shared" si="30"/>
        <v>370</v>
      </c>
      <c r="J128" s="52"/>
      <c r="K128" s="52"/>
      <c r="L128" s="52"/>
      <c r="M128" s="52"/>
    </row>
    <row r="129" spans="1:88" s="52" customFormat="1" ht="12" hidden="1">
      <c r="A129" s="21" t="s">
        <v>219</v>
      </c>
      <c r="B129" s="20" t="s">
        <v>22</v>
      </c>
      <c r="C129" s="20" t="s">
        <v>5</v>
      </c>
      <c r="D129" s="20" t="s">
        <v>48</v>
      </c>
      <c r="E129" s="20" t="s">
        <v>281</v>
      </c>
      <c r="F129" s="20"/>
      <c r="G129" s="100">
        <f>G132+G130</f>
        <v>0</v>
      </c>
      <c r="H129" s="103"/>
      <c r="I129" s="98">
        <f t="shared" si="30"/>
        <v>0</v>
      </c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Q129" s="46"/>
      <c r="AR129" s="46"/>
      <c r="AS129" s="46"/>
      <c r="AT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  <c r="BE129" s="46"/>
      <c r="BF129" s="46"/>
      <c r="BG129" s="46"/>
      <c r="BH129" s="46"/>
      <c r="BI129" s="46"/>
      <c r="BJ129" s="46"/>
      <c r="BK129" s="46"/>
      <c r="BL129" s="46"/>
      <c r="BM129" s="46"/>
      <c r="BN129" s="46"/>
      <c r="BO129" s="46"/>
      <c r="BP129" s="46"/>
      <c r="BQ129" s="46"/>
      <c r="BR129" s="46"/>
      <c r="BS129" s="46"/>
      <c r="BT129" s="46"/>
      <c r="BU129" s="46"/>
      <c r="BV129" s="46"/>
      <c r="BW129" s="46"/>
      <c r="BX129" s="46"/>
      <c r="BY129" s="46"/>
      <c r="BZ129" s="46"/>
      <c r="CA129" s="46"/>
      <c r="CB129" s="46"/>
      <c r="CC129" s="46"/>
      <c r="CD129" s="46"/>
      <c r="CE129" s="46"/>
      <c r="CF129" s="46"/>
      <c r="CG129" s="46"/>
      <c r="CH129" s="46"/>
      <c r="CI129" s="46"/>
      <c r="CJ129" s="46"/>
    </row>
    <row r="130" spans="1:88" s="52" customFormat="1" ht="12" hidden="1">
      <c r="A130" s="21" t="s">
        <v>68</v>
      </c>
      <c r="B130" s="20" t="s">
        <v>22</v>
      </c>
      <c r="C130" s="20" t="s">
        <v>5</v>
      </c>
      <c r="D130" s="20" t="s">
        <v>48</v>
      </c>
      <c r="E130" s="20" t="s">
        <v>281</v>
      </c>
      <c r="F130" s="20" t="s">
        <v>66</v>
      </c>
      <c r="G130" s="100">
        <f>G131</f>
        <v>0</v>
      </c>
      <c r="H130" s="103"/>
      <c r="I130" s="98">
        <f t="shared" si="30"/>
        <v>0</v>
      </c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  <c r="BJ130" s="46"/>
      <c r="BK130" s="46"/>
      <c r="BL130" s="46"/>
      <c r="BM130" s="46"/>
      <c r="BN130" s="46"/>
      <c r="BO130" s="46"/>
      <c r="BP130" s="46"/>
      <c r="BQ130" s="46"/>
      <c r="BR130" s="46"/>
      <c r="BS130" s="46"/>
      <c r="BT130" s="46"/>
      <c r="BU130" s="46"/>
      <c r="BV130" s="46"/>
      <c r="BW130" s="46"/>
      <c r="BX130" s="46"/>
      <c r="BY130" s="46"/>
      <c r="BZ130" s="46"/>
      <c r="CA130" s="46"/>
      <c r="CB130" s="46"/>
      <c r="CC130" s="46"/>
      <c r="CD130" s="46"/>
      <c r="CE130" s="46"/>
      <c r="CF130" s="46"/>
      <c r="CG130" s="46"/>
      <c r="CH130" s="46"/>
      <c r="CI130" s="46"/>
      <c r="CJ130" s="46"/>
    </row>
    <row r="131" spans="1:88" s="52" customFormat="1" ht="12" hidden="1">
      <c r="A131" s="21" t="s">
        <v>87</v>
      </c>
      <c r="B131" s="20" t="s">
        <v>22</v>
      </c>
      <c r="C131" s="20" t="s">
        <v>5</v>
      </c>
      <c r="D131" s="20" t="s">
        <v>48</v>
      </c>
      <c r="E131" s="20" t="s">
        <v>281</v>
      </c>
      <c r="F131" s="20" t="s">
        <v>67</v>
      </c>
      <c r="G131" s="100"/>
      <c r="H131" s="103"/>
      <c r="I131" s="98">
        <f t="shared" si="30"/>
        <v>0</v>
      </c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46"/>
      <c r="BS131" s="46"/>
      <c r="BT131" s="46"/>
      <c r="BU131" s="46"/>
      <c r="BV131" s="46"/>
      <c r="BW131" s="46"/>
      <c r="BX131" s="46"/>
      <c r="BY131" s="46"/>
      <c r="BZ131" s="46"/>
      <c r="CA131" s="46"/>
      <c r="CB131" s="46"/>
      <c r="CC131" s="46"/>
      <c r="CD131" s="46"/>
      <c r="CE131" s="46"/>
      <c r="CF131" s="46"/>
      <c r="CG131" s="46"/>
      <c r="CH131" s="46"/>
      <c r="CI131" s="46"/>
      <c r="CJ131" s="46"/>
    </row>
    <row r="132" spans="1:88" s="52" customFormat="1" ht="12" hidden="1">
      <c r="A132" s="29" t="s">
        <v>70</v>
      </c>
      <c r="B132" s="20" t="s">
        <v>22</v>
      </c>
      <c r="C132" s="20" t="s">
        <v>5</v>
      </c>
      <c r="D132" s="20" t="s">
        <v>48</v>
      </c>
      <c r="E132" s="20" t="s">
        <v>281</v>
      </c>
      <c r="F132" s="20" t="s">
        <v>22</v>
      </c>
      <c r="G132" s="100">
        <f t="shared" ref="G132" si="43">G133</f>
        <v>0</v>
      </c>
      <c r="H132" s="103"/>
      <c r="I132" s="98">
        <f t="shared" si="30"/>
        <v>0</v>
      </c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  <c r="BS132" s="46"/>
      <c r="BT132" s="46"/>
      <c r="BU132" s="46"/>
      <c r="BV132" s="46"/>
      <c r="BW132" s="46"/>
      <c r="BX132" s="46"/>
      <c r="BY132" s="46"/>
      <c r="BZ132" s="46"/>
      <c r="CA132" s="46"/>
      <c r="CB132" s="46"/>
      <c r="CC132" s="46"/>
      <c r="CD132" s="46"/>
      <c r="CE132" s="46"/>
      <c r="CF132" s="46"/>
      <c r="CG132" s="46"/>
      <c r="CH132" s="46"/>
      <c r="CI132" s="46"/>
      <c r="CJ132" s="46"/>
    </row>
    <row r="133" spans="1:88" s="52" customFormat="1" ht="12" hidden="1">
      <c r="A133" s="21" t="s">
        <v>259</v>
      </c>
      <c r="B133" s="20" t="s">
        <v>22</v>
      </c>
      <c r="C133" s="20" t="s">
        <v>5</v>
      </c>
      <c r="D133" s="20" t="s">
        <v>48</v>
      </c>
      <c r="E133" s="20" t="s">
        <v>281</v>
      </c>
      <c r="F133" s="20" t="s">
        <v>260</v>
      </c>
      <c r="G133" s="100"/>
      <c r="H133" s="103"/>
      <c r="I133" s="98">
        <f t="shared" si="30"/>
        <v>0</v>
      </c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  <c r="BS133" s="46"/>
      <c r="BT133" s="46"/>
      <c r="BU133" s="46"/>
      <c r="BV133" s="46"/>
      <c r="BW133" s="46"/>
      <c r="BX133" s="46"/>
      <c r="BY133" s="46"/>
      <c r="BZ133" s="46"/>
      <c r="CA133" s="46"/>
      <c r="CB133" s="46"/>
      <c r="CC133" s="46"/>
      <c r="CD133" s="46"/>
      <c r="CE133" s="46"/>
      <c r="CF133" s="46"/>
      <c r="CG133" s="46"/>
      <c r="CH133" s="46"/>
      <c r="CI133" s="46"/>
      <c r="CJ133" s="46"/>
    </row>
    <row r="134" spans="1:88" s="54" customFormat="1" ht="12">
      <c r="A134" s="25" t="s">
        <v>212</v>
      </c>
      <c r="B134" s="59" t="s">
        <v>22</v>
      </c>
      <c r="C134" s="59" t="s">
        <v>7</v>
      </c>
      <c r="D134" s="59"/>
      <c r="E134" s="59"/>
      <c r="F134" s="59"/>
      <c r="G134" s="98">
        <f>G135</f>
        <v>126.2</v>
      </c>
      <c r="H134" s="98">
        <f>H135</f>
        <v>0</v>
      </c>
      <c r="I134" s="98">
        <f t="shared" si="30"/>
        <v>126.2</v>
      </c>
      <c r="J134" s="52"/>
      <c r="K134" s="52"/>
      <c r="L134" s="52"/>
      <c r="M134" s="52"/>
    </row>
    <row r="135" spans="1:88" s="54" customFormat="1" ht="15.75" customHeight="1">
      <c r="A135" s="61" t="s">
        <v>405</v>
      </c>
      <c r="B135" s="60" t="s">
        <v>22</v>
      </c>
      <c r="C135" s="60" t="s">
        <v>7</v>
      </c>
      <c r="D135" s="60" t="s">
        <v>13</v>
      </c>
      <c r="E135" s="60"/>
      <c r="F135" s="60"/>
      <c r="G135" s="99">
        <f>G136+G143</f>
        <v>126.2</v>
      </c>
      <c r="H135" s="99">
        <f>H136+H143</f>
        <v>0</v>
      </c>
      <c r="I135" s="99">
        <f t="shared" si="30"/>
        <v>126.2</v>
      </c>
      <c r="J135" s="52"/>
      <c r="K135" s="52"/>
      <c r="L135" s="52"/>
      <c r="M135" s="52"/>
    </row>
    <row r="136" spans="1:88" s="54" customFormat="1" ht="36">
      <c r="A136" s="29" t="s">
        <v>337</v>
      </c>
      <c r="B136" s="57" t="s">
        <v>22</v>
      </c>
      <c r="C136" s="57" t="s">
        <v>7</v>
      </c>
      <c r="D136" s="96" t="s">
        <v>13</v>
      </c>
      <c r="E136" s="57" t="s">
        <v>320</v>
      </c>
      <c r="F136" s="57"/>
      <c r="G136" s="100">
        <f>G137+G140</f>
        <v>126.2</v>
      </c>
      <c r="H136" s="100">
        <f>H137+H140</f>
        <v>0</v>
      </c>
      <c r="I136" s="100">
        <f t="shared" si="30"/>
        <v>126.2</v>
      </c>
      <c r="J136" s="52"/>
      <c r="K136" s="52"/>
      <c r="L136" s="52"/>
      <c r="M136" s="52"/>
    </row>
    <row r="137" spans="1:88" s="54" customFormat="1" ht="17.25" customHeight="1">
      <c r="A137" s="29" t="s">
        <v>119</v>
      </c>
      <c r="B137" s="57" t="s">
        <v>22</v>
      </c>
      <c r="C137" s="57" t="s">
        <v>7</v>
      </c>
      <c r="D137" s="57" t="s">
        <v>13</v>
      </c>
      <c r="E137" s="57" t="s">
        <v>358</v>
      </c>
      <c r="F137" s="71"/>
      <c r="G137" s="100">
        <f>G138</f>
        <v>126.2</v>
      </c>
      <c r="H137" s="100">
        <f>H138</f>
        <v>0</v>
      </c>
      <c r="I137" s="100">
        <f t="shared" si="30"/>
        <v>126.2</v>
      </c>
      <c r="J137" s="52"/>
      <c r="K137" s="52"/>
      <c r="L137" s="52"/>
      <c r="M137" s="52"/>
    </row>
    <row r="138" spans="1:88" s="54" customFormat="1" ht="12">
      <c r="A138" s="21" t="s">
        <v>499</v>
      </c>
      <c r="B138" s="57" t="s">
        <v>22</v>
      </c>
      <c r="C138" s="57" t="s">
        <v>7</v>
      </c>
      <c r="D138" s="96" t="s">
        <v>13</v>
      </c>
      <c r="E138" s="57" t="s">
        <v>327</v>
      </c>
      <c r="F138" s="57" t="s">
        <v>66</v>
      </c>
      <c r="G138" s="100">
        <f t="shared" ref="G138:H138" si="44">G139</f>
        <v>126.2</v>
      </c>
      <c r="H138" s="100">
        <f t="shared" si="44"/>
        <v>0</v>
      </c>
      <c r="I138" s="100">
        <f t="shared" si="30"/>
        <v>126.2</v>
      </c>
      <c r="J138" s="52"/>
      <c r="K138" s="52"/>
      <c r="L138" s="52"/>
      <c r="M138" s="52"/>
    </row>
    <row r="139" spans="1:88" s="54" customFormat="1" ht="12">
      <c r="A139" s="21" t="s">
        <v>87</v>
      </c>
      <c r="B139" s="57" t="s">
        <v>22</v>
      </c>
      <c r="C139" s="57" t="s">
        <v>7</v>
      </c>
      <c r="D139" s="96" t="s">
        <v>13</v>
      </c>
      <c r="E139" s="57" t="s">
        <v>327</v>
      </c>
      <c r="F139" s="57" t="s">
        <v>67</v>
      </c>
      <c r="G139" s="100">
        <v>126.2</v>
      </c>
      <c r="H139" s="103"/>
      <c r="I139" s="100">
        <f t="shared" si="30"/>
        <v>126.2</v>
      </c>
      <c r="J139" s="52"/>
      <c r="K139" s="52"/>
      <c r="L139" s="52"/>
      <c r="M139" s="52"/>
    </row>
    <row r="140" spans="1:88" s="54" customFormat="1" ht="12" hidden="1">
      <c r="A140" s="21" t="s">
        <v>376</v>
      </c>
      <c r="B140" s="57" t="s">
        <v>22</v>
      </c>
      <c r="C140" s="57" t="s">
        <v>7</v>
      </c>
      <c r="D140" s="96" t="s">
        <v>13</v>
      </c>
      <c r="E140" s="57" t="s">
        <v>375</v>
      </c>
      <c r="F140" s="57"/>
      <c r="G140" s="100">
        <f>G141</f>
        <v>0</v>
      </c>
      <c r="H140" s="100">
        <f>H141</f>
        <v>0</v>
      </c>
      <c r="I140" s="100">
        <f t="shared" si="30"/>
        <v>0</v>
      </c>
      <c r="J140" s="52"/>
      <c r="K140" s="52"/>
      <c r="L140" s="52"/>
      <c r="M140" s="52"/>
    </row>
    <row r="141" spans="1:88" s="54" customFormat="1" ht="12" hidden="1">
      <c r="A141" s="24" t="s">
        <v>78</v>
      </c>
      <c r="B141" s="57" t="s">
        <v>22</v>
      </c>
      <c r="C141" s="57" t="s">
        <v>7</v>
      </c>
      <c r="D141" s="96" t="s">
        <v>13</v>
      </c>
      <c r="E141" s="57" t="s">
        <v>375</v>
      </c>
      <c r="F141" s="57" t="s">
        <v>77</v>
      </c>
      <c r="G141" s="100">
        <f>G142</f>
        <v>0</v>
      </c>
      <c r="H141" s="100">
        <f>H142</f>
        <v>0</v>
      </c>
      <c r="I141" s="100">
        <f t="shared" si="30"/>
        <v>0</v>
      </c>
      <c r="J141" s="52"/>
      <c r="K141" s="52"/>
      <c r="L141" s="52"/>
      <c r="M141" s="52"/>
    </row>
    <row r="142" spans="1:88" s="54" customFormat="1" ht="12" hidden="1">
      <c r="A142" s="21" t="s">
        <v>267</v>
      </c>
      <c r="B142" s="57" t="s">
        <v>22</v>
      </c>
      <c r="C142" s="57" t="s">
        <v>7</v>
      </c>
      <c r="D142" s="96" t="s">
        <v>13</v>
      </c>
      <c r="E142" s="57" t="s">
        <v>375</v>
      </c>
      <c r="F142" s="57" t="s">
        <v>215</v>
      </c>
      <c r="G142" s="100"/>
      <c r="H142" s="103"/>
      <c r="I142" s="100">
        <f t="shared" si="30"/>
        <v>0</v>
      </c>
      <c r="J142" s="52"/>
      <c r="K142" s="52"/>
      <c r="L142" s="52"/>
      <c r="M142" s="52"/>
    </row>
    <row r="143" spans="1:88" s="54" customFormat="1" ht="12" hidden="1">
      <c r="A143" s="21" t="s">
        <v>230</v>
      </c>
      <c r="B143" s="57" t="s">
        <v>22</v>
      </c>
      <c r="C143" s="57" t="s">
        <v>7</v>
      </c>
      <c r="D143" s="96" t="s">
        <v>13</v>
      </c>
      <c r="E143" s="57" t="s">
        <v>180</v>
      </c>
      <c r="F143" s="57"/>
      <c r="G143" s="100">
        <f t="shared" ref="G143:H145" si="45">G144</f>
        <v>0</v>
      </c>
      <c r="H143" s="100">
        <f t="shared" si="45"/>
        <v>0</v>
      </c>
      <c r="I143" s="100">
        <f t="shared" si="30"/>
        <v>0</v>
      </c>
      <c r="J143" s="52"/>
      <c r="K143" s="52"/>
      <c r="L143" s="52"/>
      <c r="M143" s="52"/>
    </row>
    <row r="144" spans="1:88" s="54" customFormat="1" ht="12" hidden="1">
      <c r="A144" s="21" t="s">
        <v>103</v>
      </c>
      <c r="B144" s="57" t="s">
        <v>22</v>
      </c>
      <c r="C144" s="57" t="s">
        <v>7</v>
      </c>
      <c r="D144" s="96" t="s">
        <v>13</v>
      </c>
      <c r="E144" s="57" t="s">
        <v>181</v>
      </c>
      <c r="F144" s="71"/>
      <c r="G144" s="100">
        <f t="shared" si="45"/>
        <v>0</v>
      </c>
      <c r="H144" s="100">
        <f t="shared" si="45"/>
        <v>0</v>
      </c>
      <c r="I144" s="100">
        <f t="shared" si="30"/>
        <v>0</v>
      </c>
      <c r="J144" s="52"/>
      <c r="K144" s="52"/>
      <c r="L144" s="52"/>
      <c r="M144" s="52"/>
    </row>
    <row r="145" spans="1:13" s="54" customFormat="1" ht="12" hidden="1">
      <c r="A145" s="21" t="s">
        <v>68</v>
      </c>
      <c r="B145" s="57" t="s">
        <v>22</v>
      </c>
      <c r="C145" s="57" t="s">
        <v>7</v>
      </c>
      <c r="D145" s="96" t="s">
        <v>13</v>
      </c>
      <c r="E145" s="57" t="s">
        <v>181</v>
      </c>
      <c r="F145" s="57" t="s">
        <v>66</v>
      </c>
      <c r="G145" s="100">
        <f t="shared" si="45"/>
        <v>0</v>
      </c>
      <c r="H145" s="100">
        <f t="shared" si="45"/>
        <v>0</v>
      </c>
      <c r="I145" s="100">
        <f t="shared" si="30"/>
        <v>0</v>
      </c>
      <c r="J145" s="52"/>
      <c r="K145" s="52"/>
      <c r="L145" s="52"/>
      <c r="M145" s="52"/>
    </row>
    <row r="146" spans="1:13" s="54" customFormat="1" ht="12" hidden="1">
      <c r="A146" s="21" t="s">
        <v>87</v>
      </c>
      <c r="B146" s="57" t="s">
        <v>22</v>
      </c>
      <c r="C146" s="57" t="s">
        <v>7</v>
      </c>
      <c r="D146" s="96" t="s">
        <v>13</v>
      </c>
      <c r="E146" s="57" t="s">
        <v>181</v>
      </c>
      <c r="F146" s="57" t="s">
        <v>67</v>
      </c>
      <c r="G146" s="100"/>
      <c r="H146" s="103"/>
      <c r="I146" s="100">
        <f t="shared" si="30"/>
        <v>0</v>
      </c>
      <c r="J146" s="52"/>
      <c r="K146" s="52"/>
      <c r="L146" s="52"/>
      <c r="M146" s="52"/>
    </row>
    <row r="147" spans="1:13" s="54" customFormat="1" ht="12">
      <c r="A147" s="15" t="s">
        <v>2</v>
      </c>
      <c r="B147" s="32">
        <v>800</v>
      </c>
      <c r="C147" s="16" t="s">
        <v>14</v>
      </c>
      <c r="D147" s="16"/>
      <c r="E147" s="16"/>
      <c r="F147" s="16"/>
      <c r="G147" s="98">
        <f>G182+G165+G153+G148</f>
        <v>28638.300000000003</v>
      </c>
      <c r="H147" s="98">
        <f>H182+H165+H153+H148</f>
        <v>9046</v>
      </c>
      <c r="I147" s="98">
        <f t="shared" si="30"/>
        <v>37684.300000000003</v>
      </c>
      <c r="J147" s="52"/>
      <c r="K147" s="52"/>
      <c r="L147" s="52"/>
      <c r="M147" s="52"/>
    </row>
    <row r="148" spans="1:13" s="56" customFormat="1" ht="12">
      <c r="A148" s="22" t="s">
        <v>516</v>
      </c>
      <c r="B148" s="18" t="s">
        <v>22</v>
      </c>
      <c r="C148" s="18" t="s">
        <v>14</v>
      </c>
      <c r="D148" s="18" t="s">
        <v>8</v>
      </c>
      <c r="E148" s="19"/>
      <c r="F148" s="19"/>
      <c r="G148" s="99">
        <f t="shared" ref="G148:H151" si="46">G149</f>
        <v>2260</v>
      </c>
      <c r="H148" s="99">
        <f t="shared" si="46"/>
        <v>0</v>
      </c>
      <c r="I148" s="99">
        <f t="shared" si="30"/>
        <v>2260</v>
      </c>
      <c r="J148" s="93"/>
      <c r="K148" s="93"/>
      <c r="L148" s="93"/>
      <c r="M148" s="93"/>
    </row>
    <row r="149" spans="1:13" s="52" customFormat="1" ht="24">
      <c r="A149" s="24" t="s">
        <v>430</v>
      </c>
      <c r="B149" s="30">
        <v>800</v>
      </c>
      <c r="C149" s="20" t="s">
        <v>14</v>
      </c>
      <c r="D149" s="20" t="s">
        <v>8</v>
      </c>
      <c r="E149" s="20" t="s">
        <v>298</v>
      </c>
      <c r="F149" s="20"/>
      <c r="G149" s="100">
        <f t="shared" si="46"/>
        <v>2260</v>
      </c>
      <c r="H149" s="100">
        <f t="shared" si="46"/>
        <v>0</v>
      </c>
      <c r="I149" s="100">
        <f>G149+H149</f>
        <v>2260</v>
      </c>
    </row>
    <row r="150" spans="1:13" s="54" customFormat="1" ht="24">
      <c r="A150" s="24" t="s">
        <v>518</v>
      </c>
      <c r="B150" s="30">
        <v>800</v>
      </c>
      <c r="C150" s="20" t="s">
        <v>14</v>
      </c>
      <c r="D150" s="20" t="s">
        <v>8</v>
      </c>
      <c r="E150" s="20" t="s">
        <v>517</v>
      </c>
      <c r="F150" s="20"/>
      <c r="G150" s="100">
        <f t="shared" si="46"/>
        <v>2260</v>
      </c>
      <c r="H150" s="100">
        <f t="shared" si="46"/>
        <v>0</v>
      </c>
      <c r="I150" s="100">
        <f>G150+H150</f>
        <v>2260</v>
      </c>
      <c r="J150" s="52"/>
      <c r="K150" s="52"/>
      <c r="L150" s="52"/>
      <c r="M150" s="52"/>
    </row>
    <row r="151" spans="1:13" s="54" customFormat="1" ht="12">
      <c r="A151" s="21" t="s">
        <v>499</v>
      </c>
      <c r="B151" s="30">
        <v>800</v>
      </c>
      <c r="C151" s="20" t="s">
        <v>14</v>
      </c>
      <c r="D151" s="20" t="s">
        <v>8</v>
      </c>
      <c r="E151" s="20" t="s">
        <v>517</v>
      </c>
      <c r="F151" s="20" t="s">
        <v>66</v>
      </c>
      <c r="G151" s="100">
        <f t="shared" si="46"/>
        <v>2260</v>
      </c>
      <c r="H151" s="100">
        <f t="shared" si="46"/>
        <v>0</v>
      </c>
      <c r="I151" s="100">
        <f t="shared" ref="I151:I152" si="47">G151+H151</f>
        <v>2260</v>
      </c>
      <c r="J151" s="52"/>
      <c r="K151" s="52"/>
      <c r="L151" s="52"/>
      <c r="M151" s="52"/>
    </row>
    <row r="152" spans="1:13" s="54" customFormat="1" ht="12">
      <c r="A152" s="21" t="s">
        <v>87</v>
      </c>
      <c r="B152" s="30">
        <v>800</v>
      </c>
      <c r="C152" s="20" t="s">
        <v>14</v>
      </c>
      <c r="D152" s="20" t="s">
        <v>8</v>
      </c>
      <c r="E152" s="20" t="s">
        <v>517</v>
      </c>
      <c r="F152" s="20" t="s">
        <v>67</v>
      </c>
      <c r="G152" s="100">
        <v>2260</v>
      </c>
      <c r="H152" s="100"/>
      <c r="I152" s="100">
        <f t="shared" si="47"/>
        <v>2260</v>
      </c>
      <c r="J152" s="52"/>
      <c r="K152" s="52"/>
      <c r="L152" s="52"/>
      <c r="M152" s="52"/>
    </row>
    <row r="153" spans="1:13" s="56" customFormat="1" ht="12">
      <c r="A153" s="22" t="s">
        <v>16</v>
      </c>
      <c r="B153" s="18" t="s">
        <v>22</v>
      </c>
      <c r="C153" s="18" t="s">
        <v>14</v>
      </c>
      <c r="D153" s="18" t="s">
        <v>17</v>
      </c>
      <c r="E153" s="19"/>
      <c r="F153" s="19"/>
      <c r="G153" s="99">
        <f t="shared" ref="G153:H154" si="48">G154</f>
        <v>6712.6</v>
      </c>
      <c r="H153" s="99">
        <f t="shared" si="48"/>
        <v>51.4</v>
      </c>
      <c r="I153" s="99">
        <f t="shared" si="30"/>
        <v>6764</v>
      </c>
      <c r="J153" s="93"/>
      <c r="K153" s="93"/>
      <c r="L153" s="93"/>
      <c r="M153" s="93"/>
    </row>
    <row r="154" spans="1:13" s="52" customFormat="1" ht="24">
      <c r="A154" s="21" t="s">
        <v>501</v>
      </c>
      <c r="B154" s="20" t="s">
        <v>22</v>
      </c>
      <c r="C154" s="20" t="s">
        <v>14</v>
      </c>
      <c r="D154" s="20" t="s">
        <v>17</v>
      </c>
      <c r="E154" s="20" t="s">
        <v>213</v>
      </c>
      <c r="F154" s="20"/>
      <c r="G154" s="100">
        <f t="shared" si="48"/>
        <v>6712.6</v>
      </c>
      <c r="H154" s="100">
        <f t="shared" si="48"/>
        <v>51.4</v>
      </c>
      <c r="I154" s="100">
        <f t="shared" si="30"/>
        <v>6764</v>
      </c>
    </row>
    <row r="155" spans="1:13" s="52" customFormat="1" ht="12">
      <c r="A155" s="21" t="s">
        <v>395</v>
      </c>
      <c r="B155" s="20" t="s">
        <v>22</v>
      </c>
      <c r="C155" s="20" t="s">
        <v>14</v>
      </c>
      <c r="D155" s="20" t="s">
        <v>17</v>
      </c>
      <c r="E155" s="20" t="s">
        <v>217</v>
      </c>
      <c r="F155" s="20"/>
      <c r="G155" s="100">
        <f>G156+G159+G162</f>
        <v>6712.6</v>
      </c>
      <c r="H155" s="100">
        <f t="shared" ref="H155" si="49">H156+H159+H162</f>
        <v>51.4</v>
      </c>
      <c r="I155" s="100">
        <f t="shared" si="30"/>
        <v>6764</v>
      </c>
    </row>
    <row r="156" spans="1:13" s="52" customFormat="1" ht="24">
      <c r="A156" s="21" t="s">
        <v>200</v>
      </c>
      <c r="B156" s="20" t="s">
        <v>22</v>
      </c>
      <c r="C156" s="20" t="s">
        <v>14</v>
      </c>
      <c r="D156" s="20" t="s">
        <v>17</v>
      </c>
      <c r="E156" s="20" t="s">
        <v>396</v>
      </c>
      <c r="F156" s="20"/>
      <c r="G156" s="100">
        <f>G157</f>
        <v>2660</v>
      </c>
      <c r="H156" s="100">
        <f t="shared" ref="H156:H157" si="50">H157</f>
        <v>0</v>
      </c>
      <c r="I156" s="100">
        <f t="shared" si="30"/>
        <v>2660</v>
      </c>
    </row>
    <row r="157" spans="1:13" s="52" customFormat="1" ht="12">
      <c r="A157" s="21" t="s">
        <v>499</v>
      </c>
      <c r="B157" s="20" t="s">
        <v>22</v>
      </c>
      <c r="C157" s="20" t="s">
        <v>14</v>
      </c>
      <c r="D157" s="20" t="s">
        <v>17</v>
      </c>
      <c r="E157" s="20" t="s">
        <v>396</v>
      </c>
      <c r="F157" s="20" t="s">
        <v>66</v>
      </c>
      <c r="G157" s="100">
        <f>G158</f>
        <v>2660</v>
      </c>
      <c r="H157" s="100">
        <f t="shared" si="50"/>
        <v>0</v>
      </c>
      <c r="I157" s="100">
        <f t="shared" si="30"/>
        <v>2660</v>
      </c>
    </row>
    <row r="158" spans="1:13" s="52" customFormat="1" ht="12">
      <c r="A158" s="21" t="s">
        <v>87</v>
      </c>
      <c r="B158" s="20" t="s">
        <v>22</v>
      </c>
      <c r="C158" s="20" t="s">
        <v>14</v>
      </c>
      <c r="D158" s="20" t="s">
        <v>17</v>
      </c>
      <c r="E158" s="20" t="s">
        <v>396</v>
      </c>
      <c r="F158" s="20" t="s">
        <v>67</v>
      </c>
      <c r="G158" s="100">
        <v>2660</v>
      </c>
      <c r="H158" s="103"/>
      <c r="I158" s="100">
        <f t="shared" si="30"/>
        <v>2660</v>
      </c>
    </row>
    <row r="159" spans="1:13" s="52" customFormat="1" ht="12">
      <c r="A159" s="21" t="s">
        <v>261</v>
      </c>
      <c r="B159" s="20" t="s">
        <v>22</v>
      </c>
      <c r="C159" s="20" t="s">
        <v>14</v>
      </c>
      <c r="D159" s="20" t="s">
        <v>17</v>
      </c>
      <c r="E159" s="20" t="s">
        <v>397</v>
      </c>
      <c r="F159" s="20"/>
      <c r="G159" s="100">
        <f>G160</f>
        <v>450</v>
      </c>
      <c r="H159" s="100">
        <f>H160</f>
        <v>51.4</v>
      </c>
      <c r="I159" s="100">
        <f t="shared" si="30"/>
        <v>501.4</v>
      </c>
    </row>
    <row r="160" spans="1:13" s="52" customFormat="1" ht="12">
      <c r="A160" s="21" t="s">
        <v>68</v>
      </c>
      <c r="B160" s="20" t="s">
        <v>22</v>
      </c>
      <c r="C160" s="20" t="s">
        <v>14</v>
      </c>
      <c r="D160" s="20" t="s">
        <v>17</v>
      </c>
      <c r="E160" s="20" t="s">
        <v>397</v>
      </c>
      <c r="F160" s="20" t="s">
        <v>66</v>
      </c>
      <c r="G160" s="100">
        <f>G161</f>
        <v>450</v>
      </c>
      <c r="H160" s="100">
        <f>H161</f>
        <v>51.4</v>
      </c>
      <c r="I160" s="100">
        <f t="shared" si="30"/>
        <v>501.4</v>
      </c>
    </row>
    <row r="161" spans="1:13" s="52" customFormat="1" ht="12">
      <c r="A161" s="21" t="s">
        <v>87</v>
      </c>
      <c r="B161" s="20" t="s">
        <v>22</v>
      </c>
      <c r="C161" s="20" t="s">
        <v>14</v>
      </c>
      <c r="D161" s="20" t="s">
        <v>17</v>
      </c>
      <c r="E161" s="20" t="s">
        <v>397</v>
      </c>
      <c r="F161" s="20" t="s">
        <v>67</v>
      </c>
      <c r="G161" s="100">
        <v>450</v>
      </c>
      <c r="H161" s="103">
        <f>14+37.4</f>
        <v>51.4</v>
      </c>
      <c r="I161" s="100">
        <f t="shared" si="30"/>
        <v>501.4</v>
      </c>
    </row>
    <row r="162" spans="1:13" s="52" customFormat="1" ht="12">
      <c r="A162" s="21" t="s">
        <v>278</v>
      </c>
      <c r="B162" s="20" t="s">
        <v>22</v>
      </c>
      <c r="C162" s="23" t="s">
        <v>14</v>
      </c>
      <c r="D162" s="20" t="s">
        <v>17</v>
      </c>
      <c r="E162" s="20" t="s">
        <v>398</v>
      </c>
      <c r="F162" s="23"/>
      <c r="G162" s="100">
        <f>G163</f>
        <v>3602.6</v>
      </c>
      <c r="H162" s="100">
        <f t="shared" ref="H162:H163" si="51">H163</f>
        <v>0</v>
      </c>
      <c r="I162" s="100">
        <f t="shared" si="30"/>
        <v>3602.6</v>
      </c>
    </row>
    <row r="163" spans="1:13" s="52" customFormat="1" ht="12">
      <c r="A163" s="21" t="s">
        <v>499</v>
      </c>
      <c r="B163" s="20" t="s">
        <v>22</v>
      </c>
      <c r="C163" s="23" t="s">
        <v>14</v>
      </c>
      <c r="D163" s="20" t="s">
        <v>17</v>
      </c>
      <c r="E163" s="20" t="s">
        <v>398</v>
      </c>
      <c r="F163" s="23" t="s">
        <v>66</v>
      </c>
      <c r="G163" s="100">
        <f>G164</f>
        <v>3602.6</v>
      </c>
      <c r="H163" s="100">
        <f t="shared" si="51"/>
        <v>0</v>
      </c>
      <c r="I163" s="100">
        <f t="shared" si="30"/>
        <v>3602.6</v>
      </c>
    </row>
    <row r="164" spans="1:13" s="52" customFormat="1" ht="12">
      <c r="A164" s="21" t="s">
        <v>87</v>
      </c>
      <c r="B164" s="20" t="s">
        <v>22</v>
      </c>
      <c r="C164" s="23" t="s">
        <v>14</v>
      </c>
      <c r="D164" s="20" t="s">
        <v>17</v>
      </c>
      <c r="E164" s="20" t="s">
        <v>398</v>
      </c>
      <c r="F164" s="23" t="s">
        <v>67</v>
      </c>
      <c r="G164" s="100">
        <f>3431+171.6</f>
        <v>3602.6</v>
      </c>
      <c r="H164" s="103"/>
      <c r="I164" s="100">
        <f t="shared" si="30"/>
        <v>3602.6</v>
      </c>
    </row>
    <row r="165" spans="1:13" s="56" customFormat="1" ht="12">
      <c r="A165" s="33" t="s">
        <v>53</v>
      </c>
      <c r="B165" s="34">
        <v>800</v>
      </c>
      <c r="C165" s="42" t="s">
        <v>14</v>
      </c>
      <c r="D165" s="18" t="s">
        <v>12</v>
      </c>
      <c r="E165" s="18"/>
      <c r="F165" s="42"/>
      <c r="G165" s="99">
        <f>G166</f>
        <v>18618.5</v>
      </c>
      <c r="H165" s="99">
        <f t="shared" ref="H165" si="52">H166</f>
        <v>8994.6</v>
      </c>
      <c r="I165" s="99">
        <f t="shared" si="30"/>
        <v>27613.1</v>
      </c>
      <c r="J165" s="93"/>
      <c r="K165" s="93"/>
      <c r="L165" s="93"/>
      <c r="M165" s="93"/>
    </row>
    <row r="166" spans="1:13" s="54" customFormat="1" ht="24">
      <c r="A166" s="21" t="s">
        <v>501</v>
      </c>
      <c r="B166" s="20" t="s">
        <v>22</v>
      </c>
      <c r="C166" s="23" t="s">
        <v>14</v>
      </c>
      <c r="D166" s="20" t="s">
        <v>12</v>
      </c>
      <c r="E166" s="20" t="s">
        <v>213</v>
      </c>
      <c r="F166" s="26"/>
      <c r="G166" s="100">
        <f>G167</f>
        <v>18618.5</v>
      </c>
      <c r="H166" s="100">
        <f>H167</f>
        <v>8994.6</v>
      </c>
      <c r="I166" s="100">
        <f t="shared" si="30"/>
        <v>27613.1</v>
      </c>
      <c r="J166" s="52"/>
      <c r="K166" s="52"/>
      <c r="L166" s="52"/>
      <c r="M166" s="52"/>
    </row>
    <row r="167" spans="1:13" s="54" customFormat="1" ht="12">
      <c r="A167" s="21" t="s">
        <v>395</v>
      </c>
      <c r="B167" s="20" t="s">
        <v>22</v>
      </c>
      <c r="C167" s="23" t="s">
        <v>14</v>
      </c>
      <c r="D167" s="20" t="s">
        <v>12</v>
      </c>
      <c r="E167" s="20" t="s">
        <v>217</v>
      </c>
      <c r="F167" s="26"/>
      <c r="G167" s="100">
        <f>G168+G176+G179+G173</f>
        <v>18618.5</v>
      </c>
      <c r="H167" s="100">
        <f>H168+H176+H179+H173</f>
        <v>8994.6</v>
      </c>
      <c r="I167" s="100">
        <f t="shared" si="30"/>
        <v>27613.1</v>
      </c>
      <c r="J167" s="52"/>
      <c r="K167" s="52"/>
      <c r="L167" s="52"/>
      <c r="M167" s="52"/>
    </row>
    <row r="168" spans="1:13" s="54" customFormat="1" ht="12">
      <c r="A168" s="21" t="s">
        <v>275</v>
      </c>
      <c r="B168" s="20" t="s">
        <v>22</v>
      </c>
      <c r="C168" s="23" t="s">
        <v>14</v>
      </c>
      <c r="D168" s="20" t="s">
        <v>12</v>
      </c>
      <c r="E168" s="20" t="s">
        <v>274</v>
      </c>
      <c r="F168" s="23"/>
      <c r="G168" s="100">
        <f>G169+G171</f>
        <v>935.59999999999991</v>
      </c>
      <c r="H168" s="100">
        <f t="shared" ref="H168" si="53">H169+H171</f>
        <v>0</v>
      </c>
      <c r="I168" s="100">
        <f t="shared" si="30"/>
        <v>935.59999999999991</v>
      </c>
      <c r="J168" s="52"/>
      <c r="K168" s="52"/>
      <c r="L168" s="52"/>
      <c r="M168" s="52"/>
    </row>
    <row r="169" spans="1:13" s="54" customFormat="1" ht="24">
      <c r="A169" s="21" t="s">
        <v>497</v>
      </c>
      <c r="B169" s="20" t="s">
        <v>22</v>
      </c>
      <c r="C169" s="23" t="s">
        <v>14</v>
      </c>
      <c r="D169" s="20" t="s">
        <v>12</v>
      </c>
      <c r="E169" s="20" t="s">
        <v>274</v>
      </c>
      <c r="F169" s="20" t="s">
        <v>59</v>
      </c>
      <c r="G169" s="100">
        <f>G170</f>
        <v>558.9</v>
      </c>
      <c r="H169" s="100">
        <f t="shared" ref="H169" si="54">H170</f>
        <v>0</v>
      </c>
      <c r="I169" s="100">
        <f t="shared" si="30"/>
        <v>558.9</v>
      </c>
      <c r="J169" s="52"/>
      <c r="K169" s="52"/>
      <c r="L169" s="52"/>
      <c r="M169" s="52"/>
    </row>
    <row r="170" spans="1:13" s="54" customFormat="1" ht="12">
      <c r="A170" s="21" t="s">
        <v>498</v>
      </c>
      <c r="B170" s="20" t="s">
        <v>22</v>
      </c>
      <c r="C170" s="23" t="s">
        <v>14</v>
      </c>
      <c r="D170" s="20" t="s">
        <v>12</v>
      </c>
      <c r="E170" s="20" t="s">
        <v>274</v>
      </c>
      <c r="F170" s="20" t="s">
        <v>74</v>
      </c>
      <c r="G170" s="100">
        <f>415.3+21.2+122.4</f>
        <v>558.9</v>
      </c>
      <c r="H170" s="104"/>
      <c r="I170" s="100">
        <f t="shared" si="30"/>
        <v>558.9</v>
      </c>
      <c r="J170" s="52"/>
      <c r="K170" s="52"/>
      <c r="L170" s="52"/>
      <c r="M170" s="52"/>
    </row>
    <row r="171" spans="1:13" s="54" customFormat="1" ht="12">
      <c r="A171" s="21" t="s">
        <v>499</v>
      </c>
      <c r="B171" s="20" t="s">
        <v>22</v>
      </c>
      <c r="C171" s="23" t="s">
        <v>14</v>
      </c>
      <c r="D171" s="20" t="s">
        <v>12</v>
      </c>
      <c r="E171" s="20" t="s">
        <v>274</v>
      </c>
      <c r="F171" s="20" t="s">
        <v>66</v>
      </c>
      <c r="G171" s="100">
        <f>G172</f>
        <v>376.7</v>
      </c>
      <c r="H171" s="100">
        <f t="shared" ref="H171" si="55">H172</f>
        <v>0</v>
      </c>
      <c r="I171" s="100">
        <f t="shared" si="30"/>
        <v>376.7</v>
      </c>
      <c r="J171" s="52"/>
      <c r="K171" s="52"/>
      <c r="L171" s="52"/>
      <c r="M171" s="52"/>
    </row>
    <row r="172" spans="1:13" s="54" customFormat="1" ht="12">
      <c r="A172" s="21" t="s">
        <v>87</v>
      </c>
      <c r="B172" s="20" t="s">
        <v>22</v>
      </c>
      <c r="C172" s="23" t="s">
        <v>14</v>
      </c>
      <c r="D172" s="20" t="s">
        <v>12</v>
      </c>
      <c r="E172" s="20" t="s">
        <v>274</v>
      </c>
      <c r="F172" s="20" t="s">
        <v>67</v>
      </c>
      <c r="G172" s="100">
        <f>376.7</f>
        <v>376.7</v>
      </c>
      <c r="H172" s="104"/>
      <c r="I172" s="100">
        <f t="shared" si="30"/>
        <v>376.7</v>
      </c>
      <c r="J172" s="52"/>
      <c r="K172" s="52"/>
      <c r="L172" s="52"/>
      <c r="M172" s="52"/>
    </row>
    <row r="173" spans="1:13" s="54" customFormat="1" ht="48">
      <c r="A173" s="21" t="s">
        <v>273</v>
      </c>
      <c r="B173" s="20" t="s">
        <v>22</v>
      </c>
      <c r="C173" s="23" t="s">
        <v>14</v>
      </c>
      <c r="D173" s="20" t="s">
        <v>12</v>
      </c>
      <c r="E173" s="20" t="s">
        <v>401</v>
      </c>
      <c r="F173" s="20"/>
      <c r="G173" s="100">
        <f>G174</f>
        <v>14121.3</v>
      </c>
      <c r="H173" s="100">
        <f t="shared" ref="H173" si="56">H174</f>
        <v>-782.1</v>
      </c>
      <c r="I173" s="100">
        <f>G173+H173</f>
        <v>13339.199999999999</v>
      </c>
      <c r="J173" s="52"/>
      <c r="K173" s="52"/>
      <c r="L173" s="52"/>
      <c r="M173" s="52"/>
    </row>
    <row r="174" spans="1:13" s="54" customFormat="1" ht="12">
      <c r="A174" s="21" t="s">
        <v>499</v>
      </c>
      <c r="B174" s="20" t="s">
        <v>22</v>
      </c>
      <c r="C174" s="23" t="s">
        <v>14</v>
      </c>
      <c r="D174" s="20" t="s">
        <v>12</v>
      </c>
      <c r="E174" s="20" t="s">
        <v>401</v>
      </c>
      <c r="F174" s="20" t="s">
        <v>66</v>
      </c>
      <c r="G174" s="100">
        <f t="shared" ref="G174:H174" si="57">G175</f>
        <v>14121.3</v>
      </c>
      <c r="H174" s="100">
        <f t="shared" si="57"/>
        <v>-782.1</v>
      </c>
      <c r="I174" s="100">
        <f>G174+H174</f>
        <v>13339.199999999999</v>
      </c>
      <c r="J174" s="52"/>
      <c r="K174" s="52"/>
      <c r="L174" s="52"/>
      <c r="M174" s="52"/>
    </row>
    <row r="175" spans="1:13" s="54" customFormat="1" ht="12">
      <c r="A175" s="21" t="s">
        <v>87</v>
      </c>
      <c r="B175" s="20" t="s">
        <v>22</v>
      </c>
      <c r="C175" s="23" t="s">
        <v>14</v>
      </c>
      <c r="D175" s="20" t="s">
        <v>12</v>
      </c>
      <c r="E175" s="20" t="s">
        <v>401</v>
      </c>
      <c r="F175" s="20" t="s">
        <v>67</v>
      </c>
      <c r="G175" s="100">
        <v>14121.3</v>
      </c>
      <c r="H175" s="103">
        <f>-782.1</f>
        <v>-782.1</v>
      </c>
      <c r="I175" s="100">
        <f>G175+H175</f>
        <v>13339.199999999999</v>
      </c>
      <c r="J175" s="52"/>
      <c r="K175" s="52"/>
      <c r="L175" s="52"/>
      <c r="M175" s="52"/>
    </row>
    <row r="176" spans="1:13" s="54" customFormat="1" ht="39" customHeight="1">
      <c r="A176" s="21" t="s">
        <v>284</v>
      </c>
      <c r="B176" s="20" t="s">
        <v>22</v>
      </c>
      <c r="C176" s="23" t="s">
        <v>14</v>
      </c>
      <c r="D176" s="20" t="s">
        <v>12</v>
      </c>
      <c r="E176" s="20" t="s">
        <v>399</v>
      </c>
      <c r="F176" s="20"/>
      <c r="G176" s="100">
        <f>G177</f>
        <v>3561.6</v>
      </c>
      <c r="H176" s="100">
        <f t="shared" ref="H176:H180" si="58">H177</f>
        <v>0</v>
      </c>
      <c r="I176" s="100">
        <f t="shared" ref="I176:I247" si="59">G176+H176</f>
        <v>3561.6</v>
      </c>
      <c r="J176" s="52"/>
      <c r="K176" s="52"/>
      <c r="L176" s="52"/>
      <c r="M176" s="52"/>
    </row>
    <row r="177" spans="1:13" s="54" customFormat="1" ht="12">
      <c r="A177" s="21" t="s">
        <v>499</v>
      </c>
      <c r="B177" s="20" t="s">
        <v>22</v>
      </c>
      <c r="C177" s="23" t="s">
        <v>14</v>
      </c>
      <c r="D177" s="20" t="s">
        <v>12</v>
      </c>
      <c r="E177" s="20" t="s">
        <v>399</v>
      </c>
      <c r="F177" s="20" t="s">
        <v>285</v>
      </c>
      <c r="G177" s="100">
        <f>G178</f>
        <v>3561.6</v>
      </c>
      <c r="H177" s="100">
        <f t="shared" si="58"/>
        <v>0</v>
      </c>
      <c r="I177" s="100">
        <f t="shared" si="59"/>
        <v>3561.6</v>
      </c>
      <c r="J177" s="52"/>
      <c r="K177" s="52"/>
      <c r="L177" s="52"/>
      <c r="M177" s="52"/>
    </row>
    <row r="178" spans="1:13" s="54" customFormat="1" ht="12">
      <c r="A178" s="21" t="s">
        <v>87</v>
      </c>
      <c r="B178" s="20" t="s">
        <v>22</v>
      </c>
      <c r="C178" s="23" t="s">
        <v>14</v>
      </c>
      <c r="D178" s="20" t="s">
        <v>12</v>
      </c>
      <c r="E178" s="20" t="s">
        <v>399</v>
      </c>
      <c r="F178" s="20" t="s">
        <v>67</v>
      </c>
      <c r="G178" s="100">
        <v>3561.6</v>
      </c>
      <c r="H178" s="103"/>
      <c r="I178" s="100">
        <f t="shared" si="59"/>
        <v>3561.6</v>
      </c>
      <c r="J178" s="52"/>
      <c r="K178" s="52"/>
      <c r="L178" s="52"/>
      <c r="M178" s="52"/>
    </row>
    <row r="179" spans="1:13" s="54" customFormat="1" ht="24">
      <c r="A179" s="21" t="s">
        <v>352</v>
      </c>
      <c r="B179" s="20" t="s">
        <v>22</v>
      </c>
      <c r="C179" s="23" t="s">
        <v>14</v>
      </c>
      <c r="D179" s="20" t="s">
        <v>12</v>
      </c>
      <c r="E179" s="20" t="s">
        <v>400</v>
      </c>
      <c r="F179" s="20"/>
      <c r="G179" s="100">
        <f>G180</f>
        <v>0</v>
      </c>
      <c r="H179" s="100">
        <f t="shared" si="58"/>
        <v>9776.7000000000007</v>
      </c>
      <c r="I179" s="100">
        <f t="shared" si="59"/>
        <v>9776.7000000000007</v>
      </c>
      <c r="J179" s="52"/>
      <c r="K179" s="52"/>
      <c r="L179" s="52"/>
      <c r="M179" s="52"/>
    </row>
    <row r="180" spans="1:13" s="54" customFormat="1" ht="12">
      <c r="A180" s="24" t="s">
        <v>68</v>
      </c>
      <c r="B180" s="20" t="s">
        <v>22</v>
      </c>
      <c r="C180" s="23" t="s">
        <v>14</v>
      </c>
      <c r="D180" s="20" t="s">
        <v>12</v>
      </c>
      <c r="E180" s="20" t="s">
        <v>400</v>
      </c>
      <c r="F180" s="20" t="s">
        <v>285</v>
      </c>
      <c r="G180" s="100">
        <f>G181</f>
        <v>0</v>
      </c>
      <c r="H180" s="100">
        <f t="shared" si="58"/>
        <v>9776.7000000000007</v>
      </c>
      <c r="I180" s="100">
        <f t="shared" si="59"/>
        <v>9776.7000000000007</v>
      </c>
      <c r="J180" s="52"/>
      <c r="K180" s="52"/>
      <c r="L180" s="52"/>
      <c r="M180" s="52"/>
    </row>
    <row r="181" spans="1:13" s="54" customFormat="1" ht="12">
      <c r="A181" s="24" t="s">
        <v>85</v>
      </c>
      <c r="B181" s="20" t="s">
        <v>22</v>
      </c>
      <c r="C181" s="23" t="s">
        <v>14</v>
      </c>
      <c r="D181" s="20" t="s">
        <v>12</v>
      </c>
      <c r="E181" s="20" t="s">
        <v>400</v>
      </c>
      <c r="F181" s="20" t="s">
        <v>67</v>
      </c>
      <c r="G181" s="100"/>
      <c r="H181" s="103">
        <f>8994.6+782.1</f>
        <v>9776.7000000000007</v>
      </c>
      <c r="I181" s="100">
        <f t="shared" si="59"/>
        <v>9776.7000000000007</v>
      </c>
      <c r="J181" s="52"/>
      <c r="K181" s="52"/>
      <c r="L181" s="52"/>
      <c r="M181" s="52"/>
    </row>
    <row r="182" spans="1:13" s="52" customFormat="1" ht="12">
      <c r="A182" s="33" t="s">
        <v>39</v>
      </c>
      <c r="B182" s="34">
        <v>800</v>
      </c>
      <c r="C182" s="18" t="s">
        <v>14</v>
      </c>
      <c r="D182" s="18" t="s">
        <v>10</v>
      </c>
      <c r="E182" s="18"/>
      <c r="F182" s="42"/>
      <c r="G182" s="99">
        <f>G183+G190</f>
        <v>1047.2</v>
      </c>
      <c r="H182" s="99">
        <f>H183+H190</f>
        <v>0</v>
      </c>
      <c r="I182" s="99">
        <f t="shared" si="59"/>
        <v>1047.2</v>
      </c>
    </row>
    <row r="183" spans="1:13" s="52" customFormat="1" ht="12">
      <c r="A183" s="21" t="s">
        <v>446</v>
      </c>
      <c r="B183" s="30">
        <v>800</v>
      </c>
      <c r="C183" s="20" t="s">
        <v>14</v>
      </c>
      <c r="D183" s="20" t="s">
        <v>10</v>
      </c>
      <c r="E183" s="68" t="s">
        <v>154</v>
      </c>
      <c r="F183" s="23"/>
      <c r="G183" s="100">
        <f>G184+G187</f>
        <v>560</v>
      </c>
      <c r="H183" s="100">
        <f>H184+H187</f>
        <v>0</v>
      </c>
      <c r="I183" s="100">
        <f t="shared" si="59"/>
        <v>560</v>
      </c>
    </row>
    <row r="184" spans="1:13" s="52" customFormat="1" ht="12">
      <c r="A184" s="21" t="s">
        <v>295</v>
      </c>
      <c r="B184" s="30">
        <v>800</v>
      </c>
      <c r="C184" s="20" t="s">
        <v>14</v>
      </c>
      <c r="D184" s="20" t="s">
        <v>10</v>
      </c>
      <c r="E184" s="68" t="s">
        <v>447</v>
      </c>
      <c r="F184" s="23"/>
      <c r="G184" s="100">
        <f>G185</f>
        <v>30</v>
      </c>
      <c r="H184" s="100">
        <f t="shared" ref="H184:H185" si="60">H185</f>
        <v>0</v>
      </c>
      <c r="I184" s="100">
        <f t="shared" si="59"/>
        <v>30</v>
      </c>
    </row>
    <row r="185" spans="1:13" s="52" customFormat="1" ht="12">
      <c r="A185" s="21" t="s">
        <v>93</v>
      </c>
      <c r="B185" s="30">
        <v>800</v>
      </c>
      <c r="C185" s="20" t="s">
        <v>14</v>
      </c>
      <c r="D185" s="20" t="s">
        <v>10</v>
      </c>
      <c r="E185" s="68" t="s">
        <v>447</v>
      </c>
      <c r="F185" s="23" t="s">
        <v>92</v>
      </c>
      <c r="G185" s="100">
        <f>G186</f>
        <v>30</v>
      </c>
      <c r="H185" s="100">
        <f t="shared" si="60"/>
        <v>0</v>
      </c>
      <c r="I185" s="100">
        <f t="shared" si="59"/>
        <v>30</v>
      </c>
    </row>
    <row r="186" spans="1:13" s="52" customFormat="1" ht="12">
      <c r="A186" s="21" t="s">
        <v>205</v>
      </c>
      <c r="B186" s="30">
        <v>800</v>
      </c>
      <c r="C186" s="20" t="s">
        <v>14</v>
      </c>
      <c r="D186" s="20" t="s">
        <v>10</v>
      </c>
      <c r="E186" s="68" t="s">
        <v>447</v>
      </c>
      <c r="F186" s="23" t="s">
        <v>206</v>
      </c>
      <c r="G186" s="100">
        <v>30</v>
      </c>
      <c r="H186" s="100"/>
      <c r="I186" s="100">
        <f t="shared" si="59"/>
        <v>30</v>
      </c>
    </row>
    <row r="187" spans="1:13" s="52" customFormat="1" ht="12">
      <c r="A187" s="21" t="s">
        <v>262</v>
      </c>
      <c r="B187" s="30">
        <v>800</v>
      </c>
      <c r="C187" s="20" t="s">
        <v>14</v>
      </c>
      <c r="D187" s="20" t="s">
        <v>10</v>
      </c>
      <c r="E187" s="68" t="s">
        <v>448</v>
      </c>
      <c r="F187" s="23"/>
      <c r="G187" s="100">
        <f>G188</f>
        <v>530</v>
      </c>
      <c r="H187" s="100">
        <f t="shared" ref="H187:H188" si="61">H188</f>
        <v>0</v>
      </c>
      <c r="I187" s="100">
        <f>G187+H187</f>
        <v>530</v>
      </c>
    </row>
    <row r="188" spans="1:13" s="52" customFormat="1" ht="12">
      <c r="A188" s="21" t="s">
        <v>93</v>
      </c>
      <c r="B188" s="30">
        <v>800</v>
      </c>
      <c r="C188" s="20" t="s">
        <v>14</v>
      </c>
      <c r="D188" s="20" t="s">
        <v>10</v>
      </c>
      <c r="E188" s="68" t="s">
        <v>448</v>
      </c>
      <c r="F188" s="23" t="s">
        <v>92</v>
      </c>
      <c r="G188" s="100">
        <f>G189</f>
        <v>530</v>
      </c>
      <c r="H188" s="100">
        <f t="shared" si="61"/>
        <v>0</v>
      </c>
      <c r="I188" s="100">
        <f>G188+H188</f>
        <v>530</v>
      </c>
    </row>
    <row r="189" spans="1:13" s="52" customFormat="1" ht="12">
      <c r="A189" s="21" t="s">
        <v>205</v>
      </c>
      <c r="B189" s="30">
        <v>800</v>
      </c>
      <c r="C189" s="20" t="s">
        <v>14</v>
      </c>
      <c r="D189" s="20" t="s">
        <v>10</v>
      </c>
      <c r="E189" s="68" t="s">
        <v>448</v>
      </c>
      <c r="F189" s="23" t="s">
        <v>206</v>
      </c>
      <c r="G189" s="100">
        <v>530</v>
      </c>
      <c r="H189" s="103"/>
      <c r="I189" s="100">
        <f>G189+H189</f>
        <v>530</v>
      </c>
    </row>
    <row r="190" spans="1:13" s="52" customFormat="1" ht="12">
      <c r="A190" s="21" t="s">
        <v>392</v>
      </c>
      <c r="B190" s="30">
        <v>800</v>
      </c>
      <c r="C190" s="20" t="s">
        <v>14</v>
      </c>
      <c r="D190" s="20" t="s">
        <v>10</v>
      </c>
      <c r="E190" s="20" t="s">
        <v>141</v>
      </c>
      <c r="F190" s="23"/>
      <c r="G190" s="100">
        <f>G191+G194</f>
        <v>487.2</v>
      </c>
      <c r="H190" s="100">
        <f t="shared" ref="H190" si="62">H191+H194</f>
        <v>0</v>
      </c>
      <c r="I190" s="100">
        <f t="shared" si="59"/>
        <v>487.2</v>
      </c>
    </row>
    <row r="191" spans="1:13" s="52" customFormat="1" ht="12">
      <c r="A191" s="21" t="s">
        <v>263</v>
      </c>
      <c r="B191" s="30">
        <v>800</v>
      </c>
      <c r="C191" s="20" t="s">
        <v>14</v>
      </c>
      <c r="D191" s="20" t="s">
        <v>10</v>
      </c>
      <c r="E191" s="20" t="s">
        <v>264</v>
      </c>
      <c r="F191" s="23"/>
      <c r="G191" s="100">
        <f t="shared" ref="G191:H192" si="63">G192</f>
        <v>237.2</v>
      </c>
      <c r="H191" s="100">
        <f t="shared" si="63"/>
        <v>0</v>
      </c>
      <c r="I191" s="100">
        <f t="shared" si="59"/>
        <v>237.2</v>
      </c>
    </row>
    <row r="192" spans="1:13" s="52" customFormat="1" ht="12">
      <c r="A192" s="21" t="s">
        <v>70</v>
      </c>
      <c r="B192" s="30">
        <v>800</v>
      </c>
      <c r="C192" s="20" t="s">
        <v>14</v>
      </c>
      <c r="D192" s="20" t="s">
        <v>10</v>
      </c>
      <c r="E192" s="20" t="s">
        <v>264</v>
      </c>
      <c r="F192" s="23" t="s">
        <v>22</v>
      </c>
      <c r="G192" s="100">
        <f t="shared" si="63"/>
        <v>237.2</v>
      </c>
      <c r="H192" s="100">
        <f t="shared" si="63"/>
        <v>0</v>
      </c>
      <c r="I192" s="100">
        <f t="shared" si="59"/>
        <v>237.2</v>
      </c>
    </row>
    <row r="193" spans="1:13" s="52" customFormat="1" ht="24">
      <c r="A193" s="21" t="s">
        <v>476</v>
      </c>
      <c r="B193" s="30">
        <v>800</v>
      </c>
      <c r="C193" s="20" t="s">
        <v>14</v>
      </c>
      <c r="D193" s="20" t="s">
        <v>10</v>
      </c>
      <c r="E193" s="20" t="s">
        <v>264</v>
      </c>
      <c r="F193" s="23" t="s">
        <v>75</v>
      </c>
      <c r="G193" s="100">
        <v>237.2</v>
      </c>
      <c r="H193" s="103"/>
      <c r="I193" s="100">
        <f t="shared" si="59"/>
        <v>237.2</v>
      </c>
    </row>
    <row r="194" spans="1:13" s="52" customFormat="1" ht="12">
      <c r="A194" s="21" t="s">
        <v>263</v>
      </c>
      <c r="B194" s="30">
        <v>800</v>
      </c>
      <c r="C194" s="20" t="s">
        <v>14</v>
      </c>
      <c r="D194" s="20" t="s">
        <v>10</v>
      </c>
      <c r="E194" s="68" t="s">
        <v>290</v>
      </c>
      <c r="F194" s="23"/>
      <c r="G194" s="100">
        <f>G195</f>
        <v>250</v>
      </c>
      <c r="H194" s="100">
        <f t="shared" ref="H194:H195" si="64">H195</f>
        <v>0</v>
      </c>
      <c r="I194" s="100">
        <f t="shared" si="59"/>
        <v>250</v>
      </c>
    </row>
    <row r="195" spans="1:13" s="52" customFormat="1" ht="12">
      <c r="A195" s="21" t="s">
        <v>70</v>
      </c>
      <c r="B195" s="30">
        <v>800</v>
      </c>
      <c r="C195" s="20" t="s">
        <v>14</v>
      </c>
      <c r="D195" s="20" t="s">
        <v>10</v>
      </c>
      <c r="E195" s="68" t="s">
        <v>290</v>
      </c>
      <c r="F195" s="23" t="s">
        <v>22</v>
      </c>
      <c r="G195" s="100">
        <f>G196</f>
        <v>250</v>
      </c>
      <c r="H195" s="100">
        <f t="shared" si="64"/>
        <v>0</v>
      </c>
      <c r="I195" s="100">
        <f t="shared" si="59"/>
        <v>250</v>
      </c>
    </row>
    <row r="196" spans="1:13" s="52" customFormat="1" ht="24">
      <c r="A196" s="21" t="s">
        <v>476</v>
      </c>
      <c r="B196" s="30">
        <v>800</v>
      </c>
      <c r="C196" s="20" t="s">
        <v>14</v>
      </c>
      <c r="D196" s="20" t="s">
        <v>10</v>
      </c>
      <c r="E196" s="68" t="s">
        <v>290</v>
      </c>
      <c r="F196" s="23" t="s">
        <v>75</v>
      </c>
      <c r="G196" s="100">
        <v>250</v>
      </c>
      <c r="H196" s="103"/>
      <c r="I196" s="100">
        <f t="shared" si="59"/>
        <v>250</v>
      </c>
    </row>
    <row r="197" spans="1:13" s="54" customFormat="1" ht="12">
      <c r="A197" s="25" t="s">
        <v>46</v>
      </c>
      <c r="B197" s="32">
        <v>800</v>
      </c>
      <c r="C197" s="16" t="s">
        <v>8</v>
      </c>
      <c r="D197" s="16"/>
      <c r="E197" s="16"/>
      <c r="F197" s="26"/>
      <c r="G197" s="98">
        <f>G238+G198</f>
        <v>21143.9</v>
      </c>
      <c r="H197" s="98">
        <f>H238+H198</f>
        <v>0</v>
      </c>
      <c r="I197" s="98">
        <f t="shared" si="59"/>
        <v>21143.9</v>
      </c>
      <c r="J197" s="52"/>
      <c r="K197" s="52"/>
      <c r="L197" s="52"/>
      <c r="M197" s="52"/>
    </row>
    <row r="198" spans="1:13" s="56" customFormat="1" ht="12">
      <c r="A198" s="22" t="s">
        <v>132</v>
      </c>
      <c r="B198" s="34">
        <v>800</v>
      </c>
      <c r="C198" s="18" t="s">
        <v>8</v>
      </c>
      <c r="D198" s="18" t="s">
        <v>5</v>
      </c>
      <c r="E198" s="18"/>
      <c r="F198" s="42"/>
      <c r="G198" s="99">
        <f>G199</f>
        <v>13176.5</v>
      </c>
      <c r="H198" s="99">
        <f>H199</f>
        <v>0</v>
      </c>
      <c r="I198" s="99">
        <f t="shared" si="59"/>
        <v>13176.5</v>
      </c>
      <c r="J198" s="93"/>
      <c r="K198" s="93"/>
      <c r="L198" s="93"/>
      <c r="M198" s="93"/>
    </row>
    <row r="199" spans="1:13" s="52" customFormat="1" ht="24">
      <c r="A199" s="21" t="s">
        <v>501</v>
      </c>
      <c r="B199" s="30">
        <v>800</v>
      </c>
      <c r="C199" s="20" t="s">
        <v>8</v>
      </c>
      <c r="D199" s="20" t="s">
        <v>5</v>
      </c>
      <c r="E199" s="20" t="s">
        <v>213</v>
      </c>
      <c r="F199" s="23"/>
      <c r="G199" s="100">
        <f>G200</f>
        <v>13176.5</v>
      </c>
      <c r="H199" s="100">
        <f>H200</f>
        <v>0</v>
      </c>
      <c r="I199" s="100">
        <f t="shared" si="59"/>
        <v>13176.5</v>
      </c>
    </row>
    <row r="200" spans="1:13" s="52" customFormat="1" ht="15" customHeight="1">
      <c r="A200" s="21" t="s">
        <v>466</v>
      </c>
      <c r="B200" s="30">
        <v>800</v>
      </c>
      <c r="C200" s="20" t="s">
        <v>8</v>
      </c>
      <c r="D200" s="20" t="s">
        <v>5</v>
      </c>
      <c r="E200" s="20" t="s">
        <v>467</v>
      </c>
      <c r="F200" s="23"/>
      <c r="G200" s="100">
        <f>G201+G206+G211+G216+G222+G219</f>
        <v>13176.5</v>
      </c>
      <c r="H200" s="100">
        <f>H201+H206+H211+H216+H222+H219</f>
        <v>0</v>
      </c>
      <c r="I200" s="100">
        <f t="shared" si="59"/>
        <v>13176.5</v>
      </c>
    </row>
    <row r="201" spans="1:13" s="52" customFormat="1" ht="36" hidden="1">
      <c r="A201" s="21" t="s">
        <v>362</v>
      </c>
      <c r="B201" s="30">
        <v>800</v>
      </c>
      <c r="C201" s="20" t="s">
        <v>8</v>
      </c>
      <c r="D201" s="20" t="s">
        <v>5</v>
      </c>
      <c r="E201" s="20" t="s">
        <v>468</v>
      </c>
      <c r="F201" s="23"/>
      <c r="G201" s="100">
        <f>G202+G204</f>
        <v>0</v>
      </c>
      <c r="H201" s="100">
        <f>H202+H204</f>
        <v>0</v>
      </c>
      <c r="I201" s="100">
        <f t="shared" si="59"/>
        <v>0</v>
      </c>
    </row>
    <row r="202" spans="1:13" s="52" customFormat="1" ht="12" hidden="1">
      <c r="A202" s="21" t="s">
        <v>280</v>
      </c>
      <c r="B202" s="30">
        <v>800</v>
      </c>
      <c r="C202" s="20" t="s">
        <v>8</v>
      </c>
      <c r="D202" s="20" t="s">
        <v>5</v>
      </c>
      <c r="E202" s="20" t="s">
        <v>468</v>
      </c>
      <c r="F202" s="23" t="s">
        <v>127</v>
      </c>
      <c r="G202" s="100">
        <f>G203</f>
        <v>0</v>
      </c>
      <c r="H202" s="100">
        <f>H203</f>
        <v>0</v>
      </c>
      <c r="I202" s="100">
        <f t="shared" si="59"/>
        <v>0</v>
      </c>
    </row>
    <row r="203" spans="1:13" s="52" customFormat="1" ht="12" hidden="1">
      <c r="A203" s="21" t="s">
        <v>129</v>
      </c>
      <c r="B203" s="30">
        <v>800</v>
      </c>
      <c r="C203" s="20" t="s">
        <v>8</v>
      </c>
      <c r="D203" s="20" t="s">
        <v>5</v>
      </c>
      <c r="E203" s="20" t="s">
        <v>468</v>
      </c>
      <c r="F203" s="23" t="s">
        <v>128</v>
      </c>
      <c r="G203" s="100">
        <v>0</v>
      </c>
      <c r="H203" s="100"/>
      <c r="I203" s="100">
        <f t="shared" si="59"/>
        <v>0</v>
      </c>
    </row>
    <row r="204" spans="1:13" s="52" customFormat="1" ht="12" hidden="1">
      <c r="A204" s="21" t="s">
        <v>70</v>
      </c>
      <c r="B204" s="30">
        <v>800</v>
      </c>
      <c r="C204" s="20" t="s">
        <v>8</v>
      </c>
      <c r="D204" s="20" t="s">
        <v>5</v>
      </c>
      <c r="E204" s="20" t="s">
        <v>468</v>
      </c>
      <c r="F204" s="23" t="s">
        <v>22</v>
      </c>
      <c r="G204" s="100">
        <f>G205</f>
        <v>0</v>
      </c>
      <c r="H204" s="100">
        <f>H205</f>
        <v>0</v>
      </c>
      <c r="I204" s="100">
        <f t="shared" si="59"/>
        <v>0</v>
      </c>
    </row>
    <row r="205" spans="1:13" s="52" customFormat="1" ht="12" hidden="1">
      <c r="A205" s="21" t="s">
        <v>71</v>
      </c>
      <c r="B205" s="30">
        <v>800</v>
      </c>
      <c r="C205" s="20" t="s">
        <v>8</v>
      </c>
      <c r="D205" s="20" t="s">
        <v>5</v>
      </c>
      <c r="E205" s="20" t="s">
        <v>468</v>
      </c>
      <c r="F205" s="23" t="s">
        <v>69</v>
      </c>
      <c r="G205" s="100">
        <v>0</v>
      </c>
      <c r="H205" s="100"/>
      <c r="I205" s="100">
        <f t="shared" si="59"/>
        <v>0</v>
      </c>
    </row>
    <row r="206" spans="1:13" s="52" customFormat="1" ht="36" hidden="1">
      <c r="A206" s="21" t="s">
        <v>363</v>
      </c>
      <c r="B206" s="30">
        <v>800</v>
      </c>
      <c r="C206" s="20" t="s">
        <v>8</v>
      </c>
      <c r="D206" s="20" t="s">
        <v>5</v>
      </c>
      <c r="E206" s="20" t="s">
        <v>469</v>
      </c>
      <c r="F206" s="23"/>
      <c r="G206" s="100">
        <f>G207+G209</f>
        <v>0</v>
      </c>
      <c r="H206" s="100">
        <f>H207+H209</f>
        <v>0</v>
      </c>
      <c r="I206" s="100">
        <f t="shared" si="59"/>
        <v>0</v>
      </c>
    </row>
    <row r="207" spans="1:13" s="52" customFormat="1" ht="12" hidden="1">
      <c r="A207" s="21" t="s">
        <v>280</v>
      </c>
      <c r="B207" s="30">
        <v>800</v>
      </c>
      <c r="C207" s="20" t="s">
        <v>8</v>
      </c>
      <c r="D207" s="20" t="s">
        <v>5</v>
      </c>
      <c r="E207" s="20" t="s">
        <v>469</v>
      </c>
      <c r="F207" s="23" t="s">
        <v>127</v>
      </c>
      <c r="G207" s="100">
        <f>G208</f>
        <v>0</v>
      </c>
      <c r="H207" s="100">
        <f>H208</f>
        <v>0</v>
      </c>
      <c r="I207" s="100">
        <f t="shared" si="59"/>
        <v>0</v>
      </c>
    </row>
    <row r="208" spans="1:13" s="52" customFormat="1" ht="12" hidden="1">
      <c r="A208" s="21" t="s">
        <v>129</v>
      </c>
      <c r="B208" s="30">
        <v>800</v>
      </c>
      <c r="C208" s="20" t="s">
        <v>8</v>
      </c>
      <c r="D208" s="20" t="s">
        <v>5</v>
      </c>
      <c r="E208" s="20" t="s">
        <v>469</v>
      </c>
      <c r="F208" s="23" t="s">
        <v>128</v>
      </c>
      <c r="G208" s="100">
        <v>0</v>
      </c>
      <c r="H208" s="100"/>
      <c r="I208" s="100">
        <f t="shared" si="59"/>
        <v>0</v>
      </c>
    </row>
    <row r="209" spans="1:9" s="52" customFormat="1" ht="12" hidden="1">
      <c r="A209" s="21" t="s">
        <v>70</v>
      </c>
      <c r="B209" s="30">
        <v>800</v>
      </c>
      <c r="C209" s="20" t="s">
        <v>8</v>
      </c>
      <c r="D209" s="20" t="s">
        <v>5</v>
      </c>
      <c r="E209" s="20" t="s">
        <v>469</v>
      </c>
      <c r="F209" s="23" t="s">
        <v>22</v>
      </c>
      <c r="G209" s="100">
        <f>G210</f>
        <v>0</v>
      </c>
      <c r="H209" s="100">
        <f>H210</f>
        <v>0</v>
      </c>
      <c r="I209" s="100">
        <f t="shared" si="59"/>
        <v>0</v>
      </c>
    </row>
    <row r="210" spans="1:9" s="52" customFormat="1" ht="12" hidden="1">
      <c r="A210" s="21" t="s">
        <v>71</v>
      </c>
      <c r="B210" s="30">
        <v>800</v>
      </c>
      <c r="C210" s="20" t="s">
        <v>8</v>
      </c>
      <c r="D210" s="20" t="s">
        <v>5</v>
      </c>
      <c r="E210" s="20" t="s">
        <v>469</v>
      </c>
      <c r="F210" s="23" t="s">
        <v>69</v>
      </c>
      <c r="G210" s="100">
        <v>0</v>
      </c>
      <c r="H210" s="100"/>
      <c r="I210" s="100">
        <f t="shared" si="59"/>
        <v>0</v>
      </c>
    </row>
    <row r="211" spans="1:9" s="52" customFormat="1" ht="36" hidden="1">
      <c r="A211" s="21" t="s">
        <v>361</v>
      </c>
      <c r="B211" s="30">
        <v>800</v>
      </c>
      <c r="C211" s="20" t="s">
        <v>8</v>
      </c>
      <c r="D211" s="20" t="s">
        <v>5</v>
      </c>
      <c r="E211" s="20" t="s">
        <v>470</v>
      </c>
      <c r="F211" s="23"/>
      <c r="G211" s="100">
        <f>G212+G214</f>
        <v>0</v>
      </c>
      <c r="H211" s="100">
        <f>H212+H214</f>
        <v>0</v>
      </c>
      <c r="I211" s="100">
        <f t="shared" si="59"/>
        <v>0</v>
      </c>
    </row>
    <row r="212" spans="1:9" s="52" customFormat="1" ht="12" hidden="1">
      <c r="A212" s="21" t="s">
        <v>280</v>
      </c>
      <c r="B212" s="30">
        <v>800</v>
      </c>
      <c r="C212" s="20" t="s">
        <v>8</v>
      </c>
      <c r="D212" s="20" t="s">
        <v>5</v>
      </c>
      <c r="E212" s="20" t="s">
        <v>470</v>
      </c>
      <c r="F212" s="23" t="s">
        <v>127</v>
      </c>
      <c r="G212" s="100">
        <f>G213</f>
        <v>0</v>
      </c>
      <c r="H212" s="100">
        <f>H213</f>
        <v>0</v>
      </c>
      <c r="I212" s="100">
        <f t="shared" si="59"/>
        <v>0</v>
      </c>
    </row>
    <row r="213" spans="1:9" s="52" customFormat="1" ht="12" hidden="1">
      <c r="A213" s="21" t="s">
        <v>129</v>
      </c>
      <c r="B213" s="30">
        <v>800</v>
      </c>
      <c r="C213" s="20" t="s">
        <v>8</v>
      </c>
      <c r="D213" s="20" t="s">
        <v>5</v>
      </c>
      <c r="E213" s="20" t="s">
        <v>470</v>
      </c>
      <c r="F213" s="23" t="s">
        <v>128</v>
      </c>
      <c r="G213" s="100">
        <v>0</v>
      </c>
      <c r="H213" s="100"/>
      <c r="I213" s="100">
        <f t="shared" si="59"/>
        <v>0</v>
      </c>
    </row>
    <row r="214" spans="1:9" s="52" customFormat="1" ht="12" hidden="1">
      <c r="A214" s="21" t="s">
        <v>70</v>
      </c>
      <c r="B214" s="30">
        <v>800</v>
      </c>
      <c r="C214" s="20" t="s">
        <v>8</v>
      </c>
      <c r="D214" s="20" t="s">
        <v>5</v>
      </c>
      <c r="E214" s="20" t="s">
        <v>470</v>
      </c>
      <c r="F214" s="23" t="s">
        <v>22</v>
      </c>
      <c r="G214" s="100">
        <f>G215</f>
        <v>0</v>
      </c>
      <c r="H214" s="100">
        <f>H215</f>
        <v>0</v>
      </c>
      <c r="I214" s="100">
        <f t="shared" si="59"/>
        <v>0</v>
      </c>
    </row>
    <row r="215" spans="1:9" s="52" customFormat="1" ht="12" hidden="1">
      <c r="A215" s="21" t="s">
        <v>71</v>
      </c>
      <c r="B215" s="30">
        <v>800</v>
      </c>
      <c r="C215" s="20" t="s">
        <v>8</v>
      </c>
      <c r="D215" s="20" t="s">
        <v>5</v>
      </c>
      <c r="E215" s="20" t="s">
        <v>470</v>
      </c>
      <c r="F215" s="23" t="s">
        <v>69</v>
      </c>
      <c r="G215" s="100">
        <v>0</v>
      </c>
      <c r="H215" s="100"/>
      <c r="I215" s="100">
        <f t="shared" si="59"/>
        <v>0</v>
      </c>
    </row>
    <row r="216" spans="1:9" s="52" customFormat="1" ht="17.25" hidden="1" customHeight="1">
      <c r="A216" s="21" t="s">
        <v>291</v>
      </c>
      <c r="B216" s="30">
        <v>800</v>
      </c>
      <c r="C216" s="20" t="s">
        <v>8</v>
      </c>
      <c r="D216" s="20" t="s">
        <v>5</v>
      </c>
      <c r="E216" s="80" t="s">
        <v>471</v>
      </c>
      <c r="F216" s="23"/>
      <c r="G216" s="100">
        <f t="shared" ref="G216:H217" si="65">G217</f>
        <v>0</v>
      </c>
      <c r="H216" s="100">
        <f t="shared" si="65"/>
        <v>0</v>
      </c>
      <c r="I216" s="100">
        <f t="shared" si="59"/>
        <v>0</v>
      </c>
    </row>
    <row r="217" spans="1:9" s="52" customFormat="1" ht="12" hidden="1">
      <c r="A217" s="21" t="s">
        <v>280</v>
      </c>
      <c r="B217" s="30">
        <v>800</v>
      </c>
      <c r="C217" s="20" t="s">
        <v>8</v>
      </c>
      <c r="D217" s="20" t="s">
        <v>5</v>
      </c>
      <c r="E217" s="80" t="s">
        <v>471</v>
      </c>
      <c r="F217" s="23" t="s">
        <v>127</v>
      </c>
      <c r="G217" s="100">
        <f t="shared" si="65"/>
        <v>0</v>
      </c>
      <c r="H217" s="100">
        <f t="shared" si="65"/>
        <v>0</v>
      </c>
      <c r="I217" s="100">
        <f t="shared" si="59"/>
        <v>0</v>
      </c>
    </row>
    <row r="218" spans="1:9" s="52" customFormat="1" ht="12" hidden="1">
      <c r="A218" s="21" t="s">
        <v>129</v>
      </c>
      <c r="B218" s="30">
        <v>800</v>
      </c>
      <c r="C218" s="20" t="s">
        <v>8</v>
      </c>
      <c r="D218" s="20" t="s">
        <v>5</v>
      </c>
      <c r="E218" s="80" t="s">
        <v>471</v>
      </c>
      <c r="F218" s="23" t="s">
        <v>128</v>
      </c>
      <c r="G218" s="100">
        <v>0</v>
      </c>
      <c r="H218" s="103"/>
      <c r="I218" s="100">
        <f t="shared" si="59"/>
        <v>0</v>
      </c>
    </row>
    <row r="219" spans="1:9" s="52" customFormat="1" ht="12">
      <c r="A219" s="21" t="s">
        <v>503</v>
      </c>
      <c r="B219" s="30">
        <v>800</v>
      </c>
      <c r="C219" s="20" t="s">
        <v>8</v>
      </c>
      <c r="D219" s="20" t="s">
        <v>5</v>
      </c>
      <c r="E219" s="80" t="s">
        <v>504</v>
      </c>
      <c r="F219" s="23"/>
      <c r="G219" s="100">
        <f>G220</f>
        <v>1148.5</v>
      </c>
      <c r="H219" s="103">
        <f>H220</f>
        <v>0</v>
      </c>
      <c r="I219" s="100">
        <f t="shared" si="59"/>
        <v>1148.5</v>
      </c>
    </row>
    <row r="220" spans="1:9" s="52" customFormat="1" ht="12">
      <c r="A220" s="21" t="s">
        <v>280</v>
      </c>
      <c r="B220" s="30">
        <v>800</v>
      </c>
      <c r="C220" s="20" t="s">
        <v>8</v>
      </c>
      <c r="D220" s="20" t="s">
        <v>5</v>
      </c>
      <c r="E220" s="80" t="s">
        <v>504</v>
      </c>
      <c r="F220" s="23" t="s">
        <v>127</v>
      </c>
      <c r="G220" s="100">
        <f>G221</f>
        <v>1148.5</v>
      </c>
      <c r="H220" s="100">
        <f>H221</f>
        <v>0</v>
      </c>
      <c r="I220" s="100">
        <f t="shared" si="59"/>
        <v>1148.5</v>
      </c>
    </row>
    <row r="221" spans="1:9" s="52" customFormat="1" ht="12">
      <c r="A221" s="21" t="s">
        <v>129</v>
      </c>
      <c r="B221" s="30">
        <v>800</v>
      </c>
      <c r="C221" s="20" t="s">
        <v>8</v>
      </c>
      <c r="D221" s="20" t="s">
        <v>5</v>
      </c>
      <c r="E221" s="80" t="s">
        <v>504</v>
      </c>
      <c r="F221" s="23" t="s">
        <v>128</v>
      </c>
      <c r="G221" s="100">
        <v>1148.5</v>
      </c>
      <c r="H221" s="103"/>
      <c r="I221" s="100">
        <f t="shared" si="59"/>
        <v>1148.5</v>
      </c>
    </row>
    <row r="222" spans="1:9" s="52" customFormat="1" ht="12">
      <c r="A222" s="21" t="s">
        <v>479</v>
      </c>
      <c r="B222" s="30">
        <v>800</v>
      </c>
      <c r="C222" s="20" t="s">
        <v>8</v>
      </c>
      <c r="D222" s="20" t="s">
        <v>5</v>
      </c>
      <c r="E222" s="80" t="s">
        <v>478</v>
      </c>
      <c r="F222" s="23"/>
      <c r="G222" s="100">
        <f>G223+G228+G233</f>
        <v>12028</v>
      </c>
      <c r="H222" s="100">
        <f>H223+H228+H233</f>
        <v>0</v>
      </c>
      <c r="I222" s="100">
        <f t="shared" si="59"/>
        <v>12028</v>
      </c>
    </row>
    <row r="223" spans="1:9" s="52" customFormat="1" ht="36">
      <c r="A223" s="21" t="s">
        <v>362</v>
      </c>
      <c r="B223" s="30">
        <v>800</v>
      </c>
      <c r="C223" s="20" t="s">
        <v>8</v>
      </c>
      <c r="D223" s="20" t="s">
        <v>5</v>
      </c>
      <c r="E223" s="80" t="s">
        <v>480</v>
      </c>
      <c r="F223" s="23"/>
      <c r="G223" s="100">
        <f>G224+G226</f>
        <v>11760</v>
      </c>
      <c r="H223" s="100">
        <f>H224+H226</f>
        <v>0</v>
      </c>
      <c r="I223" s="100">
        <f t="shared" si="59"/>
        <v>11760</v>
      </c>
    </row>
    <row r="224" spans="1:9" s="52" customFormat="1" ht="12" hidden="1">
      <c r="A224" s="21" t="s">
        <v>280</v>
      </c>
      <c r="B224" s="30">
        <v>800</v>
      </c>
      <c r="C224" s="20" t="s">
        <v>8</v>
      </c>
      <c r="D224" s="20" t="s">
        <v>5</v>
      </c>
      <c r="E224" s="80" t="s">
        <v>480</v>
      </c>
      <c r="F224" s="23" t="s">
        <v>127</v>
      </c>
      <c r="G224" s="100">
        <f>G225</f>
        <v>0</v>
      </c>
      <c r="H224" s="100">
        <f>H225</f>
        <v>0</v>
      </c>
      <c r="I224" s="100">
        <f t="shared" si="59"/>
        <v>0</v>
      </c>
    </row>
    <row r="225" spans="1:13" s="52" customFormat="1" ht="12" hidden="1">
      <c r="A225" s="21" t="s">
        <v>129</v>
      </c>
      <c r="B225" s="30">
        <v>800</v>
      </c>
      <c r="C225" s="20" t="s">
        <v>8</v>
      </c>
      <c r="D225" s="20" t="s">
        <v>5</v>
      </c>
      <c r="E225" s="80" t="s">
        <v>480</v>
      </c>
      <c r="F225" s="23" t="s">
        <v>128</v>
      </c>
      <c r="G225" s="100">
        <v>0</v>
      </c>
      <c r="H225" s="100"/>
      <c r="I225" s="100">
        <f t="shared" si="59"/>
        <v>0</v>
      </c>
    </row>
    <row r="226" spans="1:13" s="52" customFormat="1" ht="12">
      <c r="A226" s="21" t="s">
        <v>70</v>
      </c>
      <c r="B226" s="30">
        <v>800</v>
      </c>
      <c r="C226" s="20" t="s">
        <v>8</v>
      </c>
      <c r="D226" s="20" t="s">
        <v>5</v>
      </c>
      <c r="E226" s="80" t="s">
        <v>480</v>
      </c>
      <c r="F226" s="23" t="s">
        <v>22</v>
      </c>
      <c r="G226" s="100">
        <f>G227</f>
        <v>11760</v>
      </c>
      <c r="H226" s="100">
        <f>H227</f>
        <v>0</v>
      </c>
      <c r="I226" s="100">
        <f t="shared" si="59"/>
        <v>11760</v>
      </c>
    </row>
    <row r="227" spans="1:13" s="52" customFormat="1" ht="12">
      <c r="A227" s="21" t="s">
        <v>71</v>
      </c>
      <c r="B227" s="30">
        <v>800</v>
      </c>
      <c r="C227" s="20" t="s">
        <v>8</v>
      </c>
      <c r="D227" s="20" t="s">
        <v>5</v>
      </c>
      <c r="E227" s="80" t="s">
        <v>480</v>
      </c>
      <c r="F227" s="23" t="s">
        <v>69</v>
      </c>
      <c r="G227" s="100">
        <v>11760</v>
      </c>
      <c r="H227" s="103"/>
      <c r="I227" s="100">
        <f t="shared" si="59"/>
        <v>11760</v>
      </c>
    </row>
    <row r="228" spans="1:13" s="52" customFormat="1" ht="35.25" customHeight="1">
      <c r="A228" s="21" t="s">
        <v>363</v>
      </c>
      <c r="B228" s="30">
        <v>800</v>
      </c>
      <c r="C228" s="20" t="s">
        <v>8</v>
      </c>
      <c r="D228" s="20" t="s">
        <v>5</v>
      </c>
      <c r="E228" s="20" t="s">
        <v>481</v>
      </c>
      <c r="F228" s="23"/>
      <c r="G228" s="100">
        <f>G229+G231</f>
        <v>228</v>
      </c>
      <c r="H228" s="100">
        <f>H229+H231</f>
        <v>0</v>
      </c>
      <c r="I228" s="100">
        <f t="shared" si="59"/>
        <v>228</v>
      </c>
    </row>
    <row r="229" spans="1:13" s="52" customFormat="1" ht="12" hidden="1">
      <c r="A229" s="21" t="s">
        <v>280</v>
      </c>
      <c r="B229" s="30">
        <v>800</v>
      </c>
      <c r="C229" s="20" t="s">
        <v>8</v>
      </c>
      <c r="D229" s="20" t="s">
        <v>5</v>
      </c>
      <c r="E229" s="20" t="s">
        <v>481</v>
      </c>
      <c r="F229" s="23" t="s">
        <v>127</v>
      </c>
      <c r="G229" s="100">
        <f>G230</f>
        <v>0</v>
      </c>
      <c r="H229" s="103">
        <f>H230</f>
        <v>0</v>
      </c>
      <c r="I229" s="100">
        <f t="shared" si="59"/>
        <v>0</v>
      </c>
    </row>
    <row r="230" spans="1:13" s="52" customFormat="1" ht="12" hidden="1">
      <c r="A230" s="21" t="s">
        <v>129</v>
      </c>
      <c r="B230" s="30">
        <v>800</v>
      </c>
      <c r="C230" s="20" t="s">
        <v>8</v>
      </c>
      <c r="D230" s="20" t="s">
        <v>5</v>
      </c>
      <c r="E230" s="20" t="s">
        <v>481</v>
      </c>
      <c r="F230" s="23" t="s">
        <v>128</v>
      </c>
      <c r="G230" s="100">
        <v>0</v>
      </c>
      <c r="H230" s="103"/>
      <c r="I230" s="100">
        <f t="shared" si="59"/>
        <v>0</v>
      </c>
    </row>
    <row r="231" spans="1:13" s="52" customFormat="1" ht="12">
      <c r="A231" s="21" t="s">
        <v>70</v>
      </c>
      <c r="B231" s="30">
        <v>800</v>
      </c>
      <c r="C231" s="20" t="s">
        <v>8</v>
      </c>
      <c r="D231" s="20" t="s">
        <v>5</v>
      </c>
      <c r="E231" s="20" t="s">
        <v>481</v>
      </c>
      <c r="F231" s="23" t="s">
        <v>22</v>
      </c>
      <c r="G231" s="100">
        <f>G232</f>
        <v>228</v>
      </c>
      <c r="H231" s="100">
        <f>H232</f>
        <v>0</v>
      </c>
      <c r="I231" s="100">
        <f t="shared" si="59"/>
        <v>228</v>
      </c>
    </row>
    <row r="232" spans="1:13" s="52" customFormat="1" ht="12">
      <c r="A232" s="21" t="s">
        <v>71</v>
      </c>
      <c r="B232" s="30">
        <v>800</v>
      </c>
      <c r="C232" s="20" t="s">
        <v>8</v>
      </c>
      <c r="D232" s="20" t="s">
        <v>5</v>
      </c>
      <c r="E232" s="20" t="s">
        <v>481</v>
      </c>
      <c r="F232" s="23" t="s">
        <v>69</v>
      </c>
      <c r="G232" s="100">
        <v>228</v>
      </c>
      <c r="H232" s="103"/>
      <c r="I232" s="100">
        <f t="shared" si="59"/>
        <v>228</v>
      </c>
    </row>
    <row r="233" spans="1:13" s="52" customFormat="1" ht="28.5" customHeight="1">
      <c r="A233" s="21" t="s">
        <v>361</v>
      </c>
      <c r="B233" s="30">
        <v>800</v>
      </c>
      <c r="C233" s="20" t="s">
        <v>8</v>
      </c>
      <c r="D233" s="20" t="s">
        <v>5</v>
      </c>
      <c r="E233" s="20" t="s">
        <v>482</v>
      </c>
      <c r="F233" s="23"/>
      <c r="G233" s="100">
        <f>G234+G236</f>
        <v>40</v>
      </c>
      <c r="H233" s="100">
        <f>H234+H236</f>
        <v>0</v>
      </c>
      <c r="I233" s="100">
        <f t="shared" si="59"/>
        <v>40</v>
      </c>
    </row>
    <row r="234" spans="1:13" s="52" customFormat="1" ht="12" hidden="1">
      <c r="A234" s="21" t="s">
        <v>280</v>
      </c>
      <c r="B234" s="30">
        <v>800</v>
      </c>
      <c r="C234" s="20" t="s">
        <v>8</v>
      </c>
      <c r="D234" s="20" t="s">
        <v>5</v>
      </c>
      <c r="E234" s="20" t="s">
        <v>482</v>
      </c>
      <c r="F234" s="23" t="s">
        <v>127</v>
      </c>
      <c r="G234" s="100">
        <f>G235</f>
        <v>0</v>
      </c>
      <c r="H234" s="100">
        <f>H235</f>
        <v>0</v>
      </c>
      <c r="I234" s="100">
        <f t="shared" si="59"/>
        <v>0</v>
      </c>
    </row>
    <row r="235" spans="1:13" s="52" customFormat="1" ht="12" hidden="1">
      <c r="A235" s="21" t="s">
        <v>129</v>
      </c>
      <c r="B235" s="30">
        <v>800</v>
      </c>
      <c r="C235" s="20" t="s">
        <v>8</v>
      </c>
      <c r="D235" s="20" t="s">
        <v>5</v>
      </c>
      <c r="E235" s="20" t="s">
        <v>482</v>
      </c>
      <c r="F235" s="23" t="s">
        <v>128</v>
      </c>
      <c r="G235" s="100">
        <v>0</v>
      </c>
      <c r="H235" s="100"/>
      <c r="I235" s="100">
        <f t="shared" si="59"/>
        <v>0</v>
      </c>
    </row>
    <row r="236" spans="1:13" s="52" customFormat="1" ht="12">
      <c r="A236" s="21" t="s">
        <v>70</v>
      </c>
      <c r="B236" s="30">
        <v>800</v>
      </c>
      <c r="C236" s="20" t="s">
        <v>8</v>
      </c>
      <c r="D236" s="20" t="s">
        <v>5</v>
      </c>
      <c r="E236" s="20" t="s">
        <v>482</v>
      </c>
      <c r="F236" s="23" t="s">
        <v>22</v>
      </c>
      <c r="G236" s="100">
        <f>G237</f>
        <v>40</v>
      </c>
      <c r="H236" s="100">
        <f>H237</f>
        <v>0</v>
      </c>
      <c r="I236" s="100">
        <f t="shared" si="59"/>
        <v>40</v>
      </c>
    </row>
    <row r="237" spans="1:13" s="52" customFormat="1" ht="12">
      <c r="A237" s="21" t="s">
        <v>71</v>
      </c>
      <c r="B237" s="30">
        <v>800</v>
      </c>
      <c r="C237" s="20" t="s">
        <v>8</v>
      </c>
      <c r="D237" s="20" t="s">
        <v>5</v>
      </c>
      <c r="E237" s="20" t="s">
        <v>482</v>
      </c>
      <c r="F237" s="23" t="s">
        <v>69</v>
      </c>
      <c r="G237" s="100">
        <v>40</v>
      </c>
      <c r="H237" s="100"/>
      <c r="I237" s="100">
        <f t="shared" si="59"/>
        <v>40</v>
      </c>
    </row>
    <row r="238" spans="1:13" s="56" customFormat="1" ht="12">
      <c r="A238" s="22" t="s">
        <v>131</v>
      </c>
      <c r="B238" s="34">
        <v>800</v>
      </c>
      <c r="C238" s="18" t="s">
        <v>8</v>
      </c>
      <c r="D238" s="18" t="s">
        <v>6</v>
      </c>
      <c r="E238" s="18"/>
      <c r="F238" s="42"/>
      <c r="G238" s="99">
        <f>G244+G239</f>
        <v>7967.4</v>
      </c>
      <c r="H238" s="99">
        <f>H244+H239</f>
        <v>0</v>
      </c>
      <c r="I238" s="99">
        <f t="shared" si="59"/>
        <v>7967.4</v>
      </c>
      <c r="J238" s="93"/>
      <c r="K238" s="93"/>
      <c r="L238" s="93"/>
      <c r="M238" s="93"/>
    </row>
    <row r="239" spans="1:13" s="56" customFormat="1" ht="24">
      <c r="A239" s="21" t="s">
        <v>501</v>
      </c>
      <c r="B239" s="30">
        <v>800</v>
      </c>
      <c r="C239" s="20" t="s">
        <v>8</v>
      </c>
      <c r="D239" s="20" t="s">
        <v>6</v>
      </c>
      <c r="E239" s="20" t="s">
        <v>213</v>
      </c>
      <c r="F239" s="23"/>
      <c r="G239" s="100">
        <f t="shared" ref="G239:H242" si="66">G240</f>
        <v>542</v>
      </c>
      <c r="H239" s="100">
        <f t="shared" si="66"/>
        <v>0</v>
      </c>
      <c r="I239" s="100">
        <f t="shared" si="59"/>
        <v>542</v>
      </c>
      <c r="J239" s="93"/>
      <c r="K239" s="93"/>
      <c r="L239" s="93"/>
      <c r="M239" s="93"/>
    </row>
    <row r="240" spans="1:13" s="56" customFormat="1" ht="12">
      <c r="A240" s="21" t="s">
        <v>466</v>
      </c>
      <c r="B240" s="30">
        <v>800</v>
      </c>
      <c r="C240" s="20" t="s">
        <v>8</v>
      </c>
      <c r="D240" s="20" t="s">
        <v>6</v>
      </c>
      <c r="E240" s="20" t="s">
        <v>467</v>
      </c>
      <c r="F240" s="23"/>
      <c r="G240" s="100">
        <f t="shared" si="66"/>
        <v>542</v>
      </c>
      <c r="H240" s="100">
        <f t="shared" si="66"/>
        <v>0</v>
      </c>
      <c r="I240" s="100">
        <f t="shared" si="59"/>
        <v>542</v>
      </c>
      <c r="J240" s="93"/>
      <c r="K240" s="93"/>
      <c r="L240" s="93"/>
      <c r="M240" s="93"/>
    </row>
    <row r="241" spans="1:13" s="56" customFormat="1" ht="12">
      <c r="A241" s="21" t="s">
        <v>202</v>
      </c>
      <c r="B241" s="30">
        <v>800</v>
      </c>
      <c r="C241" s="20" t="s">
        <v>8</v>
      </c>
      <c r="D241" s="20" t="s">
        <v>6</v>
      </c>
      <c r="E241" s="20" t="s">
        <v>522</v>
      </c>
      <c r="F241" s="23"/>
      <c r="G241" s="100">
        <f t="shared" si="66"/>
        <v>542</v>
      </c>
      <c r="H241" s="100">
        <f t="shared" si="66"/>
        <v>0</v>
      </c>
      <c r="I241" s="100">
        <f t="shared" si="59"/>
        <v>542</v>
      </c>
      <c r="J241" s="93"/>
      <c r="K241" s="93"/>
      <c r="L241" s="93"/>
      <c r="M241" s="93"/>
    </row>
    <row r="242" spans="1:13" s="56" customFormat="1" ht="12">
      <c r="A242" s="21" t="s">
        <v>499</v>
      </c>
      <c r="B242" s="30">
        <v>800</v>
      </c>
      <c r="C242" s="20" t="s">
        <v>8</v>
      </c>
      <c r="D242" s="20" t="s">
        <v>6</v>
      </c>
      <c r="E242" s="20" t="s">
        <v>522</v>
      </c>
      <c r="F242" s="23" t="s">
        <v>66</v>
      </c>
      <c r="G242" s="100">
        <f t="shared" si="66"/>
        <v>542</v>
      </c>
      <c r="H242" s="100">
        <f t="shared" si="66"/>
        <v>0</v>
      </c>
      <c r="I242" s="100">
        <f t="shared" si="59"/>
        <v>542</v>
      </c>
      <c r="J242" s="93"/>
      <c r="K242" s="93"/>
      <c r="L242" s="93"/>
      <c r="M242" s="93"/>
    </row>
    <row r="243" spans="1:13" s="56" customFormat="1" ht="12">
      <c r="A243" s="21" t="s">
        <v>87</v>
      </c>
      <c r="B243" s="30">
        <v>800</v>
      </c>
      <c r="C243" s="20" t="s">
        <v>8</v>
      </c>
      <c r="D243" s="20" t="s">
        <v>6</v>
      </c>
      <c r="E243" s="20" t="s">
        <v>522</v>
      </c>
      <c r="F243" s="23" t="s">
        <v>67</v>
      </c>
      <c r="G243" s="100">
        <v>542</v>
      </c>
      <c r="H243" s="100"/>
      <c r="I243" s="100">
        <f t="shared" si="59"/>
        <v>542</v>
      </c>
      <c r="J243" s="93"/>
      <c r="K243" s="93"/>
      <c r="L243" s="93"/>
      <c r="M243" s="93"/>
    </row>
    <row r="244" spans="1:13" s="52" customFormat="1" ht="24">
      <c r="A244" s="21" t="s">
        <v>512</v>
      </c>
      <c r="B244" s="30">
        <v>800</v>
      </c>
      <c r="C244" s="20" t="s">
        <v>8</v>
      </c>
      <c r="D244" s="20" t="s">
        <v>6</v>
      </c>
      <c r="E244" s="20" t="s">
        <v>325</v>
      </c>
      <c r="F244" s="23"/>
      <c r="G244" s="100">
        <f>G245+G250+G259+G256+G253</f>
        <v>7425.4</v>
      </c>
      <c r="H244" s="100">
        <f>H245+H250+H259+H256+H253</f>
        <v>0</v>
      </c>
      <c r="I244" s="100">
        <f t="shared" si="59"/>
        <v>7425.4</v>
      </c>
    </row>
    <row r="245" spans="1:13" s="2" customFormat="1" ht="12">
      <c r="A245" s="21" t="s">
        <v>202</v>
      </c>
      <c r="B245" s="30">
        <v>800</v>
      </c>
      <c r="C245" s="20" t="s">
        <v>8</v>
      </c>
      <c r="D245" s="20" t="s">
        <v>6</v>
      </c>
      <c r="E245" s="20" t="s">
        <v>326</v>
      </c>
      <c r="F245" s="23"/>
      <c r="G245" s="100">
        <f>G246+G248</f>
        <v>1955.8</v>
      </c>
      <c r="H245" s="100">
        <f>H246+H248</f>
        <v>0</v>
      </c>
      <c r="I245" s="100">
        <f t="shared" si="59"/>
        <v>1955.8</v>
      </c>
    </row>
    <row r="246" spans="1:13" s="2" customFormat="1" ht="12">
      <c r="A246" s="21" t="s">
        <v>499</v>
      </c>
      <c r="B246" s="30">
        <v>800</v>
      </c>
      <c r="C246" s="20" t="s">
        <v>8</v>
      </c>
      <c r="D246" s="20" t="s">
        <v>6</v>
      </c>
      <c r="E246" s="20" t="s">
        <v>326</v>
      </c>
      <c r="F246" s="23" t="s">
        <v>66</v>
      </c>
      <c r="G246" s="100">
        <f t="shared" ref="G246:H246" si="67">G247</f>
        <v>1955.8</v>
      </c>
      <c r="H246" s="100">
        <f t="shared" si="67"/>
        <v>0</v>
      </c>
      <c r="I246" s="100">
        <f t="shared" si="59"/>
        <v>1955.8</v>
      </c>
    </row>
    <row r="247" spans="1:13" s="2" customFormat="1" ht="12">
      <c r="A247" s="21" t="s">
        <v>87</v>
      </c>
      <c r="B247" s="30">
        <v>800</v>
      </c>
      <c r="C247" s="20" t="s">
        <v>8</v>
      </c>
      <c r="D247" s="20" t="s">
        <v>6</v>
      </c>
      <c r="E247" s="20" t="s">
        <v>326</v>
      </c>
      <c r="F247" s="23" t="s">
        <v>67</v>
      </c>
      <c r="G247" s="100">
        <v>1955.8</v>
      </c>
      <c r="H247" s="101"/>
      <c r="I247" s="100">
        <f t="shared" si="59"/>
        <v>1955.8</v>
      </c>
    </row>
    <row r="248" spans="1:13" s="2" customFormat="1" ht="12" hidden="1">
      <c r="A248" s="21" t="s">
        <v>280</v>
      </c>
      <c r="B248" s="30">
        <v>800</v>
      </c>
      <c r="C248" s="20" t="s">
        <v>8</v>
      </c>
      <c r="D248" s="20" t="s">
        <v>6</v>
      </c>
      <c r="E248" s="20" t="s">
        <v>326</v>
      </c>
      <c r="F248" s="23" t="s">
        <v>127</v>
      </c>
      <c r="G248" s="100">
        <f>G249</f>
        <v>0</v>
      </c>
      <c r="H248" s="100">
        <f>H249</f>
        <v>0</v>
      </c>
      <c r="I248" s="100">
        <f t="shared" ref="I248:I364" si="68">G248+H248</f>
        <v>0</v>
      </c>
    </row>
    <row r="249" spans="1:13" s="2" customFormat="1" ht="12" hidden="1">
      <c r="A249" s="21" t="s">
        <v>129</v>
      </c>
      <c r="B249" s="30">
        <v>800</v>
      </c>
      <c r="C249" s="20" t="s">
        <v>8</v>
      </c>
      <c r="D249" s="20" t="s">
        <v>6</v>
      </c>
      <c r="E249" s="20" t="s">
        <v>326</v>
      </c>
      <c r="F249" s="23" t="s">
        <v>128</v>
      </c>
      <c r="G249" s="100"/>
      <c r="H249" s="101"/>
      <c r="I249" s="100">
        <f t="shared" si="68"/>
        <v>0</v>
      </c>
    </row>
    <row r="250" spans="1:13" s="2" customFormat="1" ht="12">
      <c r="A250" s="24" t="s">
        <v>345</v>
      </c>
      <c r="B250" s="30">
        <v>800</v>
      </c>
      <c r="C250" s="20" t="s">
        <v>8</v>
      </c>
      <c r="D250" s="20" t="s">
        <v>6</v>
      </c>
      <c r="E250" s="20" t="s">
        <v>344</v>
      </c>
      <c r="F250" s="23"/>
      <c r="G250" s="100">
        <f>G251</f>
        <v>310</v>
      </c>
      <c r="H250" s="100">
        <f>H251</f>
        <v>0</v>
      </c>
      <c r="I250" s="100">
        <f t="shared" si="68"/>
        <v>310</v>
      </c>
    </row>
    <row r="251" spans="1:13" s="2" customFormat="1" ht="12">
      <c r="A251" s="21" t="s">
        <v>70</v>
      </c>
      <c r="B251" s="30">
        <v>800</v>
      </c>
      <c r="C251" s="20" t="s">
        <v>8</v>
      </c>
      <c r="D251" s="20" t="s">
        <v>6</v>
      </c>
      <c r="E251" s="20" t="s">
        <v>344</v>
      </c>
      <c r="F251" s="23" t="s">
        <v>22</v>
      </c>
      <c r="G251" s="100">
        <f>G252</f>
        <v>310</v>
      </c>
      <c r="H251" s="100">
        <f>H252</f>
        <v>0</v>
      </c>
      <c r="I251" s="100">
        <f t="shared" si="68"/>
        <v>310</v>
      </c>
    </row>
    <row r="252" spans="1:13" s="2" customFormat="1" ht="12">
      <c r="A252" s="21" t="s">
        <v>120</v>
      </c>
      <c r="B252" s="30">
        <v>800</v>
      </c>
      <c r="C252" s="20" t="s">
        <v>8</v>
      </c>
      <c r="D252" s="20" t="s">
        <v>6</v>
      </c>
      <c r="E252" s="20" t="s">
        <v>344</v>
      </c>
      <c r="F252" s="23" t="s">
        <v>75</v>
      </c>
      <c r="G252" s="100">
        <v>310</v>
      </c>
      <c r="H252" s="101">
        <v>0</v>
      </c>
      <c r="I252" s="100">
        <f>G252+H252</f>
        <v>310</v>
      </c>
    </row>
    <row r="253" spans="1:13" s="2" customFormat="1" ht="12">
      <c r="A253" s="21" t="s">
        <v>521</v>
      </c>
      <c r="B253" s="30">
        <v>800</v>
      </c>
      <c r="C253" s="20" t="s">
        <v>8</v>
      </c>
      <c r="D253" s="20" t="s">
        <v>6</v>
      </c>
      <c r="E253" s="20" t="s">
        <v>520</v>
      </c>
      <c r="F253" s="23"/>
      <c r="G253" s="100">
        <f>G254</f>
        <v>2149.1</v>
      </c>
      <c r="H253" s="100">
        <f>H254</f>
        <v>0</v>
      </c>
      <c r="I253" s="100">
        <f t="shared" si="68"/>
        <v>2149.1</v>
      </c>
    </row>
    <row r="254" spans="1:13" s="2" customFormat="1" ht="12">
      <c r="A254" s="21" t="s">
        <v>280</v>
      </c>
      <c r="B254" s="30">
        <v>800</v>
      </c>
      <c r="C254" s="20" t="s">
        <v>8</v>
      </c>
      <c r="D254" s="20" t="s">
        <v>6</v>
      </c>
      <c r="E254" s="20" t="s">
        <v>520</v>
      </c>
      <c r="F254" s="23" t="s">
        <v>127</v>
      </c>
      <c r="G254" s="100">
        <f>G255</f>
        <v>2149.1</v>
      </c>
      <c r="H254" s="100">
        <f>H255</f>
        <v>0</v>
      </c>
      <c r="I254" s="100">
        <f t="shared" si="68"/>
        <v>2149.1</v>
      </c>
    </row>
    <row r="255" spans="1:13" s="2" customFormat="1" ht="10.5" customHeight="1">
      <c r="A255" s="21" t="s">
        <v>129</v>
      </c>
      <c r="B255" s="30">
        <v>800</v>
      </c>
      <c r="C255" s="20" t="s">
        <v>8</v>
      </c>
      <c r="D255" s="20" t="s">
        <v>6</v>
      </c>
      <c r="E255" s="20" t="s">
        <v>520</v>
      </c>
      <c r="F255" s="23" t="s">
        <v>128</v>
      </c>
      <c r="G255" s="100">
        <v>2149.1</v>
      </c>
      <c r="H255" s="100"/>
      <c r="I255" s="100">
        <f t="shared" si="68"/>
        <v>2149.1</v>
      </c>
    </row>
    <row r="256" spans="1:13" s="2" customFormat="1" ht="0.75" hidden="1" customHeight="1">
      <c r="A256" s="95" t="s">
        <v>349</v>
      </c>
      <c r="B256" s="30">
        <v>800</v>
      </c>
      <c r="C256" s="20" t="s">
        <v>8</v>
      </c>
      <c r="D256" s="20" t="s">
        <v>6</v>
      </c>
      <c r="E256" s="20" t="s">
        <v>359</v>
      </c>
      <c r="F256" s="23"/>
      <c r="G256" s="100">
        <f>G257</f>
        <v>0</v>
      </c>
      <c r="H256" s="100">
        <f>H257</f>
        <v>0</v>
      </c>
      <c r="I256" s="100">
        <f t="shared" si="68"/>
        <v>0</v>
      </c>
    </row>
    <row r="257" spans="1:13" s="2" customFormat="1" ht="12" hidden="1">
      <c r="A257" s="21" t="s">
        <v>280</v>
      </c>
      <c r="B257" s="30">
        <v>800</v>
      </c>
      <c r="C257" s="20" t="s">
        <v>8</v>
      </c>
      <c r="D257" s="20" t="s">
        <v>6</v>
      </c>
      <c r="E257" s="20" t="s">
        <v>359</v>
      </c>
      <c r="F257" s="23" t="s">
        <v>127</v>
      </c>
      <c r="G257" s="100">
        <f>G258</f>
        <v>0</v>
      </c>
      <c r="H257" s="100">
        <f>H258</f>
        <v>0</v>
      </c>
      <c r="I257" s="100">
        <f t="shared" si="68"/>
        <v>0</v>
      </c>
    </row>
    <row r="258" spans="1:13" s="2" customFormat="1" ht="12" hidden="1">
      <c r="A258" s="21" t="s">
        <v>129</v>
      </c>
      <c r="B258" s="30">
        <v>800</v>
      </c>
      <c r="C258" s="20" t="s">
        <v>8</v>
      </c>
      <c r="D258" s="20" t="s">
        <v>6</v>
      </c>
      <c r="E258" s="20" t="s">
        <v>359</v>
      </c>
      <c r="F258" s="23" t="s">
        <v>128</v>
      </c>
      <c r="G258" s="100"/>
      <c r="H258" s="101"/>
      <c r="I258" s="100">
        <f t="shared" si="68"/>
        <v>0</v>
      </c>
    </row>
    <row r="259" spans="1:13" s="2" customFormat="1" ht="15" customHeight="1">
      <c r="A259" s="21" t="s">
        <v>349</v>
      </c>
      <c r="B259" s="30">
        <v>800</v>
      </c>
      <c r="C259" s="20" t="s">
        <v>8</v>
      </c>
      <c r="D259" s="20" t="s">
        <v>6</v>
      </c>
      <c r="E259" s="20" t="s">
        <v>348</v>
      </c>
      <c r="F259" s="23"/>
      <c r="G259" s="100">
        <f>G260+G262</f>
        <v>3010.5</v>
      </c>
      <c r="H259" s="100">
        <f>H260+H262</f>
        <v>0</v>
      </c>
      <c r="I259" s="100">
        <f t="shared" si="68"/>
        <v>3010.5</v>
      </c>
    </row>
    <row r="260" spans="1:13" s="2" customFormat="1" ht="12" hidden="1">
      <c r="A260" s="24" t="s">
        <v>68</v>
      </c>
      <c r="B260" s="30">
        <v>800</v>
      </c>
      <c r="C260" s="20" t="s">
        <v>8</v>
      </c>
      <c r="D260" s="20" t="s">
        <v>6</v>
      </c>
      <c r="E260" s="20" t="s">
        <v>348</v>
      </c>
      <c r="F260" s="23" t="s">
        <v>66</v>
      </c>
      <c r="G260" s="100">
        <f>G261</f>
        <v>0</v>
      </c>
      <c r="H260" s="100">
        <f>H261</f>
        <v>0</v>
      </c>
      <c r="I260" s="100">
        <f t="shared" si="68"/>
        <v>0</v>
      </c>
    </row>
    <row r="261" spans="1:13" s="2" customFormat="1" ht="12" hidden="1">
      <c r="A261" s="24" t="s">
        <v>85</v>
      </c>
      <c r="B261" s="30">
        <v>800</v>
      </c>
      <c r="C261" s="20" t="s">
        <v>8</v>
      </c>
      <c r="D261" s="20" t="s">
        <v>6</v>
      </c>
      <c r="E261" s="20" t="s">
        <v>348</v>
      </c>
      <c r="F261" s="23" t="s">
        <v>67</v>
      </c>
      <c r="G261" s="100">
        <v>0</v>
      </c>
      <c r="H261" s="101">
        <f>1000+200-1200</f>
        <v>0</v>
      </c>
      <c r="I261" s="100">
        <f t="shared" si="68"/>
        <v>0</v>
      </c>
    </row>
    <row r="262" spans="1:13" s="2" customFormat="1" ht="12">
      <c r="A262" s="21" t="s">
        <v>280</v>
      </c>
      <c r="B262" s="30">
        <v>800</v>
      </c>
      <c r="C262" s="20" t="s">
        <v>8</v>
      </c>
      <c r="D262" s="20" t="s">
        <v>6</v>
      </c>
      <c r="E262" s="20" t="s">
        <v>348</v>
      </c>
      <c r="F262" s="23" t="s">
        <v>127</v>
      </c>
      <c r="G262" s="100">
        <f>G263</f>
        <v>3010.5</v>
      </c>
      <c r="H262" s="100">
        <f>H263</f>
        <v>0</v>
      </c>
      <c r="I262" s="100">
        <f t="shared" si="68"/>
        <v>3010.5</v>
      </c>
    </row>
    <row r="263" spans="1:13" s="2" customFormat="1" ht="12">
      <c r="A263" s="21" t="s">
        <v>129</v>
      </c>
      <c r="B263" s="30">
        <v>800</v>
      </c>
      <c r="C263" s="20" t="s">
        <v>8</v>
      </c>
      <c r="D263" s="20" t="s">
        <v>6</v>
      </c>
      <c r="E263" s="20" t="s">
        <v>348</v>
      </c>
      <c r="F263" s="23" t="s">
        <v>128</v>
      </c>
      <c r="G263" s="100">
        <v>3010.5</v>
      </c>
      <c r="H263" s="101"/>
      <c r="I263" s="100">
        <f t="shared" si="68"/>
        <v>3010.5</v>
      </c>
    </row>
    <row r="264" spans="1:13" s="6" customFormat="1" ht="12">
      <c r="A264" s="15" t="s">
        <v>297</v>
      </c>
      <c r="B264" s="32">
        <v>800</v>
      </c>
      <c r="C264" s="16" t="s">
        <v>15</v>
      </c>
      <c r="D264" s="16"/>
      <c r="E264" s="16"/>
      <c r="F264" s="26"/>
      <c r="G264" s="98">
        <f t="shared" ref="G264:H271" si="69">G265</f>
        <v>2170</v>
      </c>
      <c r="H264" s="98">
        <f t="shared" si="69"/>
        <v>0</v>
      </c>
      <c r="I264" s="98">
        <f t="shared" si="68"/>
        <v>2170</v>
      </c>
      <c r="J264" s="2"/>
      <c r="K264" s="2"/>
      <c r="L264" s="2"/>
      <c r="M264" s="2"/>
    </row>
    <row r="265" spans="1:13" s="53" customFormat="1" ht="12">
      <c r="A265" s="33" t="s">
        <v>296</v>
      </c>
      <c r="B265" s="34">
        <v>800</v>
      </c>
      <c r="C265" s="18" t="s">
        <v>15</v>
      </c>
      <c r="D265" s="18" t="s">
        <v>8</v>
      </c>
      <c r="E265" s="18"/>
      <c r="F265" s="42"/>
      <c r="G265" s="99">
        <f>G266+G273</f>
        <v>2170</v>
      </c>
      <c r="H265" s="99">
        <f>H266+H273</f>
        <v>0</v>
      </c>
      <c r="I265" s="99">
        <f t="shared" si="68"/>
        <v>2170</v>
      </c>
      <c r="J265" s="5"/>
      <c r="K265" s="5"/>
      <c r="L265" s="5"/>
      <c r="M265" s="5"/>
    </row>
    <row r="266" spans="1:13" s="2" customFormat="1" ht="24">
      <c r="A266" s="24" t="s">
        <v>430</v>
      </c>
      <c r="B266" s="30">
        <v>800</v>
      </c>
      <c r="C266" s="20" t="s">
        <v>15</v>
      </c>
      <c r="D266" s="20" t="s">
        <v>8</v>
      </c>
      <c r="E266" s="20" t="s">
        <v>298</v>
      </c>
      <c r="F266" s="23"/>
      <c r="G266" s="100">
        <f>G267+G270</f>
        <v>1000</v>
      </c>
      <c r="H266" s="100">
        <f>H267+H270</f>
        <v>0</v>
      </c>
      <c r="I266" s="100">
        <f t="shared" si="68"/>
        <v>1000</v>
      </c>
    </row>
    <row r="267" spans="1:13" s="2" customFormat="1" ht="24" hidden="1">
      <c r="A267" s="21" t="s">
        <v>322</v>
      </c>
      <c r="B267" s="30">
        <v>800</v>
      </c>
      <c r="C267" s="20" t="s">
        <v>15</v>
      </c>
      <c r="D267" s="20" t="s">
        <v>8</v>
      </c>
      <c r="E267" s="20" t="s">
        <v>321</v>
      </c>
      <c r="F267" s="23"/>
      <c r="G267" s="100">
        <f>G268</f>
        <v>0</v>
      </c>
      <c r="H267" s="100">
        <f>H268</f>
        <v>0</v>
      </c>
      <c r="I267" s="100">
        <f t="shared" si="68"/>
        <v>0</v>
      </c>
    </row>
    <row r="268" spans="1:13" s="2" customFormat="1" ht="12" hidden="1">
      <c r="A268" s="21" t="s">
        <v>499</v>
      </c>
      <c r="B268" s="30">
        <v>800</v>
      </c>
      <c r="C268" s="20" t="s">
        <v>15</v>
      </c>
      <c r="D268" s="20" t="s">
        <v>8</v>
      </c>
      <c r="E268" s="20" t="s">
        <v>321</v>
      </c>
      <c r="F268" s="23" t="s">
        <v>66</v>
      </c>
      <c r="G268" s="100">
        <f>G269</f>
        <v>0</v>
      </c>
      <c r="H268" s="100">
        <f>H269</f>
        <v>0</v>
      </c>
      <c r="I268" s="100">
        <f t="shared" si="68"/>
        <v>0</v>
      </c>
    </row>
    <row r="269" spans="1:13" s="2" customFormat="1" ht="12" hidden="1">
      <c r="A269" s="21" t="s">
        <v>87</v>
      </c>
      <c r="B269" s="30">
        <v>800</v>
      </c>
      <c r="C269" s="20" t="s">
        <v>15</v>
      </c>
      <c r="D269" s="20" t="s">
        <v>8</v>
      </c>
      <c r="E269" s="20" t="s">
        <v>321</v>
      </c>
      <c r="F269" s="23" t="s">
        <v>67</v>
      </c>
      <c r="G269" s="100">
        <v>0</v>
      </c>
      <c r="H269" s="101"/>
      <c r="I269" s="100">
        <f t="shared" si="68"/>
        <v>0</v>
      </c>
    </row>
    <row r="270" spans="1:13" s="2" customFormat="1" ht="12">
      <c r="A270" s="24" t="s">
        <v>300</v>
      </c>
      <c r="B270" s="30">
        <v>800</v>
      </c>
      <c r="C270" s="20" t="s">
        <v>15</v>
      </c>
      <c r="D270" s="20" t="s">
        <v>8</v>
      </c>
      <c r="E270" s="20" t="s">
        <v>299</v>
      </c>
      <c r="F270" s="23"/>
      <c r="G270" s="100">
        <f t="shared" si="69"/>
        <v>1000</v>
      </c>
      <c r="H270" s="100">
        <f t="shared" si="69"/>
        <v>0</v>
      </c>
      <c r="I270" s="100">
        <f t="shared" si="68"/>
        <v>1000</v>
      </c>
    </row>
    <row r="271" spans="1:13" s="2" customFormat="1" ht="12">
      <c r="A271" s="21" t="s">
        <v>499</v>
      </c>
      <c r="B271" s="30">
        <v>800</v>
      </c>
      <c r="C271" s="20" t="s">
        <v>15</v>
      </c>
      <c r="D271" s="20" t="s">
        <v>8</v>
      </c>
      <c r="E271" s="20" t="s">
        <v>299</v>
      </c>
      <c r="F271" s="23" t="s">
        <v>66</v>
      </c>
      <c r="G271" s="100">
        <f t="shared" si="69"/>
        <v>1000</v>
      </c>
      <c r="H271" s="100">
        <f t="shared" si="69"/>
        <v>0</v>
      </c>
      <c r="I271" s="100">
        <f t="shared" si="68"/>
        <v>1000</v>
      </c>
    </row>
    <row r="272" spans="1:13" s="2" customFormat="1" ht="12">
      <c r="A272" s="21" t="s">
        <v>87</v>
      </c>
      <c r="B272" s="30">
        <v>800</v>
      </c>
      <c r="C272" s="20" t="s">
        <v>15</v>
      </c>
      <c r="D272" s="20" t="s">
        <v>8</v>
      </c>
      <c r="E272" s="20" t="s">
        <v>299</v>
      </c>
      <c r="F272" s="23" t="s">
        <v>67</v>
      </c>
      <c r="G272" s="100">
        <v>1000</v>
      </c>
      <c r="H272" s="101"/>
      <c r="I272" s="100">
        <f t="shared" si="68"/>
        <v>1000</v>
      </c>
    </row>
    <row r="273" spans="1:9" s="2" customFormat="1" ht="24">
      <c r="A273" s="21" t="s">
        <v>512</v>
      </c>
      <c r="B273" s="30">
        <v>800</v>
      </c>
      <c r="C273" s="20" t="s">
        <v>15</v>
      </c>
      <c r="D273" s="20" t="s">
        <v>8</v>
      </c>
      <c r="E273" s="20" t="s">
        <v>325</v>
      </c>
      <c r="F273" s="23"/>
      <c r="G273" s="100">
        <f>G274+G277+G280</f>
        <v>1170</v>
      </c>
      <c r="H273" s="100">
        <f>H274+H277+H280</f>
        <v>0</v>
      </c>
      <c r="I273" s="100">
        <f t="shared" si="68"/>
        <v>1170</v>
      </c>
    </row>
    <row r="274" spans="1:9" s="2" customFormat="1" ht="12" hidden="1">
      <c r="A274" s="24" t="s">
        <v>351</v>
      </c>
      <c r="B274" s="30">
        <v>800</v>
      </c>
      <c r="C274" s="20" t="s">
        <v>15</v>
      </c>
      <c r="D274" s="20" t="s">
        <v>8</v>
      </c>
      <c r="E274" s="20" t="s">
        <v>431</v>
      </c>
      <c r="F274" s="23"/>
      <c r="G274" s="100">
        <f>G275</f>
        <v>0</v>
      </c>
      <c r="H274" s="100">
        <f>H275</f>
        <v>0</v>
      </c>
      <c r="I274" s="100">
        <f t="shared" si="68"/>
        <v>0</v>
      </c>
    </row>
    <row r="275" spans="1:9" s="2" customFormat="1" ht="12" hidden="1">
      <c r="A275" s="24" t="s">
        <v>68</v>
      </c>
      <c r="B275" s="30">
        <v>800</v>
      </c>
      <c r="C275" s="20" t="s">
        <v>15</v>
      </c>
      <c r="D275" s="20" t="s">
        <v>8</v>
      </c>
      <c r="E275" s="20" t="s">
        <v>431</v>
      </c>
      <c r="F275" s="23" t="s">
        <v>66</v>
      </c>
      <c r="G275" s="100">
        <f>G276</f>
        <v>0</v>
      </c>
      <c r="H275" s="100">
        <f>H276</f>
        <v>0</v>
      </c>
      <c r="I275" s="100">
        <f t="shared" si="68"/>
        <v>0</v>
      </c>
    </row>
    <row r="276" spans="1:9" s="2" customFormat="1" ht="12" hidden="1">
      <c r="A276" s="24" t="s">
        <v>85</v>
      </c>
      <c r="B276" s="30">
        <v>800</v>
      </c>
      <c r="C276" s="20" t="s">
        <v>15</v>
      </c>
      <c r="D276" s="20" t="s">
        <v>8</v>
      </c>
      <c r="E276" s="20" t="s">
        <v>431</v>
      </c>
      <c r="F276" s="23" t="s">
        <v>67</v>
      </c>
      <c r="G276" s="100"/>
      <c r="H276" s="101"/>
      <c r="I276" s="100">
        <f t="shared" si="68"/>
        <v>0</v>
      </c>
    </row>
    <row r="277" spans="1:9" s="2" customFormat="1" ht="12">
      <c r="A277" s="24" t="s">
        <v>360</v>
      </c>
      <c r="B277" s="30">
        <v>800</v>
      </c>
      <c r="C277" s="20" t="s">
        <v>15</v>
      </c>
      <c r="D277" s="20" t="s">
        <v>8</v>
      </c>
      <c r="E277" s="20" t="s">
        <v>432</v>
      </c>
      <c r="F277" s="23"/>
      <c r="G277" s="100">
        <f>G278</f>
        <v>0</v>
      </c>
      <c r="H277" s="100">
        <f>H278</f>
        <v>1170</v>
      </c>
      <c r="I277" s="100">
        <f t="shared" si="68"/>
        <v>1170</v>
      </c>
    </row>
    <row r="278" spans="1:9" s="2" customFormat="1" ht="12">
      <c r="A278" s="24" t="s">
        <v>68</v>
      </c>
      <c r="B278" s="30">
        <v>800</v>
      </c>
      <c r="C278" s="20" t="s">
        <v>15</v>
      </c>
      <c r="D278" s="20" t="s">
        <v>8</v>
      </c>
      <c r="E278" s="20" t="s">
        <v>432</v>
      </c>
      <c r="F278" s="23" t="s">
        <v>66</v>
      </c>
      <c r="G278" s="100">
        <f>G279</f>
        <v>0</v>
      </c>
      <c r="H278" s="100">
        <f>H279</f>
        <v>1170</v>
      </c>
      <c r="I278" s="100">
        <f t="shared" si="68"/>
        <v>1170</v>
      </c>
    </row>
    <row r="279" spans="1:9" s="2" customFormat="1" ht="11.25" customHeight="1">
      <c r="A279" s="24" t="s">
        <v>85</v>
      </c>
      <c r="B279" s="30">
        <v>800</v>
      </c>
      <c r="C279" s="20" t="s">
        <v>15</v>
      </c>
      <c r="D279" s="20" t="s">
        <v>8</v>
      </c>
      <c r="E279" s="20" t="s">
        <v>432</v>
      </c>
      <c r="F279" s="23" t="s">
        <v>67</v>
      </c>
      <c r="G279" s="100"/>
      <c r="H279" s="101">
        <v>1170</v>
      </c>
      <c r="I279" s="100">
        <f t="shared" si="68"/>
        <v>1170</v>
      </c>
    </row>
    <row r="280" spans="1:9" s="2" customFormat="1" ht="15" hidden="1" customHeight="1">
      <c r="A280" s="24" t="s">
        <v>303</v>
      </c>
      <c r="B280" s="30">
        <v>800</v>
      </c>
      <c r="C280" s="20" t="s">
        <v>15</v>
      </c>
      <c r="D280" s="20" t="s">
        <v>8</v>
      </c>
      <c r="E280" s="20" t="s">
        <v>433</v>
      </c>
      <c r="F280" s="23"/>
      <c r="G280" s="100">
        <f>G281</f>
        <v>1170</v>
      </c>
      <c r="H280" s="100">
        <f t="shared" ref="H280:H281" si="70">H281</f>
        <v>-1170</v>
      </c>
      <c r="I280" s="100">
        <f t="shared" si="68"/>
        <v>0</v>
      </c>
    </row>
    <row r="281" spans="1:9" s="2" customFormat="1" ht="12" hidden="1">
      <c r="A281" s="21" t="s">
        <v>499</v>
      </c>
      <c r="B281" s="30">
        <v>800</v>
      </c>
      <c r="C281" s="20" t="s">
        <v>15</v>
      </c>
      <c r="D281" s="20" t="s">
        <v>8</v>
      </c>
      <c r="E281" s="20" t="s">
        <v>433</v>
      </c>
      <c r="F281" s="23" t="s">
        <v>66</v>
      </c>
      <c r="G281" s="100">
        <f>G282</f>
        <v>1170</v>
      </c>
      <c r="H281" s="100">
        <f t="shared" si="70"/>
        <v>-1170</v>
      </c>
      <c r="I281" s="100">
        <f t="shared" si="68"/>
        <v>0</v>
      </c>
    </row>
    <row r="282" spans="1:9" s="2" customFormat="1" ht="12" hidden="1">
      <c r="A282" s="21" t="s">
        <v>87</v>
      </c>
      <c r="B282" s="30">
        <v>800</v>
      </c>
      <c r="C282" s="20" t="s">
        <v>15</v>
      </c>
      <c r="D282" s="20" t="s">
        <v>8</v>
      </c>
      <c r="E282" s="20" t="s">
        <v>433</v>
      </c>
      <c r="F282" s="23" t="s">
        <v>67</v>
      </c>
      <c r="G282" s="100">
        <f>1170</f>
        <v>1170</v>
      </c>
      <c r="H282" s="103">
        <f>-1170</f>
        <v>-1170</v>
      </c>
      <c r="I282" s="100">
        <f t="shared" si="68"/>
        <v>0</v>
      </c>
    </row>
    <row r="283" spans="1:9" s="2" customFormat="1" ht="12">
      <c r="A283" s="25" t="s">
        <v>21</v>
      </c>
      <c r="B283" s="16" t="s">
        <v>22</v>
      </c>
      <c r="C283" s="16" t="s">
        <v>9</v>
      </c>
      <c r="D283" s="20"/>
      <c r="E283" s="20"/>
      <c r="F283" s="23"/>
      <c r="G283" s="98">
        <f>G295+G324+G284</f>
        <v>56401.999999999993</v>
      </c>
      <c r="H283" s="98">
        <f>H295+H324+H284</f>
        <v>146.1</v>
      </c>
      <c r="I283" s="98">
        <f t="shared" si="68"/>
        <v>56548.099999999991</v>
      </c>
    </row>
    <row r="284" spans="1:9" s="5" customFormat="1" ht="12">
      <c r="A284" s="22" t="s">
        <v>23</v>
      </c>
      <c r="B284" s="18" t="s">
        <v>22</v>
      </c>
      <c r="C284" s="18" t="s">
        <v>9</v>
      </c>
      <c r="D284" s="18" t="s">
        <v>5</v>
      </c>
      <c r="E284" s="19"/>
      <c r="F284" s="75"/>
      <c r="G284" s="99">
        <f>G286</f>
        <v>44836.299999999996</v>
      </c>
      <c r="H284" s="99">
        <f>H286</f>
        <v>0</v>
      </c>
      <c r="I284" s="98">
        <f t="shared" si="68"/>
        <v>44836.299999999996</v>
      </c>
    </row>
    <row r="285" spans="1:9" s="2" customFormat="1" ht="24">
      <c r="A285" s="29" t="s">
        <v>305</v>
      </c>
      <c r="B285" s="57" t="s">
        <v>22</v>
      </c>
      <c r="C285" s="57" t="s">
        <v>9</v>
      </c>
      <c r="D285" s="57" t="s">
        <v>5</v>
      </c>
      <c r="E285" s="57" t="s">
        <v>307</v>
      </c>
      <c r="F285" s="58"/>
      <c r="G285" s="100">
        <f t="shared" ref="G285:H293" si="71">G286</f>
        <v>44836.299999999996</v>
      </c>
      <c r="H285" s="100">
        <f t="shared" si="71"/>
        <v>0</v>
      </c>
      <c r="I285" s="100">
        <f t="shared" si="68"/>
        <v>44836.299999999996</v>
      </c>
    </row>
    <row r="286" spans="1:9" s="2" customFormat="1" ht="12">
      <c r="A286" s="29" t="s">
        <v>390</v>
      </c>
      <c r="B286" s="57" t="s">
        <v>22</v>
      </c>
      <c r="C286" s="57" t="s">
        <v>9</v>
      </c>
      <c r="D286" s="57" t="s">
        <v>5</v>
      </c>
      <c r="E286" s="57" t="s">
        <v>328</v>
      </c>
      <c r="F286" s="58"/>
      <c r="G286" s="100">
        <f>G291+G287</f>
        <v>44836.299999999996</v>
      </c>
      <c r="H286" s="100">
        <f>H291+H287</f>
        <v>0</v>
      </c>
      <c r="I286" s="100">
        <f t="shared" si="68"/>
        <v>44836.299999999996</v>
      </c>
    </row>
    <row r="287" spans="1:9" s="2" customFormat="1" ht="16.5" customHeight="1">
      <c r="A287" s="29" t="s">
        <v>291</v>
      </c>
      <c r="B287" s="57" t="s">
        <v>22</v>
      </c>
      <c r="C287" s="57" t="s">
        <v>9</v>
      </c>
      <c r="D287" s="57" t="s">
        <v>5</v>
      </c>
      <c r="E287" s="57" t="s">
        <v>528</v>
      </c>
      <c r="F287" s="58"/>
      <c r="G287" s="100">
        <f t="shared" si="71"/>
        <v>100.2</v>
      </c>
      <c r="H287" s="100">
        <f t="shared" si="71"/>
        <v>0</v>
      </c>
      <c r="I287" s="100">
        <f t="shared" si="68"/>
        <v>100.2</v>
      </c>
    </row>
    <row r="288" spans="1:9" s="2" customFormat="1" ht="12">
      <c r="A288" s="21" t="s">
        <v>280</v>
      </c>
      <c r="B288" s="57" t="s">
        <v>22</v>
      </c>
      <c r="C288" s="57" t="s">
        <v>9</v>
      </c>
      <c r="D288" s="57" t="s">
        <v>5</v>
      </c>
      <c r="E288" s="57" t="s">
        <v>528</v>
      </c>
      <c r="F288" s="58" t="s">
        <v>127</v>
      </c>
      <c r="G288" s="100">
        <f t="shared" si="71"/>
        <v>100.2</v>
      </c>
      <c r="H288" s="100">
        <f t="shared" si="71"/>
        <v>0</v>
      </c>
      <c r="I288" s="100">
        <f t="shared" si="68"/>
        <v>100.2</v>
      </c>
    </row>
    <row r="289" spans="1:9" s="2" customFormat="1" ht="12">
      <c r="A289" s="21" t="s">
        <v>129</v>
      </c>
      <c r="B289" s="57" t="s">
        <v>22</v>
      </c>
      <c r="C289" s="57" t="s">
        <v>9</v>
      </c>
      <c r="D289" s="57" t="s">
        <v>5</v>
      </c>
      <c r="E289" s="57" t="s">
        <v>528</v>
      </c>
      <c r="F289" s="58" t="s">
        <v>128</v>
      </c>
      <c r="G289" s="100">
        <f t="shared" si="71"/>
        <v>100.2</v>
      </c>
      <c r="H289" s="100">
        <f t="shared" si="71"/>
        <v>0</v>
      </c>
      <c r="I289" s="100">
        <f t="shared" si="68"/>
        <v>100.2</v>
      </c>
    </row>
    <row r="290" spans="1:9" s="2" customFormat="1" ht="12">
      <c r="A290" s="29" t="s">
        <v>389</v>
      </c>
      <c r="B290" s="57" t="s">
        <v>22</v>
      </c>
      <c r="C290" s="57" t="s">
        <v>9</v>
      </c>
      <c r="D290" s="57" t="s">
        <v>5</v>
      </c>
      <c r="E290" s="57" t="s">
        <v>528</v>
      </c>
      <c r="F290" s="58" t="s">
        <v>128</v>
      </c>
      <c r="G290" s="100">
        <v>100.2</v>
      </c>
      <c r="H290" s="101"/>
      <c r="I290" s="100">
        <f t="shared" si="68"/>
        <v>100.2</v>
      </c>
    </row>
    <row r="291" spans="1:9" s="2" customFormat="1" ht="12">
      <c r="A291" s="29" t="s">
        <v>306</v>
      </c>
      <c r="B291" s="57" t="s">
        <v>22</v>
      </c>
      <c r="C291" s="57" t="s">
        <v>9</v>
      </c>
      <c r="D291" s="57" t="s">
        <v>5</v>
      </c>
      <c r="E291" s="57" t="s">
        <v>329</v>
      </c>
      <c r="F291" s="58"/>
      <c r="G291" s="100">
        <f t="shared" si="71"/>
        <v>44736.1</v>
      </c>
      <c r="H291" s="100">
        <f t="shared" si="71"/>
        <v>0</v>
      </c>
      <c r="I291" s="100">
        <f t="shared" si="68"/>
        <v>44736.1</v>
      </c>
    </row>
    <row r="292" spans="1:9" s="2" customFormat="1" ht="12">
      <c r="A292" s="21" t="s">
        <v>280</v>
      </c>
      <c r="B292" s="57" t="s">
        <v>22</v>
      </c>
      <c r="C292" s="57" t="s">
        <v>9</v>
      </c>
      <c r="D292" s="57" t="s">
        <v>5</v>
      </c>
      <c r="E292" s="57" t="s">
        <v>329</v>
      </c>
      <c r="F292" s="58" t="s">
        <v>127</v>
      </c>
      <c r="G292" s="100">
        <f t="shared" si="71"/>
        <v>44736.1</v>
      </c>
      <c r="H292" s="100">
        <f t="shared" si="71"/>
        <v>0</v>
      </c>
      <c r="I292" s="100">
        <f t="shared" si="68"/>
        <v>44736.1</v>
      </c>
    </row>
    <row r="293" spans="1:9" s="2" customFormat="1" ht="12">
      <c r="A293" s="21" t="s">
        <v>129</v>
      </c>
      <c r="B293" s="57" t="s">
        <v>22</v>
      </c>
      <c r="C293" s="57" t="s">
        <v>9</v>
      </c>
      <c r="D293" s="57" t="s">
        <v>5</v>
      </c>
      <c r="E293" s="57" t="s">
        <v>329</v>
      </c>
      <c r="F293" s="58" t="s">
        <v>128</v>
      </c>
      <c r="G293" s="100">
        <f t="shared" si="71"/>
        <v>44736.1</v>
      </c>
      <c r="H293" s="100">
        <f t="shared" si="71"/>
        <v>0</v>
      </c>
      <c r="I293" s="100">
        <f t="shared" si="68"/>
        <v>44736.1</v>
      </c>
    </row>
    <row r="294" spans="1:9" s="2" customFormat="1" ht="12">
      <c r="A294" s="29" t="s">
        <v>389</v>
      </c>
      <c r="B294" s="57" t="s">
        <v>22</v>
      </c>
      <c r="C294" s="57" t="s">
        <v>9</v>
      </c>
      <c r="D294" s="57" t="s">
        <v>5</v>
      </c>
      <c r="E294" s="57" t="s">
        <v>329</v>
      </c>
      <c r="F294" s="58" t="s">
        <v>128</v>
      </c>
      <c r="G294" s="100">
        <f>44121+615.1</f>
        <v>44736.1</v>
      </c>
      <c r="H294" s="101"/>
      <c r="I294" s="100">
        <f t="shared" si="68"/>
        <v>44736.1</v>
      </c>
    </row>
    <row r="295" spans="1:9" s="8" customFormat="1" ht="12">
      <c r="A295" s="22" t="s">
        <v>224</v>
      </c>
      <c r="B295" s="18" t="s">
        <v>22</v>
      </c>
      <c r="C295" s="18" t="s">
        <v>9</v>
      </c>
      <c r="D295" s="18" t="s">
        <v>7</v>
      </c>
      <c r="E295" s="20"/>
      <c r="F295" s="23"/>
      <c r="G295" s="99">
        <f>G296</f>
        <v>11146.3</v>
      </c>
      <c r="H295" s="99">
        <f>H296</f>
        <v>146.1</v>
      </c>
      <c r="I295" s="99">
        <f t="shared" si="68"/>
        <v>11292.4</v>
      </c>
    </row>
    <row r="296" spans="1:9" s="8" customFormat="1" ht="12">
      <c r="A296" s="21" t="s">
        <v>446</v>
      </c>
      <c r="B296" s="20" t="s">
        <v>22</v>
      </c>
      <c r="C296" s="20" t="s">
        <v>9</v>
      </c>
      <c r="D296" s="20" t="s">
        <v>7</v>
      </c>
      <c r="E296" s="20" t="s">
        <v>154</v>
      </c>
      <c r="F296" s="23"/>
      <c r="G296" s="100">
        <f>G303+G306+G309+G300+G297+G318+G321+G312+G315</f>
        <v>11146.3</v>
      </c>
      <c r="H296" s="100">
        <f>H303+H306+H309+H300+H297+H318+H321+H312+H315</f>
        <v>146.1</v>
      </c>
      <c r="I296" s="100">
        <f t="shared" si="68"/>
        <v>11292.4</v>
      </c>
    </row>
    <row r="297" spans="1:9" s="8" customFormat="1" ht="12" hidden="1">
      <c r="A297" s="21" t="s">
        <v>265</v>
      </c>
      <c r="B297" s="20" t="s">
        <v>22</v>
      </c>
      <c r="C297" s="20" t="s">
        <v>9</v>
      </c>
      <c r="D297" s="20" t="s">
        <v>7</v>
      </c>
      <c r="E297" s="20" t="s">
        <v>283</v>
      </c>
      <c r="F297" s="23"/>
      <c r="G297" s="100">
        <f>G298</f>
        <v>0</v>
      </c>
      <c r="H297" s="101"/>
      <c r="I297" s="100">
        <f t="shared" si="68"/>
        <v>0</v>
      </c>
    </row>
    <row r="298" spans="1:9" s="8" customFormat="1" ht="12" hidden="1">
      <c r="A298" s="21" t="s">
        <v>93</v>
      </c>
      <c r="B298" s="20" t="s">
        <v>22</v>
      </c>
      <c r="C298" s="20" t="s">
        <v>9</v>
      </c>
      <c r="D298" s="20" t="s">
        <v>7</v>
      </c>
      <c r="E298" s="20" t="s">
        <v>283</v>
      </c>
      <c r="F298" s="23" t="s">
        <v>92</v>
      </c>
      <c r="G298" s="100">
        <f>G299</f>
        <v>0</v>
      </c>
      <c r="H298" s="101"/>
      <c r="I298" s="100">
        <f t="shared" si="68"/>
        <v>0</v>
      </c>
    </row>
    <row r="299" spans="1:9" s="8" customFormat="1" ht="12" hidden="1">
      <c r="A299" s="21" t="s">
        <v>205</v>
      </c>
      <c r="B299" s="20" t="s">
        <v>22</v>
      </c>
      <c r="C299" s="20" t="s">
        <v>9</v>
      </c>
      <c r="D299" s="20" t="s">
        <v>7</v>
      </c>
      <c r="E299" s="20" t="s">
        <v>283</v>
      </c>
      <c r="F299" s="23" t="s">
        <v>206</v>
      </c>
      <c r="G299" s="100">
        <v>0</v>
      </c>
      <c r="H299" s="101"/>
      <c r="I299" s="100">
        <f t="shared" si="68"/>
        <v>0</v>
      </c>
    </row>
    <row r="300" spans="1:9" s="8" customFormat="1" ht="36">
      <c r="A300" s="21" t="s">
        <v>124</v>
      </c>
      <c r="B300" s="20" t="s">
        <v>22</v>
      </c>
      <c r="C300" s="20" t="s">
        <v>9</v>
      </c>
      <c r="D300" s="20" t="s">
        <v>7</v>
      </c>
      <c r="E300" s="20" t="s">
        <v>449</v>
      </c>
      <c r="F300" s="23"/>
      <c r="G300" s="100">
        <f>G301</f>
        <v>372</v>
      </c>
      <c r="H300" s="100">
        <f t="shared" ref="H300:H301" si="72">H301</f>
        <v>146.1</v>
      </c>
      <c r="I300" s="100">
        <f t="shared" si="68"/>
        <v>518.1</v>
      </c>
    </row>
    <row r="301" spans="1:9" s="8" customFormat="1" ht="12">
      <c r="A301" s="21" t="s">
        <v>93</v>
      </c>
      <c r="B301" s="20" t="s">
        <v>22</v>
      </c>
      <c r="C301" s="20" t="s">
        <v>9</v>
      </c>
      <c r="D301" s="20" t="s">
        <v>7</v>
      </c>
      <c r="E301" s="20" t="s">
        <v>449</v>
      </c>
      <c r="F301" s="23" t="s">
        <v>92</v>
      </c>
      <c r="G301" s="100">
        <f>G302</f>
        <v>372</v>
      </c>
      <c r="H301" s="100">
        <f t="shared" si="72"/>
        <v>146.1</v>
      </c>
      <c r="I301" s="100">
        <f t="shared" si="68"/>
        <v>518.1</v>
      </c>
    </row>
    <row r="302" spans="1:9" s="8" customFormat="1" ht="12">
      <c r="A302" s="21" t="s">
        <v>205</v>
      </c>
      <c r="B302" s="20" t="s">
        <v>22</v>
      </c>
      <c r="C302" s="20" t="s">
        <v>9</v>
      </c>
      <c r="D302" s="20" t="s">
        <v>7</v>
      </c>
      <c r="E302" s="20" t="s">
        <v>449</v>
      </c>
      <c r="F302" s="23" t="s">
        <v>206</v>
      </c>
      <c r="G302" s="100">
        <v>372</v>
      </c>
      <c r="H302" s="101">
        <v>146.1</v>
      </c>
      <c r="I302" s="100">
        <f t="shared" si="68"/>
        <v>518.1</v>
      </c>
    </row>
    <row r="303" spans="1:9" s="8" customFormat="1" ht="12">
      <c r="A303" s="21" t="s">
        <v>73</v>
      </c>
      <c r="B303" s="20" t="s">
        <v>22</v>
      </c>
      <c r="C303" s="20" t="s">
        <v>9</v>
      </c>
      <c r="D303" s="20" t="s">
        <v>7</v>
      </c>
      <c r="E303" s="20" t="s">
        <v>450</v>
      </c>
      <c r="F303" s="23"/>
      <c r="G303" s="100">
        <f>G304</f>
        <v>10642.3</v>
      </c>
      <c r="H303" s="100">
        <f t="shared" ref="H303:H304" si="73">H304</f>
        <v>0</v>
      </c>
      <c r="I303" s="100">
        <f t="shared" si="68"/>
        <v>10642.3</v>
      </c>
    </row>
    <row r="304" spans="1:9" s="8" customFormat="1" ht="12">
      <c r="A304" s="21" t="s">
        <v>93</v>
      </c>
      <c r="B304" s="20" t="s">
        <v>22</v>
      </c>
      <c r="C304" s="20" t="s">
        <v>9</v>
      </c>
      <c r="D304" s="20" t="s">
        <v>7</v>
      </c>
      <c r="E304" s="20" t="s">
        <v>450</v>
      </c>
      <c r="F304" s="23" t="s">
        <v>92</v>
      </c>
      <c r="G304" s="100">
        <f>G305</f>
        <v>10642.3</v>
      </c>
      <c r="H304" s="100">
        <f t="shared" si="73"/>
        <v>0</v>
      </c>
      <c r="I304" s="100">
        <f t="shared" si="68"/>
        <v>10642.3</v>
      </c>
    </row>
    <row r="305" spans="1:9" s="8" customFormat="1" ht="12">
      <c r="A305" s="21" t="s">
        <v>205</v>
      </c>
      <c r="B305" s="20" t="s">
        <v>22</v>
      </c>
      <c r="C305" s="20" t="s">
        <v>9</v>
      </c>
      <c r="D305" s="20" t="s">
        <v>7</v>
      </c>
      <c r="E305" s="20" t="s">
        <v>450</v>
      </c>
      <c r="F305" s="23" t="s">
        <v>206</v>
      </c>
      <c r="G305" s="100">
        <v>10642.3</v>
      </c>
      <c r="H305" s="101"/>
      <c r="I305" s="100">
        <f t="shared" si="68"/>
        <v>10642.3</v>
      </c>
    </row>
    <row r="306" spans="1:9" s="8" customFormat="1" ht="24">
      <c r="A306" s="21" t="s">
        <v>96</v>
      </c>
      <c r="B306" s="20" t="s">
        <v>22</v>
      </c>
      <c r="C306" s="20" t="s">
        <v>9</v>
      </c>
      <c r="D306" s="20" t="s">
        <v>7</v>
      </c>
      <c r="E306" s="20" t="s">
        <v>451</v>
      </c>
      <c r="F306" s="23"/>
      <c r="G306" s="100">
        <f>G307</f>
        <v>110</v>
      </c>
      <c r="H306" s="100">
        <f t="shared" ref="H306:H307" si="74">H307</f>
        <v>0</v>
      </c>
      <c r="I306" s="100">
        <f t="shared" si="68"/>
        <v>110</v>
      </c>
    </row>
    <row r="307" spans="1:9" s="8" customFormat="1" ht="12">
      <c r="A307" s="21" t="s">
        <v>93</v>
      </c>
      <c r="B307" s="20" t="s">
        <v>22</v>
      </c>
      <c r="C307" s="20" t="s">
        <v>9</v>
      </c>
      <c r="D307" s="20" t="s">
        <v>7</v>
      </c>
      <c r="E307" s="20" t="s">
        <v>451</v>
      </c>
      <c r="F307" s="23" t="s">
        <v>92</v>
      </c>
      <c r="G307" s="100">
        <f>G308</f>
        <v>110</v>
      </c>
      <c r="H307" s="100">
        <f t="shared" si="74"/>
        <v>0</v>
      </c>
      <c r="I307" s="100">
        <f t="shared" si="68"/>
        <v>110</v>
      </c>
    </row>
    <row r="308" spans="1:9" s="8" customFormat="1" ht="12">
      <c r="A308" s="21" t="s">
        <v>205</v>
      </c>
      <c r="B308" s="20" t="s">
        <v>22</v>
      </c>
      <c r="C308" s="20" t="s">
        <v>9</v>
      </c>
      <c r="D308" s="20" t="s">
        <v>7</v>
      </c>
      <c r="E308" s="20" t="s">
        <v>451</v>
      </c>
      <c r="F308" s="23" t="s">
        <v>206</v>
      </c>
      <c r="G308" s="100">
        <f>110</f>
        <v>110</v>
      </c>
      <c r="H308" s="101"/>
      <c r="I308" s="100">
        <f t="shared" si="68"/>
        <v>110</v>
      </c>
    </row>
    <row r="309" spans="1:9" s="8" customFormat="1" ht="12">
      <c r="A309" s="21" t="s">
        <v>97</v>
      </c>
      <c r="B309" s="20" t="s">
        <v>22</v>
      </c>
      <c r="C309" s="20" t="s">
        <v>9</v>
      </c>
      <c r="D309" s="20" t="s">
        <v>7</v>
      </c>
      <c r="E309" s="20" t="s">
        <v>452</v>
      </c>
      <c r="F309" s="23"/>
      <c r="G309" s="100">
        <f>G310</f>
        <v>22</v>
      </c>
      <c r="H309" s="100">
        <f t="shared" ref="H309:H310" si="75">H310</f>
        <v>0</v>
      </c>
      <c r="I309" s="100">
        <f t="shared" si="68"/>
        <v>22</v>
      </c>
    </row>
    <row r="310" spans="1:9" s="8" customFormat="1" ht="12">
      <c r="A310" s="21" t="s">
        <v>93</v>
      </c>
      <c r="B310" s="20" t="s">
        <v>22</v>
      </c>
      <c r="C310" s="20" t="s">
        <v>9</v>
      </c>
      <c r="D310" s="20" t="s">
        <v>7</v>
      </c>
      <c r="E310" s="20" t="s">
        <v>452</v>
      </c>
      <c r="F310" s="23" t="s">
        <v>92</v>
      </c>
      <c r="G310" s="100">
        <f>G311</f>
        <v>22</v>
      </c>
      <c r="H310" s="100">
        <f t="shared" si="75"/>
        <v>0</v>
      </c>
      <c r="I310" s="100">
        <f t="shared" si="68"/>
        <v>22</v>
      </c>
    </row>
    <row r="311" spans="1:9" s="8" customFormat="1" ht="12">
      <c r="A311" s="21" t="s">
        <v>205</v>
      </c>
      <c r="B311" s="20" t="s">
        <v>22</v>
      </c>
      <c r="C311" s="20" t="s">
        <v>9</v>
      </c>
      <c r="D311" s="20" t="s">
        <v>7</v>
      </c>
      <c r="E311" s="20" t="s">
        <v>452</v>
      </c>
      <c r="F311" s="23" t="s">
        <v>206</v>
      </c>
      <c r="G311" s="100">
        <v>22</v>
      </c>
      <c r="H311" s="101"/>
      <c r="I311" s="100">
        <f t="shared" si="68"/>
        <v>22</v>
      </c>
    </row>
    <row r="312" spans="1:9" s="8" customFormat="1" ht="3.75" hidden="1" customHeight="1">
      <c r="A312" s="21" t="s">
        <v>355</v>
      </c>
      <c r="B312" s="20" t="s">
        <v>22</v>
      </c>
      <c r="C312" s="20" t="s">
        <v>9</v>
      </c>
      <c r="D312" s="20" t="s">
        <v>7</v>
      </c>
      <c r="E312" s="20" t="s">
        <v>453</v>
      </c>
      <c r="F312" s="23"/>
      <c r="G312" s="100">
        <f>G313</f>
        <v>0</v>
      </c>
      <c r="H312" s="100">
        <f>H313</f>
        <v>0</v>
      </c>
      <c r="I312" s="100">
        <f t="shared" si="68"/>
        <v>0</v>
      </c>
    </row>
    <row r="313" spans="1:9" s="8" customFormat="1" ht="15" hidden="1" customHeight="1">
      <c r="A313" s="21" t="s">
        <v>93</v>
      </c>
      <c r="B313" s="20" t="s">
        <v>22</v>
      </c>
      <c r="C313" s="20" t="s">
        <v>9</v>
      </c>
      <c r="D313" s="20" t="s">
        <v>7</v>
      </c>
      <c r="E313" s="20" t="s">
        <v>453</v>
      </c>
      <c r="F313" s="23" t="s">
        <v>92</v>
      </c>
      <c r="G313" s="100">
        <f>G314</f>
        <v>0</v>
      </c>
      <c r="H313" s="100">
        <f>H314</f>
        <v>0</v>
      </c>
      <c r="I313" s="100">
        <f t="shared" si="68"/>
        <v>0</v>
      </c>
    </row>
    <row r="314" spans="1:9" s="8" customFormat="1" ht="15" hidden="1" customHeight="1">
      <c r="A314" s="21" t="s">
        <v>205</v>
      </c>
      <c r="B314" s="20" t="s">
        <v>22</v>
      </c>
      <c r="C314" s="20" t="s">
        <v>9</v>
      </c>
      <c r="D314" s="20" t="s">
        <v>7</v>
      </c>
      <c r="E314" s="20" t="s">
        <v>453</v>
      </c>
      <c r="F314" s="23" t="s">
        <v>206</v>
      </c>
      <c r="G314" s="100"/>
      <c r="H314" s="101"/>
      <c r="I314" s="100">
        <f t="shared" si="68"/>
        <v>0</v>
      </c>
    </row>
    <row r="315" spans="1:9" s="8" customFormat="1" ht="15" hidden="1" customHeight="1">
      <c r="A315" s="21" t="s">
        <v>384</v>
      </c>
      <c r="B315" s="20" t="s">
        <v>22</v>
      </c>
      <c r="C315" s="20" t="s">
        <v>9</v>
      </c>
      <c r="D315" s="20" t="s">
        <v>7</v>
      </c>
      <c r="E315" s="20" t="s">
        <v>454</v>
      </c>
      <c r="F315" s="23"/>
      <c r="G315" s="100">
        <f>G316</f>
        <v>0</v>
      </c>
      <c r="H315" s="100">
        <f>H316</f>
        <v>0</v>
      </c>
      <c r="I315" s="100">
        <f t="shared" si="68"/>
        <v>0</v>
      </c>
    </row>
    <row r="316" spans="1:9" s="8" customFormat="1" ht="15" hidden="1" customHeight="1">
      <c r="A316" s="21" t="s">
        <v>93</v>
      </c>
      <c r="B316" s="20" t="s">
        <v>22</v>
      </c>
      <c r="C316" s="20" t="s">
        <v>9</v>
      </c>
      <c r="D316" s="20" t="s">
        <v>7</v>
      </c>
      <c r="E316" s="20" t="s">
        <v>454</v>
      </c>
      <c r="F316" s="23" t="s">
        <v>92</v>
      </c>
      <c r="G316" s="100">
        <f>G317</f>
        <v>0</v>
      </c>
      <c r="H316" s="100">
        <f>H317</f>
        <v>0</v>
      </c>
      <c r="I316" s="100">
        <f t="shared" si="68"/>
        <v>0</v>
      </c>
    </row>
    <row r="317" spans="1:9" s="8" customFormat="1" ht="15" hidden="1" customHeight="1">
      <c r="A317" s="21" t="s">
        <v>205</v>
      </c>
      <c r="B317" s="20" t="s">
        <v>22</v>
      </c>
      <c r="C317" s="20" t="s">
        <v>9</v>
      </c>
      <c r="D317" s="20" t="s">
        <v>7</v>
      </c>
      <c r="E317" s="20" t="s">
        <v>454</v>
      </c>
      <c r="F317" s="23" t="s">
        <v>206</v>
      </c>
      <c r="G317" s="100"/>
      <c r="H317" s="101"/>
      <c r="I317" s="100">
        <f t="shared" si="68"/>
        <v>0</v>
      </c>
    </row>
    <row r="318" spans="1:9" s="8" customFormat="1" ht="15" hidden="1" customHeight="1">
      <c r="A318" s="21" t="s">
        <v>353</v>
      </c>
      <c r="B318" s="20" t="s">
        <v>22</v>
      </c>
      <c r="C318" s="20" t="s">
        <v>9</v>
      </c>
      <c r="D318" s="20" t="s">
        <v>7</v>
      </c>
      <c r="E318" s="20" t="s">
        <v>455</v>
      </c>
      <c r="F318" s="23"/>
      <c r="G318" s="100">
        <f>G319</f>
        <v>0</v>
      </c>
      <c r="H318" s="100">
        <f>H319</f>
        <v>0</v>
      </c>
      <c r="I318" s="100">
        <f t="shared" si="68"/>
        <v>0</v>
      </c>
    </row>
    <row r="319" spans="1:9" s="8" customFormat="1" ht="15" hidden="1" customHeight="1">
      <c r="A319" s="21" t="s">
        <v>93</v>
      </c>
      <c r="B319" s="20" t="s">
        <v>22</v>
      </c>
      <c r="C319" s="20" t="s">
        <v>9</v>
      </c>
      <c r="D319" s="20" t="s">
        <v>7</v>
      </c>
      <c r="E319" s="20" t="s">
        <v>455</v>
      </c>
      <c r="F319" s="23" t="s">
        <v>92</v>
      </c>
      <c r="G319" s="100">
        <f>G320</f>
        <v>0</v>
      </c>
      <c r="H319" s="100">
        <f>H320</f>
        <v>0</v>
      </c>
      <c r="I319" s="100">
        <f t="shared" si="68"/>
        <v>0</v>
      </c>
    </row>
    <row r="320" spans="1:9" s="8" customFormat="1" ht="15" hidden="1" customHeight="1">
      <c r="A320" s="21" t="s">
        <v>205</v>
      </c>
      <c r="B320" s="20" t="s">
        <v>22</v>
      </c>
      <c r="C320" s="20" t="s">
        <v>9</v>
      </c>
      <c r="D320" s="20" t="s">
        <v>7</v>
      </c>
      <c r="E320" s="20" t="s">
        <v>455</v>
      </c>
      <c r="F320" s="23" t="s">
        <v>206</v>
      </c>
      <c r="G320" s="100"/>
      <c r="H320" s="101"/>
      <c r="I320" s="100">
        <f t="shared" si="68"/>
        <v>0</v>
      </c>
    </row>
    <row r="321" spans="1:9" s="8" customFormat="1" ht="15" hidden="1" customHeight="1">
      <c r="A321" s="21" t="s">
        <v>253</v>
      </c>
      <c r="B321" s="20" t="s">
        <v>22</v>
      </c>
      <c r="C321" s="20" t="s">
        <v>9</v>
      </c>
      <c r="D321" s="20" t="s">
        <v>7</v>
      </c>
      <c r="E321" s="20" t="s">
        <v>456</v>
      </c>
      <c r="F321" s="23"/>
      <c r="G321" s="100">
        <f>G322</f>
        <v>0</v>
      </c>
      <c r="H321" s="101"/>
      <c r="I321" s="98">
        <f t="shared" si="68"/>
        <v>0</v>
      </c>
    </row>
    <row r="322" spans="1:9" s="8" customFormat="1" ht="15" hidden="1" customHeight="1">
      <c r="A322" s="21" t="s">
        <v>93</v>
      </c>
      <c r="B322" s="20" t="s">
        <v>22</v>
      </c>
      <c r="C322" s="20" t="s">
        <v>9</v>
      </c>
      <c r="D322" s="20" t="s">
        <v>7</v>
      </c>
      <c r="E322" s="20" t="s">
        <v>456</v>
      </c>
      <c r="F322" s="23" t="s">
        <v>92</v>
      </c>
      <c r="G322" s="100">
        <f>G323</f>
        <v>0</v>
      </c>
      <c r="H322" s="101"/>
      <c r="I322" s="98">
        <f t="shared" si="68"/>
        <v>0</v>
      </c>
    </row>
    <row r="323" spans="1:9" s="8" customFormat="1" ht="15" hidden="1" customHeight="1">
      <c r="A323" s="21" t="s">
        <v>205</v>
      </c>
      <c r="B323" s="20" t="s">
        <v>22</v>
      </c>
      <c r="C323" s="20" t="s">
        <v>9</v>
      </c>
      <c r="D323" s="20" t="s">
        <v>7</v>
      </c>
      <c r="E323" s="20" t="s">
        <v>456</v>
      </c>
      <c r="F323" s="23" t="s">
        <v>206</v>
      </c>
      <c r="G323" s="100"/>
      <c r="H323" s="101"/>
      <c r="I323" s="98">
        <f t="shared" si="68"/>
        <v>0</v>
      </c>
    </row>
    <row r="324" spans="1:9" s="8" customFormat="1" ht="12">
      <c r="A324" s="22" t="s">
        <v>235</v>
      </c>
      <c r="B324" s="34">
        <v>800</v>
      </c>
      <c r="C324" s="18" t="s">
        <v>9</v>
      </c>
      <c r="D324" s="18" t="s">
        <v>9</v>
      </c>
      <c r="E324" s="16"/>
      <c r="F324" s="16"/>
      <c r="G324" s="99">
        <f>G325+G341</f>
        <v>419.4</v>
      </c>
      <c r="H324" s="99">
        <f>H325+H341</f>
        <v>0</v>
      </c>
      <c r="I324" s="99">
        <f t="shared" si="68"/>
        <v>419.4</v>
      </c>
    </row>
    <row r="325" spans="1:9" s="8" customFormat="1" ht="12">
      <c r="A325" s="21" t="s">
        <v>435</v>
      </c>
      <c r="B325" s="30">
        <v>800</v>
      </c>
      <c r="C325" s="20" t="s">
        <v>9</v>
      </c>
      <c r="D325" s="20" t="s">
        <v>9</v>
      </c>
      <c r="E325" s="20" t="s">
        <v>434</v>
      </c>
      <c r="F325" s="20"/>
      <c r="G325" s="100">
        <f>G326+G337</f>
        <v>200</v>
      </c>
      <c r="H325" s="100">
        <f>H326+H337</f>
        <v>0</v>
      </c>
      <c r="I325" s="100">
        <f t="shared" si="68"/>
        <v>200</v>
      </c>
    </row>
    <row r="326" spans="1:9" s="8" customFormat="1" ht="12">
      <c r="A326" s="21" t="s">
        <v>436</v>
      </c>
      <c r="B326" s="30">
        <v>800</v>
      </c>
      <c r="C326" s="20" t="s">
        <v>9</v>
      </c>
      <c r="D326" s="20" t="s">
        <v>9</v>
      </c>
      <c r="E326" s="20" t="s">
        <v>437</v>
      </c>
      <c r="F326" s="20"/>
      <c r="G326" s="100">
        <f>G327+G332</f>
        <v>100</v>
      </c>
      <c r="H326" s="100">
        <f>H327+H332</f>
        <v>0</v>
      </c>
      <c r="I326" s="100">
        <f t="shared" si="68"/>
        <v>100</v>
      </c>
    </row>
    <row r="327" spans="1:9" s="2" customFormat="1" ht="12">
      <c r="A327" s="21" t="s">
        <v>86</v>
      </c>
      <c r="B327" s="30">
        <v>800</v>
      </c>
      <c r="C327" s="20" t="s">
        <v>9</v>
      </c>
      <c r="D327" s="20" t="s">
        <v>9</v>
      </c>
      <c r="E327" s="20" t="s">
        <v>438</v>
      </c>
      <c r="F327" s="20"/>
      <c r="G327" s="100">
        <f>G330+G328</f>
        <v>100</v>
      </c>
      <c r="H327" s="100">
        <f t="shared" ref="H327" si="76">H330+H328</f>
        <v>0</v>
      </c>
      <c r="I327" s="100">
        <f t="shared" si="68"/>
        <v>100</v>
      </c>
    </row>
    <row r="328" spans="1:9" s="2" customFormat="1" ht="24">
      <c r="A328" s="21" t="s">
        <v>497</v>
      </c>
      <c r="B328" s="30">
        <v>800</v>
      </c>
      <c r="C328" s="20" t="s">
        <v>9</v>
      </c>
      <c r="D328" s="20" t="s">
        <v>9</v>
      </c>
      <c r="E328" s="20" t="s">
        <v>438</v>
      </c>
      <c r="F328" s="20" t="s">
        <v>59</v>
      </c>
      <c r="G328" s="100">
        <f>G329</f>
        <v>20</v>
      </c>
      <c r="H328" s="100">
        <f t="shared" ref="H328" si="77">H329</f>
        <v>0</v>
      </c>
      <c r="I328" s="100">
        <f t="shared" si="68"/>
        <v>20</v>
      </c>
    </row>
    <row r="329" spans="1:9" s="2" customFormat="1" ht="12">
      <c r="A329" s="21" t="s">
        <v>62</v>
      </c>
      <c r="B329" s="30">
        <v>800</v>
      </c>
      <c r="C329" s="20" t="s">
        <v>9</v>
      </c>
      <c r="D329" s="20" t="s">
        <v>9</v>
      </c>
      <c r="E329" s="20" t="s">
        <v>438</v>
      </c>
      <c r="F329" s="20" t="s">
        <v>61</v>
      </c>
      <c r="G329" s="100">
        <v>20</v>
      </c>
      <c r="H329" s="101"/>
      <c r="I329" s="100">
        <f t="shared" si="68"/>
        <v>20</v>
      </c>
    </row>
    <row r="330" spans="1:9" s="2" customFormat="1" ht="12">
      <c r="A330" s="21" t="s">
        <v>499</v>
      </c>
      <c r="B330" s="30">
        <v>800</v>
      </c>
      <c r="C330" s="20" t="s">
        <v>9</v>
      </c>
      <c r="D330" s="20" t="s">
        <v>9</v>
      </c>
      <c r="E330" s="20" t="s">
        <v>438</v>
      </c>
      <c r="F330" s="20" t="s">
        <v>66</v>
      </c>
      <c r="G330" s="100">
        <f>G331</f>
        <v>80</v>
      </c>
      <c r="H330" s="100">
        <f t="shared" ref="H330" si="78">H331</f>
        <v>0</v>
      </c>
      <c r="I330" s="100">
        <f t="shared" si="68"/>
        <v>80</v>
      </c>
    </row>
    <row r="331" spans="1:9" s="2" customFormat="1" ht="12">
      <c r="A331" s="21" t="s">
        <v>87</v>
      </c>
      <c r="B331" s="30">
        <v>800</v>
      </c>
      <c r="C331" s="20" t="s">
        <v>9</v>
      </c>
      <c r="D331" s="20" t="s">
        <v>9</v>
      </c>
      <c r="E331" s="20" t="s">
        <v>438</v>
      </c>
      <c r="F331" s="20" t="s">
        <v>67</v>
      </c>
      <c r="G331" s="100">
        <v>80</v>
      </c>
      <c r="H331" s="101"/>
      <c r="I331" s="100">
        <f t="shared" si="68"/>
        <v>80</v>
      </c>
    </row>
    <row r="332" spans="1:9" s="2" customFormat="1" ht="12" hidden="1">
      <c r="A332" s="21" t="s">
        <v>347</v>
      </c>
      <c r="B332" s="30">
        <v>800</v>
      </c>
      <c r="C332" s="20" t="s">
        <v>9</v>
      </c>
      <c r="D332" s="20" t="s">
        <v>9</v>
      </c>
      <c r="E332" s="20" t="s">
        <v>439</v>
      </c>
      <c r="F332" s="20"/>
      <c r="G332" s="100">
        <f>G333+G335</f>
        <v>0</v>
      </c>
      <c r="H332" s="100">
        <f>H333+H335</f>
        <v>0</v>
      </c>
      <c r="I332" s="100">
        <f t="shared" si="68"/>
        <v>0</v>
      </c>
    </row>
    <row r="333" spans="1:9" s="2" customFormat="1" ht="12" hidden="1">
      <c r="A333" s="21" t="s">
        <v>68</v>
      </c>
      <c r="B333" s="30">
        <v>800</v>
      </c>
      <c r="C333" s="20" t="s">
        <v>9</v>
      </c>
      <c r="D333" s="20" t="s">
        <v>9</v>
      </c>
      <c r="E333" s="20" t="s">
        <v>439</v>
      </c>
      <c r="F333" s="20" t="s">
        <v>66</v>
      </c>
      <c r="G333" s="100">
        <f>G334</f>
        <v>0</v>
      </c>
      <c r="H333" s="100">
        <f t="shared" ref="H333" si="79">H334</f>
        <v>0</v>
      </c>
      <c r="I333" s="100">
        <f t="shared" si="68"/>
        <v>0</v>
      </c>
    </row>
    <row r="334" spans="1:9" s="2" customFormat="1" ht="12" hidden="1">
      <c r="A334" s="21" t="s">
        <v>87</v>
      </c>
      <c r="B334" s="30">
        <v>800</v>
      </c>
      <c r="C334" s="20" t="s">
        <v>9</v>
      </c>
      <c r="D334" s="20" t="s">
        <v>9</v>
      </c>
      <c r="E334" s="20" t="s">
        <v>439</v>
      </c>
      <c r="F334" s="20" t="s">
        <v>67</v>
      </c>
      <c r="G334" s="100"/>
      <c r="H334" s="101"/>
      <c r="I334" s="100">
        <f t="shared" si="68"/>
        <v>0</v>
      </c>
    </row>
    <row r="335" spans="1:9" s="2" customFormat="1" ht="12" hidden="1">
      <c r="A335" s="21" t="s">
        <v>93</v>
      </c>
      <c r="B335" s="30">
        <v>800</v>
      </c>
      <c r="C335" s="20" t="s">
        <v>9</v>
      </c>
      <c r="D335" s="20" t="s">
        <v>9</v>
      </c>
      <c r="E335" s="20" t="s">
        <v>439</v>
      </c>
      <c r="F335" s="23" t="s">
        <v>92</v>
      </c>
      <c r="G335" s="100">
        <f>G336</f>
        <v>0</v>
      </c>
      <c r="H335" s="100">
        <f>H336</f>
        <v>0</v>
      </c>
      <c r="I335" s="100">
        <f t="shared" si="68"/>
        <v>0</v>
      </c>
    </row>
    <row r="336" spans="1:9" s="2" customFormat="1" ht="12" hidden="1">
      <c r="A336" s="21" t="s">
        <v>205</v>
      </c>
      <c r="B336" s="30">
        <v>800</v>
      </c>
      <c r="C336" s="20" t="s">
        <v>9</v>
      </c>
      <c r="D336" s="20" t="s">
        <v>9</v>
      </c>
      <c r="E336" s="20" t="s">
        <v>439</v>
      </c>
      <c r="F336" s="23" t="s">
        <v>206</v>
      </c>
      <c r="G336" s="100"/>
      <c r="H336" s="101"/>
      <c r="I336" s="100">
        <f t="shared" si="68"/>
        <v>0</v>
      </c>
    </row>
    <row r="337" spans="1:13" s="2" customFormat="1" ht="14.25" customHeight="1">
      <c r="A337" s="21" t="s">
        <v>440</v>
      </c>
      <c r="B337" s="30">
        <v>800</v>
      </c>
      <c r="C337" s="20" t="s">
        <v>9</v>
      </c>
      <c r="D337" s="20" t="s">
        <v>9</v>
      </c>
      <c r="E337" s="20" t="s">
        <v>441</v>
      </c>
      <c r="F337" s="20"/>
      <c r="G337" s="100">
        <f t="shared" ref="G337:H339" si="80">G338</f>
        <v>100</v>
      </c>
      <c r="H337" s="100">
        <f t="shared" si="80"/>
        <v>0</v>
      </c>
      <c r="I337" s="100">
        <f t="shared" si="68"/>
        <v>100</v>
      </c>
    </row>
    <row r="338" spans="1:13" s="2" customFormat="1" ht="12">
      <c r="A338" s="21" t="s">
        <v>86</v>
      </c>
      <c r="B338" s="30">
        <v>800</v>
      </c>
      <c r="C338" s="20" t="s">
        <v>9</v>
      </c>
      <c r="D338" s="20" t="s">
        <v>9</v>
      </c>
      <c r="E338" s="20" t="s">
        <v>442</v>
      </c>
      <c r="F338" s="20"/>
      <c r="G338" s="100">
        <f t="shared" si="80"/>
        <v>100</v>
      </c>
      <c r="H338" s="100">
        <f t="shared" si="80"/>
        <v>0</v>
      </c>
      <c r="I338" s="100">
        <f t="shared" si="68"/>
        <v>100</v>
      </c>
    </row>
    <row r="339" spans="1:13" s="2" customFormat="1" ht="12">
      <c r="A339" s="21" t="s">
        <v>499</v>
      </c>
      <c r="B339" s="30">
        <v>800</v>
      </c>
      <c r="C339" s="20" t="s">
        <v>9</v>
      </c>
      <c r="D339" s="20" t="s">
        <v>9</v>
      </c>
      <c r="E339" s="20" t="s">
        <v>442</v>
      </c>
      <c r="F339" s="20" t="s">
        <v>66</v>
      </c>
      <c r="G339" s="100">
        <f t="shared" si="80"/>
        <v>100</v>
      </c>
      <c r="H339" s="100">
        <f t="shared" si="80"/>
        <v>0</v>
      </c>
      <c r="I339" s="100">
        <f t="shared" si="68"/>
        <v>100</v>
      </c>
    </row>
    <row r="340" spans="1:13" s="2" customFormat="1" ht="12">
      <c r="A340" s="21" t="s">
        <v>87</v>
      </c>
      <c r="B340" s="30">
        <v>800</v>
      </c>
      <c r="C340" s="20" t="s">
        <v>9</v>
      </c>
      <c r="D340" s="20" t="s">
        <v>9</v>
      </c>
      <c r="E340" s="20" t="s">
        <v>442</v>
      </c>
      <c r="F340" s="20" t="s">
        <v>67</v>
      </c>
      <c r="G340" s="100">
        <v>100</v>
      </c>
      <c r="H340" s="101"/>
      <c r="I340" s="100">
        <f t="shared" si="68"/>
        <v>100</v>
      </c>
    </row>
    <row r="341" spans="1:13" s="2" customFormat="1" ht="12">
      <c r="A341" s="21" t="s">
        <v>443</v>
      </c>
      <c r="B341" s="30">
        <v>800</v>
      </c>
      <c r="C341" s="20" t="s">
        <v>9</v>
      </c>
      <c r="D341" s="20" t="s">
        <v>9</v>
      </c>
      <c r="E341" s="20" t="s">
        <v>218</v>
      </c>
      <c r="F341" s="20"/>
      <c r="G341" s="100">
        <f t="shared" ref="G341:H343" si="81">G342</f>
        <v>219.4</v>
      </c>
      <c r="H341" s="100">
        <f t="shared" si="81"/>
        <v>0</v>
      </c>
      <c r="I341" s="100">
        <f t="shared" si="68"/>
        <v>219.4</v>
      </c>
    </row>
    <row r="342" spans="1:13" s="2" customFormat="1" ht="12">
      <c r="A342" s="21" t="s">
        <v>221</v>
      </c>
      <c r="B342" s="30">
        <v>800</v>
      </c>
      <c r="C342" s="20" t="s">
        <v>9</v>
      </c>
      <c r="D342" s="20" t="s">
        <v>9</v>
      </c>
      <c r="E342" s="20" t="s">
        <v>220</v>
      </c>
      <c r="F342" s="20"/>
      <c r="G342" s="100">
        <f t="shared" si="81"/>
        <v>219.4</v>
      </c>
      <c r="H342" s="100">
        <f t="shared" si="81"/>
        <v>0</v>
      </c>
      <c r="I342" s="100">
        <f t="shared" si="68"/>
        <v>219.4</v>
      </c>
    </row>
    <row r="343" spans="1:13" s="2" customFormat="1" ht="12">
      <c r="A343" s="21" t="s">
        <v>499</v>
      </c>
      <c r="B343" s="30">
        <v>800</v>
      </c>
      <c r="C343" s="20" t="s">
        <v>9</v>
      </c>
      <c r="D343" s="20" t="s">
        <v>9</v>
      </c>
      <c r="E343" s="20" t="s">
        <v>220</v>
      </c>
      <c r="F343" s="20" t="s">
        <v>66</v>
      </c>
      <c r="G343" s="100">
        <f t="shared" si="81"/>
        <v>219.4</v>
      </c>
      <c r="H343" s="100">
        <f t="shared" si="81"/>
        <v>0</v>
      </c>
      <c r="I343" s="100">
        <f t="shared" si="68"/>
        <v>219.4</v>
      </c>
    </row>
    <row r="344" spans="1:13" s="2" customFormat="1" ht="12">
      <c r="A344" s="21" t="s">
        <v>87</v>
      </c>
      <c r="B344" s="30">
        <v>800</v>
      </c>
      <c r="C344" s="20" t="s">
        <v>9</v>
      </c>
      <c r="D344" s="20" t="s">
        <v>9</v>
      </c>
      <c r="E344" s="20" t="s">
        <v>220</v>
      </c>
      <c r="F344" s="20" t="s">
        <v>67</v>
      </c>
      <c r="G344" s="100">
        <v>219.4</v>
      </c>
      <c r="H344" s="101"/>
      <c r="I344" s="100">
        <f t="shared" si="68"/>
        <v>219.4</v>
      </c>
    </row>
    <row r="345" spans="1:13" s="2" customFormat="1" ht="12">
      <c r="A345" s="25" t="s">
        <v>54</v>
      </c>
      <c r="B345" s="16" t="s">
        <v>22</v>
      </c>
      <c r="C345" s="16" t="s">
        <v>17</v>
      </c>
      <c r="D345" s="16"/>
      <c r="E345" s="16"/>
      <c r="F345" s="16"/>
      <c r="G345" s="98">
        <f t="shared" ref="G345:H345" si="82">G346</f>
        <v>89406.599999999991</v>
      </c>
      <c r="H345" s="98">
        <f t="shared" si="82"/>
        <v>0</v>
      </c>
      <c r="I345" s="98">
        <f t="shared" si="68"/>
        <v>89406.599999999991</v>
      </c>
    </row>
    <row r="346" spans="1:13" s="2" customFormat="1" ht="12">
      <c r="A346" s="22" t="s">
        <v>20</v>
      </c>
      <c r="B346" s="16" t="s">
        <v>22</v>
      </c>
      <c r="C346" s="18" t="s">
        <v>17</v>
      </c>
      <c r="D346" s="18" t="s">
        <v>5</v>
      </c>
      <c r="E346" s="18"/>
      <c r="F346" s="18"/>
      <c r="G346" s="99">
        <f>G351+G347</f>
        <v>89406.599999999991</v>
      </c>
      <c r="H346" s="99">
        <f>H351+H347</f>
        <v>0</v>
      </c>
      <c r="I346" s="99">
        <f t="shared" si="68"/>
        <v>89406.599999999991</v>
      </c>
    </row>
    <row r="347" spans="1:13" s="2" customFormat="1" ht="14.25" customHeight="1">
      <c r="A347" s="21" t="s">
        <v>509</v>
      </c>
      <c r="B347" s="20" t="s">
        <v>22</v>
      </c>
      <c r="C347" s="20" t="s">
        <v>17</v>
      </c>
      <c r="D347" s="20" t="s">
        <v>5</v>
      </c>
      <c r="E347" s="20" t="s">
        <v>507</v>
      </c>
      <c r="F347" s="20"/>
      <c r="G347" s="100">
        <f t="shared" ref="G347:H349" si="83">G348</f>
        <v>105</v>
      </c>
      <c r="H347" s="100">
        <f t="shared" si="83"/>
        <v>0</v>
      </c>
      <c r="I347" s="100">
        <f t="shared" si="68"/>
        <v>105</v>
      </c>
    </row>
    <row r="348" spans="1:13" s="2" customFormat="1" ht="13.5" customHeight="1">
      <c r="A348" s="21" t="s">
        <v>511</v>
      </c>
      <c r="B348" s="20" t="s">
        <v>22</v>
      </c>
      <c r="C348" s="20" t="s">
        <v>17</v>
      </c>
      <c r="D348" s="20" t="s">
        <v>5</v>
      </c>
      <c r="E348" s="20" t="s">
        <v>508</v>
      </c>
      <c r="F348" s="20"/>
      <c r="G348" s="100">
        <f t="shared" si="83"/>
        <v>105</v>
      </c>
      <c r="H348" s="100">
        <f t="shared" si="83"/>
        <v>0</v>
      </c>
      <c r="I348" s="100">
        <f t="shared" si="68"/>
        <v>105</v>
      </c>
    </row>
    <row r="349" spans="1:13" s="2" customFormat="1" ht="13.5" customHeight="1">
      <c r="A349" s="21" t="s">
        <v>93</v>
      </c>
      <c r="B349" s="20" t="s">
        <v>22</v>
      </c>
      <c r="C349" s="20" t="s">
        <v>17</v>
      </c>
      <c r="D349" s="20" t="s">
        <v>5</v>
      </c>
      <c r="E349" s="20" t="s">
        <v>508</v>
      </c>
      <c r="F349" s="20" t="s">
        <v>92</v>
      </c>
      <c r="G349" s="100">
        <f t="shared" si="83"/>
        <v>105</v>
      </c>
      <c r="H349" s="100">
        <f t="shared" si="83"/>
        <v>0</v>
      </c>
      <c r="I349" s="100">
        <f t="shared" si="68"/>
        <v>105</v>
      </c>
    </row>
    <row r="350" spans="1:13" s="2" customFormat="1" ht="13.5" customHeight="1">
      <c r="A350" s="21" t="s">
        <v>205</v>
      </c>
      <c r="B350" s="20" t="s">
        <v>22</v>
      </c>
      <c r="C350" s="20" t="s">
        <v>17</v>
      </c>
      <c r="D350" s="20" t="s">
        <v>5</v>
      </c>
      <c r="E350" s="20" t="s">
        <v>508</v>
      </c>
      <c r="F350" s="20" t="s">
        <v>206</v>
      </c>
      <c r="G350" s="100">
        <v>105</v>
      </c>
      <c r="H350" s="100"/>
      <c r="I350" s="100">
        <f t="shared" si="68"/>
        <v>105</v>
      </c>
    </row>
    <row r="351" spans="1:13" s="6" customFormat="1" ht="12">
      <c r="A351" s="21" t="s">
        <v>446</v>
      </c>
      <c r="B351" s="20" t="s">
        <v>22</v>
      </c>
      <c r="C351" s="20" t="s">
        <v>17</v>
      </c>
      <c r="D351" s="20" t="s">
        <v>5</v>
      </c>
      <c r="E351" s="20" t="s">
        <v>154</v>
      </c>
      <c r="F351" s="20"/>
      <c r="G351" s="100">
        <f>G355+G358+G361+G364+G367+G370+G382+G379+G376+G373+G352+G385</f>
        <v>89301.599999999991</v>
      </c>
      <c r="H351" s="100">
        <f>H355+H358+H361+H364+H367+H370+H382+H379+H376+H373+H352+H385</f>
        <v>0</v>
      </c>
      <c r="I351" s="100">
        <f t="shared" si="68"/>
        <v>89301.599999999991</v>
      </c>
      <c r="J351" s="2"/>
      <c r="K351" s="2"/>
      <c r="L351" s="2"/>
      <c r="M351" s="2"/>
    </row>
    <row r="352" spans="1:13" s="6" customFormat="1" ht="12">
      <c r="A352" s="21" t="s">
        <v>376</v>
      </c>
      <c r="B352" s="20" t="s">
        <v>22</v>
      </c>
      <c r="C352" s="20" t="s">
        <v>17</v>
      </c>
      <c r="D352" s="20" t="s">
        <v>5</v>
      </c>
      <c r="E352" s="20" t="s">
        <v>457</v>
      </c>
      <c r="F352" s="20"/>
      <c r="G352" s="100">
        <f>G353</f>
        <v>60</v>
      </c>
      <c r="H352" s="100">
        <f>H353</f>
        <v>0</v>
      </c>
      <c r="I352" s="100">
        <f t="shared" si="68"/>
        <v>60</v>
      </c>
      <c r="J352" s="2"/>
      <c r="K352" s="2"/>
      <c r="L352" s="2"/>
      <c r="M352" s="2"/>
    </row>
    <row r="353" spans="1:13" s="6" customFormat="1" ht="12">
      <c r="A353" s="21" t="s">
        <v>93</v>
      </c>
      <c r="B353" s="20" t="s">
        <v>22</v>
      </c>
      <c r="C353" s="20" t="s">
        <v>17</v>
      </c>
      <c r="D353" s="20" t="s">
        <v>5</v>
      </c>
      <c r="E353" s="20" t="s">
        <v>457</v>
      </c>
      <c r="F353" s="20" t="s">
        <v>92</v>
      </c>
      <c r="G353" s="100">
        <f>G354</f>
        <v>60</v>
      </c>
      <c r="H353" s="100">
        <f>H354</f>
        <v>0</v>
      </c>
      <c r="I353" s="100">
        <f t="shared" si="68"/>
        <v>60</v>
      </c>
      <c r="J353" s="2"/>
      <c r="K353" s="2"/>
      <c r="L353" s="2"/>
      <c r="M353" s="2"/>
    </row>
    <row r="354" spans="1:13" s="6" customFormat="1" ht="12">
      <c r="A354" s="21" t="s">
        <v>205</v>
      </c>
      <c r="B354" s="20" t="s">
        <v>22</v>
      </c>
      <c r="C354" s="20" t="s">
        <v>17</v>
      </c>
      <c r="D354" s="20" t="s">
        <v>5</v>
      </c>
      <c r="E354" s="20" t="s">
        <v>457</v>
      </c>
      <c r="F354" s="20" t="s">
        <v>206</v>
      </c>
      <c r="G354" s="100">
        <v>60</v>
      </c>
      <c r="H354" s="100"/>
      <c r="I354" s="100">
        <f t="shared" si="68"/>
        <v>60</v>
      </c>
      <c r="J354" s="2"/>
      <c r="K354" s="2"/>
      <c r="L354" s="2"/>
      <c r="M354" s="2"/>
    </row>
    <row r="355" spans="1:13" s="2" customFormat="1" ht="12">
      <c r="A355" s="21" t="s">
        <v>73</v>
      </c>
      <c r="B355" s="20" t="s">
        <v>22</v>
      </c>
      <c r="C355" s="20" t="s">
        <v>17</v>
      </c>
      <c r="D355" s="20" t="s">
        <v>5</v>
      </c>
      <c r="E355" s="20" t="s">
        <v>450</v>
      </c>
      <c r="F355" s="20"/>
      <c r="G355" s="100">
        <f>G356</f>
        <v>85028.4</v>
      </c>
      <c r="H355" s="100">
        <f t="shared" ref="H355:H356" si="84">H356</f>
        <v>0</v>
      </c>
      <c r="I355" s="100">
        <f t="shared" si="68"/>
        <v>85028.4</v>
      </c>
    </row>
    <row r="356" spans="1:13" s="2" customFormat="1" ht="13.5" customHeight="1">
      <c r="A356" s="21" t="s">
        <v>93</v>
      </c>
      <c r="B356" s="20" t="s">
        <v>22</v>
      </c>
      <c r="C356" s="20" t="s">
        <v>17</v>
      </c>
      <c r="D356" s="20" t="s">
        <v>5</v>
      </c>
      <c r="E356" s="20" t="s">
        <v>450</v>
      </c>
      <c r="F356" s="20" t="s">
        <v>121</v>
      </c>
      <c r="G356" s="100">
        <f>G357</f>
        <v>85028.4</v>
      </c>
      <c r="H356" s="100">
        <f t="shared" si="84"/>
        <v>0</v>
      </c>
      <c r="I356" s="100">
        <f t="shared" si="68"/>
        <v>85028.4</v>
      </c>
    </row>
    <row r="357" spans="1:13" s="2" customFormat="1" ht="13.5" customHeight="1">
      <c r="A357" s="21" t="s">
        <v>205</v>
      </c>
      <c r="B357" s="20" t="s">
        <v>22</v>
      </c>
      <c r="C357" s="20" t="s">
        <v>17</v>
      </c>
      <c r="D357" s="20" t="s">
        <v>5</v>
      </c>
      <c r="E357" s="20" t="s">
        <v>450</v>
      </c>
      <c r="F357" s="20" t="s">
        <v>206</v>
      </c>
      <c r="G357" s="102">
        <v>85028.4</v>
      </c>
      <c r="H357" s="101"/>
      <c r="I357" s="100">
        <f t="shared" si="68"/>
        <v>85028.4</v>
      </c>
    </row>
    <row r="358" spans="1:13" s="2" customFormat="1" ht="24">
      <c r="A358" s="21" t="s">
        <v>96</v>
      </c>
      <c r="B358" s="20" t="s">
        <v>22</v>
      </c>
      <c r="C358" s="20" t="s">
        <v>17</v>
      </c>
      <c r="D358" s="20" t="s">
        <v>5</v>
      </c>
      <c r="E358" s="20" t="s">
        <v>451</v>
      </c>
      <c r="F358" s="20"/>
      <c r="G358" s="100">
        <f>G359</f>
        <v>540</v>
      </c>
      <c r="H358" s="100">
        <f t="shared" ref="H358:H359" si="85">H359</f>
        <v>0</v>
      </c>
      <c r="I358" s="100">
        <f t="shared" si="68"/>
        <v>540</v>
      </c>
    </row>
    <row r="359" spans="1:13" s="2" customFormat="1" ht="12">
      <c r="A359" s="21" t="s">
        <v>93</v>
      </c>
      <c r="B359" s="20" t="s">
        <v>22</v>
      </c>
      <c r="C359" s="20" t="s">
        <v>17</v>
      </c>
      <c r="D359" s="20" t="s">
        <v>5</v>
      </c>
      <c r="E359" s="20" t="s">
        <v>451</v>
      </c>
      <c r="F359" s="20" t="s">
        <v>121</v>
      </c>
      <c r="G359" s="100">
        <f>G360</f>
        <v>540</v>
      </c>
      <c r="H359" s="100">
        <f t="shared" si="85"/>
        <v>0</v>
      </c>
      <c r="I359" s="100">
        <f t="shared" si="68"/>
        <v>540</v>
      </c>
    </row>
    <row r="360" spans="1:13" s="2" customFormat="1" ht="12">
      <c r="A360" s="21" t="s">
        <v>205</v>
      </c>
      <c r="B360" s="20" t="s">
        <v>22</v>
      </c>
      <c r="C360" s="20" t="s">
        <v>17</v>
      </c>
      <c r="D360" s="20" t="s">
        <v>5</v>
      </c>
      <c r="E360" s="20" t="s">
        <v>451</v>
      </c>
      <c r="F360" s="20" t="s">
        <v>206</v>
      </c>
      <c r="G360" s="100">
        <v>540</v>
      </c>
      <c r="H360" s="101"/>
      <c r="I360" s="100">
        <f t="shared" si="68"/>
        <v>540</v>
      </c>
    </row>
    <row r="361" spans="1:13" s="2" customFormat="1" ht="24">
      <c r="A361" s="21" t="s">
        <v>94</v>
      </c>
      <c r="B361" s="20" t="s">
        <v>22</v>
      </c>
      <c r="C361" s="20" t="s">
        <v>17</v>
      </c>
      <c r="D361" s="20" t="s">
        <v>5</v>
      </c>
      <c r="E361" s="20" t="s">
        <v>458</v>
      </c>
      <c r="F361" s="20"/>
      <c r="G361" s="100">
        <f>G362</f>
        <v>503</v>
      </c>
      <c r="H361" s="100">
        <f t="shared" ref="H361:H362" si="86">H362</f>
        <v>0</v>
      </c>
      <c r="I361" s="100">
        <f t="shared" si="68"/>
        <v>503</v>
      </c>
    </row>
    <row r="362" spans="1:13" s="2" customFormat="1" ht="12">
      <c r="A362" s="21" t="s">
        <v>93</v>
      </c>
      <c r="B362" s="20" t="s">
        <v>22</v>
      </c>
      <c r="C362" s="20" t="s">
        <v>17</v>
      </c>
      <c r="D362" s="20" t="s">
        <v>5</v>
      </c>
      <c r="E362" s="20" t="s">
        <v>458</v>
      </c>
      <c r="F362" s="20" t="s">
        <v>92</v>
      </c>
      <c r="G362" s="100">
        <f>G363</f>
        <v>503</v>
      </c>
      <c r="H362" s="100">
        <f t="shared" si="86"/>
        <v>0</v>
      </c>
      <c r="I362" s="100">
        <f t="shared" si="68"/>
        <v>503</v>
      </c>
    </row>
    <row r="363" spans="1:13" s="2" customFormat="1" ht="12">
      <c r="A363" s="21" t="s">
        <v>205</v>
      </c>
      <c r="B363" s="20" t="s">
        <v>22</v>
      </c>
      <c r="C363" s="20" t="s">
        <v>17</v>
      </c>
      <c r="D363" s="20" t="s">
        <v>5</v>
      </c>
      <c r="E363" s="20" t="s">
        <v>458</v>
      </c>
      <c r="F363" s="20" t="s">
        <v>206</v>
      </c>
      <c r="G363" s="100">
        <v>503</v>
      </c>
      <c r="H363" s="101"/>
      <c r="I363" s="100">
        <f t="shared" si="68"/>
        <v>503</v>
      </c>
    </row>
    <row r="364" spans="1:13" s="2" customFormat="1" ht="12">
      <c r="A364" s="21" t="s">
        <v>95</v>
      </c>
      <c r="B364" s="20" t="s">
        <v>22</v>
      </c>
      <c r="C364" s="20" t="s">
        <v>17</v>
      </c>
      <c r="D364" s="20" t="s">
        <v>5</v>
      </c>
      <c r="E364" s="20" t="s">
        <v>459</v>
      </c>
      <c r="F364" s="23"/>
      <c r="G364" s="100">
        <f>G365</f>
        <v>1334.8</v>
      </c>
      <c r="H364" s="100">
        <f t="shared" ref="H364:H365" si="87">H365</f>
        <v>0</v>
      </c>
      <c r="I364" s="100">
        <f t="shared" si="68"/>
        <v>1334.8</v>
      </c>
    </row>
    <row r="365" spans="1:13" s="2" customFormat="1" ht="15" customHeight="1">
      <c r="A365" s="21" t="s">
        <v>93</v>
      </c>
      <c r="B365" s="20" t="s">
        <v>22</v>
      </c>
      <c r="C365" s="20" t="s">
        <v>17</v>
      </c>
      <c r="D365" s="20" t="s">
        <v>5</v>
      </c>
      <c r="E365" s="20" t="s">
        <v>459</v>
      </c>
      <c r="F365" s="23" t="s">
        <v>92</v>
      </c>
      <c r="G365" s="100">
        <f>G366</f>
        <v>1334.8</v>
      </c>
      <c r="H365" s="100">
        <f t="shared" si="87"/>
        <v>0</v>
      </c>
      <c r="I365" s="100">
        <f t="shared" ref="I365:I447" si="88">G365+H365</f>
        <v>1334.8</v>
      </c>
    </row>
    <row r="366" spans="1:13" s="2" customFormat="1" ht="15" customHeight="1">
      <c r="A366" s="21" t="s">
        <v>205</v>
      </c>
      <c r="B366" s="20" t="s">
        <v>22</v>
      </c>
      <c r="C366" s="20" t="s">
        <v>17</v>
      </c>
      <c r="D366" s="20" t="s">
        <v>5</v>
      </c>
      <c r="E366" s="20" t="s">
        <v>459</v>
      </c>
      <c r="F366" s="23" t="s">
        <v>206</v>
      </c>
      <c r="G366" s="100">
        <v>1334.8</v>
      </c>
      <c r="H366" s="101"/>
      <c r="I366" s="100">
        <f t="shared" si="88"/>
        <v>1334.8</v>
      </c>
    </row>
    <row r="367" spans="1:13" s="2" customFormat="1" ht="24" hidden="1">
      <c r="A367" s="21" t="s">
        <v>294</v>
      </c>
      <c r="B367" s="20" t="s">
        <v>22</v>
      </c>
      <c r="C367" s="20" t="s">
        <v>17</v>
      </c>
      <c r="D367" s="20" t="s">
        <v>5</v>
      </c>
      <c r="E367" s="20" t="s">
        <v>460</v>
      </c>
      <c r="F367" s="20"/>
      <c r="G367" s="100">
        <f>G368</f>
        <v>0</v>
      </c>
      <c r="H367" s="100">
        <f t="shared" ref="H367:H368" si="89">H368</f>
        <v>0</v>
      </c>
      <c r="I367" s="100">
        <f t="shared" si="88"/>
        <v>0</v>
      </c>
    </row>
    <row r="368" spans="1:13" s="2" customFormat="1" ht="12" hidden="1">
      <c r="A368" s="21" t="s">
        <v>93</v>
      </c>
      <c r="B368" s="20" t="s">
        <v>22</v>
      </c>
      <c r="C368" s="20" t="s">
        <v>17</v>
      </c>
      <c r="D368" s="20" t="s">
        <v>5</v>
      </c>
      <c r="E368" s="20" t="s">
        <v>460</v>
      </c>
      <c r="F368" s="20" t="s">
        <v>92</v>
      </c>
      <c r="G368" s="100">
        <f>G369</f>
        <v>0</v>
      </c>
      <c r="H368" s="100">
        <f t="shared" si="89"/>
        <v>0</v>
      </c>
      <c r="I368" s="100">
        <f t="shared" si="88"/>
        <v>0</v>
      </c>
    </row>
    <row r="369" spans="1:9" s="2" customFormat="1" ht="12" hidden="1">
      <c r="A369" s="21" t="s">
        <v>205</v>
      </c>
      <c r="B369" s="20" t="s">
        <v>22</v>
      </c>
      <c r="C369" s="20" t="s">
        <v>17</v>
      </c>
      <c r="D369" s="20" t="s">
        <v>5</v>
      </c>
      <c r="E369" s="20" t="s">
        <v>460</v>
      </c>
      <c r="F369" s="20" t="s">
        <v>206</v>
      </c>
      <c r="G369" s="100"/>
      <c r="H369" s="101"/>
      <c r="I369" s="100">
        <f t="shared" si="88"/>
        <v>0</v>
      </c>
    </row>
    <row r="370" spans="1:9" s="2" customFormat="1" ht="12" hidden="1">
      <c r="A370" s="21" t="s">
        <v>265</v>
      </c>
      <c r="B370" s="20" t="s">
        <v>22</v>
      </c>
      <c r="C370" s="20" t="s">
        <v>17</v>
      </c>
      <c r="D370" s="20" t="s">
        <v>5</v>
      </c>
      <c r="E370" s="20" t="s">
        <v>461</v>
      </c>
      <c r="F370" s="20"/>
      <c r="G370" s="100">
        <f>G371</f>
        <v>0</v>
      </c>
      <c r="H370" s="100">
        <f t="shared" ref="H370:H371" si="90">H371</f>
        <v>0</v>
      </c>
      <c r="I370" s="100">
        <f t="shared" si="88"/>
        <v>0</v>
      </c>
    </row>
    <row r="371" spans="1:9" s="2" customFormat="1" ht="12" hidden="1">
      <c r="A371" s="21" t="s">
        <v>93</v>
      </c>
      <c r="B371" s="20" t="s">
        <v>22</v>
      </c>
      <c r="C371" s="20" t="s">
        <v>17</v>
      </c>
      <c r="D371" s="20" t="s">
        <v>5</v>
      </c>
      <c r="E371" s="20" t="s">
        <v>461</v>
      </c>
      <c r="F371" s="20" t="s">
        <v>92</v>
      </c>
      <c r="G371" s="100">
        <f>G372</f>
        <v>0</v>
      </c>
      <c r="H371" s="100">
        <f t="shared" si="90"/>
        <v>0</v>
      </c>
      <c r="I371" s="100">
        <f t="shared" si="88"/>
        <v>0</v>
      </c>
    </row>
    <row r="372" spans="1:9" s="2" customFormat="1" ht="12" hidden="1">
      <c r="A372" s="21" t="s">
        <v>205</v>
      </c>
      <c r="B372" s="20" t="s">
        <v>22</v>
      </c>
      <c r="C372" s="20" t="s">
        <v>17</v>
      </c>
      <c r="D372" s="20" t="s">
        <v>5</v>
      </c>
      <c r="E372" s="20" t="s">
        <v>461</v>
      </c>
      <c r="F372" s="20" t="s">
        <v>206</v>
      </c>
      <c r="G372" s="100">
        <v>0</v>
      </c>
      <c r="H372" s="103"/>
      <c r="I372" s="100">
        <f t="shared" si="88"/>
        <v>0</v>
      </c>
    </row>
    <row r="373" spans="1:9" s="2" customFormat="1" ht="36">
      <c r="A373" s="21" t="s">
        <v>192</v>
      </c>
      <c r="B373" s="20" t="s">
        <v>22</v>
      </c>
      <c r="C373" s="20" t="s">
        <v>17</v>
      </c>
      <c r="D373" s="20" t="s">
        <v>5</v>
      </c>
      <c r="E373" s="20" t="s">
        <v>462</v>
      </c>
      <c r="F373" s="20"/>
      <c r="G373" s="100">
        <f>G374</f>
        <v>931.9</v>
      </c>
      <c r="H373" s="100">
        <f>H374</f>
        <v>0</v>
      </c>
      <c r="I373" s="100">
        <f t="shared" si="88"/>
        <v>931.9</v>
      </c>
    </row>
    <row r="374" spans="1:9" s="2" customFormat="1" ht="12">
      <c r="A374" s="21" t="s">
        <v>93</v>
      </c>
      <c r="B374" s="20" t="s">
        <v>22</v>
      </c>
      <c r="C374" s="20" t="s">
        <v>17</v>
      </c>
      <c r="D374" s="20" t="s">
        <v>5</v>
      </c>
      <c r="E374" s="20" t="s">
        <v>462</v>
      </c>
      <c r="F374" s="20" t="s">
        <v>92</v>
      </c>
      <c r="G374" s="100">
        <f>G375</f>
        <v>931.9</v>
      </c>
      <c r="H374" s="100">
        <f>H375</f>
        <v>0</v>
      </c>
      <c r="I374" s="100">
        <f t="shared" si="88"/>
        <v>931.9</v>
      </c>
    </row>
    <row r="375" spans="1:9" s="2" customFormat="1" ht="12">
      <c r="A375" s="21" t="s">
        <v>205</v>
      </c>
      <c r="B375" s="20" t="s">
        <v>22</v>
      </c>
      <c r="C375" s="20" t="s">
        <v>17</v>
      </c>
      <c r="D375" s="20" t="s">
        <v>5</v>
      </c>
      <c r="E375" s="20" t="s">
        <v>462</v>
      </c>
      <c r="F375" s="20" t="s">
        <v>206</v>
      </c>
      <c r="G375" s="100">
        <f>31.9+900</f>
        <v>931.9</v>
      </c>
      <c r="H375" s="103"/>
      <c r="I375" s="100">
        <f t="shared" si="88"/>
        <v>931.9</v>
      </c>
    </row>
    <row r="376" spans="1:9" s="2" customFormat="1" ht="24">
      <c r="A376" s="21" t="s">
        <v>356</v>
      </c>
      <c r="B376" s="20" t="s">
        <v>22</v>
      </c>
      <c r="C376" s="20" t="s">
        <v>17</v>
      </c>
      <c r="D376" s="20" t="s">
        <v>5</v>
      </c>
      <c r="E376" s="20" t="s">
        <v>463</v>
      </c>
      <c r="F376" s="20"/>
      <c r="G376" s="100">
        <f>G377</f>
        <v>68.8</v>
      </c>
      <c r="H376" s="100">
        <f>H377</f>
        <v>0</v>
      </c>
      <c r="I376" s="100">
        <f t="shared" si="88"/>
        <v>68.8</v>
      </c>
    </row>
    <row r="377" spans="1:9" s="2" customFormat="1" ht="12">
      <c r="A377" s="21" t="s">
        <v>93</v>
      </c>
      <c r="B377" s="20" t="s">
        <v>22</v>
      </c>
      <c r="C377" s="20" t="s">
        <v>17</v>
      </c>
      <c r="D377" s="20" t="s">
        <v>5</v>
      </c>
      <c r="E377" s="20" t="s">
        <v>463</v>
      </c>
      <c r="F377" s="20" t="s">
        <v>92</v>
      </c>
      <c r="G377" s="100">
        <f>G378</f>
        <v>68.8</v>
      </c>
      <c r="H377" s="100">
        <f>H378</f>
        <v>0</v>
      </c>
      <c r="I377" s="100">
        <f t="shared" si="88"/>
        <v>68.8</v>
      </c>
    </row>
    <row r="378" spans="1:9" s="2" customFormat="1" ht="12">
      <c r="A378" s="21" t="s">
        <v>205</v>
      </c>
      <c r="B378" s="20" t="s">
        <v>22</v>
      </c>
      <c r="C378" s="20" t="s">
        <v>17</v>
      </c>
      <c r="D378" s="20" t="s">
        <v>5</v>
      </c>
      <c r="E378" s="20" t="s">
        <v>463</v>
      </c>
      <c r="F378" s="20" t="s">
        <v>206</v>
      </c>
      <c r="G378" s="100">
        <v>68.8</v>
      </c>
      <c r="H378" s="103"/>
      <c r="I378" s="100">
        <f t="shared" si="88"/>
        <v>68.8</v>
      </c>
    </row>
    <row r="379" spans="1:9" s="2" customFormat="1" ht="12">
      <c r="A379" s="21" t="s">
        <v>211</v>
      </c>
      <c r="B379" s="20" t="s">
        <v>22</v>
      </c>
      <c r="C379" s="20" t="s">
        <v>17</v>
      </c>
      <c r="D379" s="20" t="s">
        <v>5</v>
      </c>
      <c r="E379" s="20" t="s">
        <v>464</v>
      </c>
      <c r="F379" s="20"/>
      <c r="G379" s="100">
        <f>G380</f>
        <v>200</v>
      </c>
      <c r="H379" s="100">
        <f t="shared" ref="H379:H380" si="91">H380</f>
        <v>0</v>
      </c>
      <c r="I379" s="100">
        <f t="shared" si="88"/>
        <v>200</v>
      </c>
    </row>
    <row r="380" spans="1:9" s="2" customFormat="1" ht="12">
      <c r="A380" s="21" t="s">
        <v>93</v>
      </c>
      <c r="B380" s="20" t="s">
        <v>22</v>
      </c>
      <c r="C380" s="20" t="s">
        <v>17</v>
      </c>
      <c r="D380" s="20" t="s">
        <v>5</v>
      </c>
      <c r="E380" s="20" t="s">
        <v>464</v>
      </c>
      <c r="F380" s="20" t="s">
        <v>92</v>
      </c>
      <c r="G380" s="100">
        <f>G381</f>
        <v>200</v>
      </c>
      <c r="H380" s="100">
        <f t="shared" si="91"/>
        <v>0</v>
      </c>
      <c r="I380" s="100">
        <f t="shared" si="88"/>
        <v>200</v>
      </c>
    </row>
    <row r="381" spans="1:9" s="2" customFormat="1" ht="12">
      <c r="A381" s="21" t="s">
        <v>205</v>
      </c>
      <c r="B381" s="20" t="s">
        <v>22</v>
      </c>
      <c r="C381" s="20" t="s">
        <v>17</v>
      </c>
      <c r="D381" s="20" t="s">
        <v>5</v>
      </c>
      <c r="E381" s="20" t="s">
        <v>464</v>
      </c>
      <c r="F381" s="20" t="s">
        <v>206</v>
      </c>
      <c r="G381" s="100">
        <v>200</v>
      </c>
      <c r="H381" s="101"/>
      <c r="I381" s="100">
        <f t="shared" si="88"/>
        <v>200</v>
      </c>
    </row>
    <row r="382" spans="1:9" s="2" customFormat="1" ht="15.75" customHeight="1">
      <c r="A382" s="21" t="s">
        <v>311</v>
      </c>
      <c r="B382" s="20" t="s">
        <v>22</v>
      </c>
      <c r="C382" s="20" t="s">
        <v>17</v>
      </c>
      <c r="D382" s="20" t="s">
        <v>5</v>
      </c>
      <c r="E382" s="20" t="s">
        <v>465</v>
      </c>
      <c r="F382" s="20"/>
      <c r="G382" s="100">
        <f>G383</f>
        <v>400.8</v>
      </c>
      <c r="H382" s="100">
        <f t="shared" ref="H382:H383" si="92">H383</f>
        <v>0</v>
      </c>
      <c r="I382" s="100">
        <f t="shared" si="88"/>
        <v>400.8</v>
      </c>
    </row>
    <row r="383" spans="1:9" s="2" customFormat="1" ht="12">
      <c r="A383" s="21" t="s">
        <v>93</v>
      </c>
      <c r="B383" s="20" t="s">
        <v>22</v>
      </c>
      <c r="C383" s="20" t="s">
        <v>17</v>
      </c>
      <c r="D383" s="20" t="s">
        <v>5</v>
      </c>
      <c r="E383" s="20" t="s">
        <v>465</v>
      </c>
      <c r="F383" s="20" t="s">
        <v>92</v>
      </c>
      <c r="G383" s="100">
        <f>G384</f>
        <v>400.8</v>
      </c>
      <c r="H383" s="100">
        <f t="shared" si="92"/>
        <v>0</v>
      </c>
      <c r="I383" s="100">
        <f t="shared" si="88"/>
        <v>400.8</v>
      </c>
    </row>
    <row r="384" spans="1:9" s="2" customFormat="1" ht="12">
      <c r="A384" s="21" t="s">
        <v>205</v>
      </c>
      <c r="B384" s="20" t="s">
        <v>22</v>
      </c>
      <c r="C384" s="20" t="s">
        <v>17</v>
      </c>
      <c r="D384" s="20" t="s">
        <v>5</v>
      </c>
      <c r="E384" s="20" t="s">
        <v>465</v>
      </c>
      <c r="F384" s="20" t="s">
        <v>206</v>
      </c>
      <c r="G384" s="100">
        <f>300.6+100.2</f>
        <v>400.8</v>
      </c>
      <c r="H384" s="101"/>
      <c r="I384" s="100">
        <f t="shared" si="88"/>
        <v>400.8</v>
      </c>
    </row>
    <row r="385" spans="1:9" s="2" customFormat="1" ht="12">
      <c r="A385" s="21" t="s">
        <v>486</v>
      </c>
      <c r="B385" s="20" t="s">
        <v>22</v>
      </c>
      <c r="C385" s="20" t="s">
        <v>17</v>
      </c>
      <c r="D385" s="20" t="s">
        <v>5</v>
      </c>
      <c r="E385" s="20" t="s">
        <v>483</v>
      </c>
      <c r="F385" s="20"/>
      <c r="G385" s="100">
        <f>G386+G389</f>
        <v>233.9</v>
      </c>
      <c r="H385" s="100">
        <f>H386+H389</f>
        <v>0</v>
      </c>
      <c r="I385" s="100">
        <f t="shared" si="88"/>
        <v>233.9</v>
      </c>
    </row>
    <row r="386" spans="1:9" s="2" customFormat="1" ht="15" customHeight="1">
      <c r="A386" s="21" t="s">
        <v>493</v>
      </c>
      <c r="B386" s="20" t="s">
        <v>22</v>
      </c>
      <c r="C386" s="20" t="s">
        <v>17</v>
      </c>
      <c r="D386" s="20" t="s">
        <v>5</v>
      </c>
      <c r="E386" s="20" t="s">
        <v>484</v>
      </c>
      <c r="F386" s="20"/>
      <c r="G386" s="100">
        <f>G387</f>
        <v>116.9</v>
      </c>
      <c r="H386" s="100">
        <f>H387</f>
        <v>0</v>
      </c>
      <c r="I386" s="100">
        <f t="shared" si="88"/>
        <v>116.9</v>
      </c>
    </row>
    <row r="387" spans="1:9" s="2" customFormat="1" ht="12.75" customHeight="1">
      <c r="A387" s="21" t="s">
        <v>93</v>
      </c>
      <c r="B387" s="20" t="s">
        <v>22</v>
      </c>
      <c r="C387" s="20" t="s">
        <v>17</v>
      </c>
      <c r="D387" s="20" t="s">
        <v>5</v>
      </c>
      <c r="E387" s="20" t="s">
        <v>484</v>
      </c>
      <c r="F387" s="20" t="s">
        <v>92</v>
      </c>
      <c r="G387" s="100">
        <f>G388</f>
        <v>116.9</v>
      </c>
      <c r="H387" s="100">
        <f>H388</f>
        <v>0</v>
      </c>
      <c r="I387" s="100">
        <f t="shared" si="88"/>
        <v>116.9</v>
      </c>
    </row>
    <row r="388" spans="1:9" s="2" customFormat="1" ht="12.75" customHeight="1">
      <c r="A388" s="21" t="s">
        <v>205</v>
      </c>
      <c r="B388" s="20" t="s">
        <v>22</v>
      </c>
      <c r="C388" s="20" t="s">
        <v>17</v>
      </c>
      <c r="D388" s="20" t="s">
        <v>5</v>
      </c>
      <c r="E388" s="20" t="s">
        <v>484</v>
      </c>
      <c r="F388" s="20" t="s">
        <v>206</v>
      </c>
      <c r="G388" s="100">
        <v>116.9</v>
      </c>
      <c r="H388" s="103"/>
      <c r="I388" s="100">
        <f t="shared" si="88"/>
        <v>116.9</v>
      </c>
    </row>
    <row r="389" spans="1:9" s="2" customFormat="1" ht="15" customHeight="1">
      <c r="A389" s="21" t="s">
        <v>494</v>
      </c>
      <c r="B389" s="20" t="s">
        <v>22</v>
      </c>
      <c r="C389" s="20" t="s">
        <v>17</v>
      </c>
      <c r="D389" s="20" t="s">
        <v>5</v>
      </c>
      <c r="E389" s="20" t="s">
        <v>485</v>
      </c>
      <c r="F389" s="20"/>
      <c r="G389" s="100">
        <f>G390</f>
        <v>117</v>
      </c>
      <c r="H389" s="100">
        <f>H390</f>
        <v>0</v>
      </c>
      <c r="I389" s="100">
        <f t="shared" si="88"/>
        <v>117</v>
      </c>
    </row>
    <row r="390" spans="1:9" s="2" customFormat="1" ht="12">
      <c r="A390" s="21" t="s">
        <v>93</v>
      </c>
      <c r="B390" s="20" t="s">
        <v>22</v>
      </c>
      <c r="C390" s="20" t="s">
        <v>17</v>
      </c>
      <c r="D390" s="20" t="s">
        <v>5</v>
      </c>
      <c r="E390" s="20" t="s">
        <v>485</v>
      </c>
      <c r="F390" s="20" t="s">
        <v>92</v>
      </c>
      <c r="G390" s="100">
        <f>G391</f>
        <v>117</v>
      </c>
      <c r="H390" s="100">
        <f>H391</f>
        <v>0</v>
      </c>
      <c r="I390" s="100">
        <f t="shared" si="88"/>
        <v>117</v>
      </c>
    </row>
    <row r="391" spans="1:9" s="2" customFormat="1" ht="12">
      <c r="A391" s="21" t="s">
        <v>205</v>
      </c>
      <c r="B391" s="20" t="s">
        <v>22</v>
      </c>
      <c r="C391" s="20" t="s">
        <v>17</v>
      </c>
      <c r="D391" s="20" t="s">
        <v>5</v>
      </c>
      <c r="E391" s="20" t="s">
        <v>485</v>
      </c>
      <c r="F391" s="20" t="s">
        <v>206</v>
      </c>
      <c r="G391" s="100">
        <v>117</v>
      </c>
      <c r="H391" s="101"/>
      <c r="I391" s="100">
        <f t="shared" si="88"/>
        <v>117</v>
      </c>
    </row>
    <row r="392" spans="1:9" s="2" customFormat="1" ht="12">
      <c r="A392" s="25" t="s">
        <v>33</v>
      </c>
      <c r="B392" s="32">
        <v>800</v>
      </c>
      <c r="C392" s="32">
        <v>10</v>
      </c>
      <c r="D392" s="16"/>
      <c r="E392" s="16"/>
      <c r="F392" s="16"/>
      <c r="G392" s="98">
        <f>G393+G399+G426+G443</f>
        <v>4251.6000000000004</v>
      </c>
      <c r="H392" s="98">
        <f>H393+H399+H426+H443</f>
        <v>329.32</v>
      </c>
      <c r="I392" s="98">
        <f t="shared" si="88"/>
        <v>4580.92</v>
      </c>
    </row>
    <row r="393" spans="1:9" s="2" customFormat="1" ht="12">
      <c r="A393" s="33" t="s">
        <v>76</v>
      </c>
      <c r="B393" s="34">
        <v>800</v>
      </c>
      <c r="C393" s="34">
        <v>10</v>
      </c>
      <c r="D393" s="18" t="s">
        <v>5</v>
      </c>
      <c r="E393" s="18"/>
      <c r="F393" s="18"/>
      <c r="G393" s="99">
        <f t="shared" ref="G393:H394" si="93">G394</f>
        <v>1039</v>
      </c>
      <c r="H393" s="99">
        <f t="shared" si="93"/>
        <v>0</v>
      </c>
      <c r="I393" s="99">
        <f t="shared" si="88"/>
        <v>1039</v>
      </c>
    </row>
    <row r="394" spans="1:9" s="2" customFormat="1" ht="12">
      <c r="A394" s="24" t="s">
        <v>117</v>
      </c>
      <c r="B394" s="30">
        <v>800</v>
      </c>
      <c r="C394" s="30">
        <v>10</v>
      </c>
      <c r="D394" s="20" t="s">
        <v>5</v>
      </c>
      <c r="E394" s="20" t="s">
        <v>157</v>
      </c>
      <c r="F394" s="20"/>
      <c r="G394" s="100">
        <f t="shared" si="93"/>
        <v>1039</v>
      </c>
      <c r="H394" s="100">
        <f t="shared" si="93"/>
        <v>0</v>
      </c>
      <c r="I394" s="100">
        <f t="shared" si="88"/>
        <v>1039</v>
      </c>
    </row>
    <row r="395" spans="1:9" s="2" customFormat="1" ht="12">
      <c r="A395" s="24" t="s">
        <v>247</v>
      </c>
      <c r="B395" s="30">
        <v>800</v>
      </c>
      <c r="C395" s="30">
        <v>10</v>
      </c>
      <c r="D395" s="20" t="s">
        <v>5</v>
      </c>
      <c r="E395" s="20" t="s">
        <v>158</v>
      </c>
      <c r="F395" s="20"/>
      <c r="G395" s="100">
        <f>G396</f>
        <v>1039</v>
      </c>
      <c r="H395" s="100">
        <f>H396</f>
        <v>0</v>
      </c>
      <c r="I395" s="100">
        <f t="shared" si="88"/>
        <v>1039</v>
      </c>
    </row>
    <row r="396" spans="1:9" s="2" customFormat="1" ht="12">
      <c r="A396" s="24" t="s">
        <v>78</v>
      </c>
      <c r="B396" s="30">
        <v>800</v>
      </c>
      <c r="C396" s="30">
        <v>10</v>
      </c>
      <c r="D396" s="20" t="s">
        <v>5</v>
      </c>
      <c r="E396" s="20" t="s">
        <v>158</v>
      </c>
      <c r="F396" s="20" t="s">
        <v>77</v>
      </c>
      <c r="G396" s="100">
        <f>G398+G397</f>
        <v>1039</v>
      </c>
      <c r="H396" s="100">
        <f>H398+H397</f>
        <v>0</v>
      </c>
      <c r="I396" s="100">
        <f t="shared" si="88"/>
        <v>1039</v>
      </c>
    </row>
    <row r="397" spans="1:9" s="2" customFormat="1" ht="10.5" customHeight="1">
      <c r="A397" s="24" t="s">
        <v>80</v>
      </c>
      <c r="B397" s="30">
        <v>800</v>
      </c>
      <c r="C397" s="30">
        <v>10</v>
      </c>
      <c r="D397" s="20" t="s">
        <v>5</v>
      </c>
      <c r="E397" s="20" t="s">
        <v>158</v>
      </c>
      <c r="F397" s="20" t="s">
        <v>79</v>
      </c>
      <c r="G397" s="100">
        <v>1039</v>
      </c>
      <c r="H397" s="100"/>
      <c r="I397" s="100">
        <f t="shared" si="88"/>
        <v>1039</v>
      </c>
    </row>
    <row r="398" spans="1:9" s="2" customFormat="1" ht="12" hidden="1">
      <c r="A398" s="24" t="s">
        <v>83</v>
      </c>
      <c r="B398" s="30">
        <v>800</v>
      </c>
      <c r="C398" s="30">
        <v>10</v>
      </c>
      <c r="D398" s="20" t="s">
        <v>5</v>
      </c>
      <c r="E398" s="20" t="s">
        <v>158</v>
      </c>
      <c r="F398" s="20" t="s">
        <v>82</v>
      </c>
      <c r="G398" s="100">
        <v>0</v>
      </c>
      <c r="H398" s="101"/>
      <c r="I398" s="100">
        <f t="shared" si="88"/>
        <v>0</v>
      </c>
    </row>
    <row r="399" spans="1:9" s="2" customFormat="1" ht="13.5" customHeight="1">
      <c r="A399" s="33" t="s">
        <v>27</v>
      </c>
      <c r="B399" s="34">
        <v>800</v>
      </c>
      <c r="C399" s="34">
        <v>10</v>
      </c>
      <c r="D399" s="18" t="s">
        <v>7</v>
      </c>
      <c r="E399" s="18"/>
      <c r="F399" s="18"/>
      <c r="G399" s="99">
        <f>G422+G400+G412+G407</f>
        <v>2274.9</v>
      </c>
      <c r="H399" s="99">
        <f>H422+H400+H412+H407</f>
        <v>0</v>
      </c>
      <c r="I399" s="99">
        <f t="shared" si="88"/>
        <v>2274.9</v>
      </c>
    </row>
    <row r="400" spans="1:9" s="2" customFormat="1" ht="12" hidden="1">
      <c r="A400" s="24" t="s">
        <v>444</v>
      </c>
      <c r="B400" s="30">
        <v>800</v>
      </c>
      <c r="C400" s="30">
        <v>10</v>
      </c>
      <c r="D400" s="20" t="s">
        <v>7</v>
      </c>
      <c r="E400" s="20" t="s">
        <v>159</v>
      </c>
      <c r="F400" s="20"/>
      <c r="G400" s="100">
        <f>G404+G401</f>
        <v>0</v>
      </c>
      <c r="H400" s="100">
        <f>H404+H401</f>
        <v>0</v>
      </c>
      <c r="I400" s="100">
        <f t="shared" si="88"/>
        <v>0</v>
      </c>
    </row>
    <row r="401" spans="1:9" s="2" customFormat="1" ht="12" hidden="1">
      <c r="A401" s="24" t="s">
        <v>365</v>
      </c>
      <c r="B401" s="30">
        <v>800</v>
      </c>
      <c r="C401" s="30">
        <v>10</v>
      </c>
      <c r="D401" s="20" t="s">
        <v>7</v>
      </c>
      <c r="E401" s="68" t="s">
        <v>364</v>
      </c>
      <c r="F401" s="20"/>
      <c r="G401" s="100">
        <f>G402</f>
        <v>0</v>
      </c>
      <c r="H401" s="100">
        <f>H402</f>
        <v>0</v>
      </c>
      <c r="I401" s="100">
        <f t="shared" si="88"/>
        <v>0</v>
      </c>
    </row>
    <row r="402" spans="1:9" s="2" customFormat="1" ht="12" hidden="1">
      <c r="A402" s="24" t="s">
        <v>78</v>
      </c>
      <c r="B402" s="30">
        <v>800</v>
      </c>
      <c r="C402" s="30">
        <v>10</v>
      </c>
      <c r="D402" s="20" t="s">
        <v>7</v>
      </c>
      <c r="E402" s="68" t="s">
        <v>364</v>
      </c>
      <c r="F402" s="20" t="s">
        <v>77</v>
      </c>
      <c r="G402" s="100">
        <f>G403</f>
        <v>0</v>
      </c>
      <c r="H402" s="100">
        <f>H403</f>
        <v>0</v>
      </c>
      <c r="I402" s="100">
        <f t="shared" si="88"/>
        <v>0</v>
      </c>
    </row>
    <row r="403" spans="1:9" s="2" customFormat="1" ht="12" hidden="1">
      <c r="A403" s="24" t="s">
        <v>83</v>
      </c>
      <c r="B403" s="30">
        <v>800</v>
      </c>
      <c r="C403" s="30">
        <v>10</v>
      </c>
      <c r="D403" s="20" t="s">
        <v>7</v>
      </c>
      <c r="E403" s="68" t="s">
        <v>364</v>
      </c>
      <c r="F403" s="20" t="s">
        <v>82</v>
      </c>
      <c r="G403" s="100"/>
      <c r="H403" s="100"/>
      <c r="I403" s="100">
        <f t="shared" si="88"/>
        <v>0</v>
      </c>
    </row>
    <row r="404" spans="1:9" s="2" customFormat="1" ht="12" hidden="1">
      <c r="A404" s="24" t="s">
        <v>293</v>
      </c>
      <c r="B404" s="30">
        <v>800</v>
      </c>
      <c r="C404" s="30">
        <v>10</v>
      </c>
      <c r="D404" s="20" t="s">
        <v>7</v>
      </c>
      <c r="E404" s="68" t="s">
        <v>266</v>
      </c>
      <c r="F404" s="20"/>
      <c r="G404" s="100">
        <f>G405</f>
        <v>0</v>
      </c>
      <c r="H404" s="100">
        <f t="shared" ref="H404:H405" si="94">H405</f>
        <v>0</v>
      </c>
      <c r="I404" s="100">
        <f t="shared" si="88"/>
        <v>0</v>
      </c>
    </row>
    <row r="405" spans="1:9" s="2" customFormat="1" ht="12" hidden="1">
      <c r="A405" s="24" t="s">
        <v>78</v>
      </c>
      <c r="B405" s="30">
        <v>800</v>
      </c>
      <c r="C405" s="30">
        <v>10</v>
      </c>
      <c r="D405" s="20" t="s">
        <v>7</v>
      </c>
      <c r="E405" s="68" t="s">
        <v>266</v>
      </c>
      <c r="F405" s="20" t="s">
        <v>77</v>
      </c>
      <c r="G405" s="100">
        <f>G406</f>
        <v>0</v>
      </c>
      <c r="H405" s="100">
        <f t="shared" si="94"/>
        <v>0</v>
      </c>
      <c r="I405" s="100">
        <f t="shared" si="88"/>
        <v>0</v>
      </c>
    </row>
    <row r="406" spans="1:9" s="2" customFormat="1" ht="12" hidden="1">
      <c r="A406" s="24" t="s">
        <v>83</v>
      </c>
      <c r="B406" s="30">
        <v>800</v>
      </c>
      <c r="C406" s="30">
        <v>10</v>
      </c>
      <c r="D406" s="20" t="s">
        <v>7</v>
      </c>
      <c r="E406" s="68" t="s">
        <v>266</v>
      </c>
      <c r="F406" s="20" t="s">
        <v>82</v>
      </c>
      <c r="G406" s="100">
        <v>0</v>
      </c>
      <c r="H406" s="101"/>
      <c r="I406" s="100">
        <f t="shared" si="88"/>
        <v>0</v>
      </c>
    </row>
    <row r="407" spans="1:9" s="2" customFormat="1" ht="24">
      <c r="A407" s="21" t="s">
        <v>501</v>
      </c>
      <c r="B407" s="30">
        <v>800</v>
      </c>
      <c r="C407" s="30">
        <v>10</v>
      </c>
      <c r="D407" s="20" t="s">
        <v>7</v>
      </c>
      <c r="E407" s="68" t="s">
        <v>213</v>
      </c>
      <c r="F407" s="20"/>
      <c r="G407" s="100">
        <f t="shared" ref="G407:H410" si="95">G408</f>
        <v>4.4000000000000004</v>
      </c>
      <c r="H407" s="100">
        <f t="shared" si="95"/>
        <v>0</v>
      </c>
      <c r="I407" s="100">
        <f t="shared" si="88"/>
        <v>4.4000000000000004</v>
      </c>
    </row>
    <row r="408" spans="1:9" s="2" customFormat="1" ht="12">
      <c r="A408" s="21" t="s">
        <v>395</v>
      </c>
      <c r="B408" s="30">
        <v>800</v>
      </c>
      <c r="C408" s="30">
        <v>10</v>
      </c>
      <c r="D408" s="20" t="s">
        <v>7</v>
      </c>
      <c r="E408" s="97" t="s">
        <v>217</v>
      </c>
      <c r="F408" s="20"/>
      <c r="G408" s="100">
        <f t="shared" si="95"/>
        <v>4.4000000000000004</v>
      </c>
      <c r="H408" s="100">
        <f t="shared" si="95"/>
        <v>0</v>
      </c>
      <c r="I408" s="100">
        <f t="shared" si="88"/>
        <v>4.4000000000000004</v>
      </c>
    </row>
    <row r="409" spans="1:9" s="2" customFormat="1" ht="24">
      <c r="A409" s="86" t="s">
        <v>191</v>
      </c>
      <c r="B409" s="30">
        <v>800</v>
      </c>
      <c r="C409" s="30">
        <v>10</v>
      </c>
      <c r="D409" s="20" t="s">
        <v>7</v>
      </c>
      <c r="E409" s="68" t="s">
        <v>445</v>
      </c>
      <c r="F409" s="20"/>
      <c r="G409" s="100">
        <f t="shared" si="95"/>
        <v>4.4000000000000004</v>
      </c>
      <c r="H409" s="100">
        <f t="shared" si="95"/>
        <v>0</v>
      </c>
      <c r="I409" s="100">
        <f t="shared" si="88"/>
        <v>4.4000000000000004</v>
      </c>
    </row>
    <row r="410" spans="1:9" s="2" customFormat="1" ht="12">
      <c r="A410" s="21" t="s">
        <v>499</v>
      </c>
      <c r="B410" s="30">
        <v>800</v>
      </c>
      <c r="C410" s="30">
        <v>10</v>
      </c>
      <c r="D410" s="20" t="s">
        <v>7</v>
      </c>
      <c r="E410" s="68" t="s">
        <v>445</v>
      </c>
      <c r="F410" s="20" t="s">
        <v>66</v>
      </c>
      <c r="G410" s="100">
        <f t="shared" si="95"/>
        <v>4.4000000000000004</v>
      </c>
      <c r="H410" s="100">
        <f t="shared" si="95"/>
        <v>0</v>
      </c>
      <c r="I410" s="100">
        <f t="shared" si="88"/>
        <v>4.4000000000000004</v>
      </c>
    </row>
    <row r="411" spans="1:9" s="2" customFormat="1" ht="12">
      <c r="A411" s="21" t="s">
        <v>87</v>
      </c>
      <c r="B411" s="30">
        <v>800</v>
      </c>
      <c r="C411" s="30">
        <v>10</v>
      </c>
      <c r="D411" s="20" t="s">
        <v>7</v>
      </c>
      <c r="E411" s="68" t="s">
        <v>445</v>
      </c>
      <c r="F411" s="20" t="s">
        <v>67</v>
      </c>
      <c r="G411" s="100">
        <v>4.4000000000000004</v>
      </c>
      <c r="H411" s="101"/>
      <c r="I411" s="100">
        <f t="shared" si="88"/>
        <v>4.4000000000000004</v>
      </c>
    </row>
    <row r="412" spans="1:9" s="2" customFormat="1" ht="24">
      <c r="A412" s="87" t="s">
        <v>305</v>
      </c>
      <c r="B412" s="30">
        <v>800</v>
      </c>
      <c r="C412" s="30">
        <v>10</v>
      </c>
      <c r="D412" s="20" t="s">
        <v>7</v>
      </c>
      <c r="E412" s="68" t="s">
        <v>307</v>
      </c>
      <c r="F412" s="85"/>
      <c r="G412" s="105">
        <f>G413</f>
        <v>2150.5</v>
      </c>
      <c r="H412" s="105">
        <f t="shared" ref="H412" si="96">H413</f>
        <v>0</v>
      </c>
      <c r="I412" s="100">
        <f t="shared" si="88"/>
        <v>2150.5</v>
      </c>
    </row>
    <row r="413" spans="1:9" s="2" customFormat="1" ht="12">
      <c r="A413" s="87" t="s">
        <v>385</v>
      </c>
      <c r="B413" s="30">
        <v>800</v>
      </c>
      <c r="C413" s="30">
        <v>10</v>
      </c>
      <c r="D413" s="20" t="s">
        <v>7</v>
      </c>
      <c r="E413" s="68" t="s">
        <v>308</v>
      </c>
      <c r="F413" s="85"/>
      <c r="G413" s="105">
        <f>G414+G417</f>
        <v>2150.5</v>
      </c>
      <c r="H413" s="105">
        <f>H414+H417</f>
        <v>0</v>
      </c>
      <c r="I413" s="100">
        <f t="shared" si="88"/>
        <v>2150.5</v>
      </c>
    </row>
    <row r="414" spans="1:9" s="2" customFormat="1" ht="12" hidden="1">
      <c r="A414" s="24" t="s">
        <v>338</v>
      </c>
      <c r="B414" s="30">
        <v>800</v>
      </c>
      <c r="C414" s="30">
        <v>10</v>
      </c>
      <c r="D414" s="20" t="s">
        <v>7</v>
      </c>
      <c r="E414" s="68" t="s">
        <v>312</v>
      </c>
      <c r="F414" s="20"/>
      <c r="G414" s="100">
        <f>G415</f>
        <v>0</v>
      </c>
      <c r="H414" s="100">
        <f t="shared" ref="H414:H415" si="97">H415</f>
        <v>0</v>
      </c>
      <c r="I414" s="100">
        <f t="shared" si="88"/>
        <v>0</v>
      </c>
    </row>
    <row r="415" spans="1:9" s="2" customFormat="1" ht="12" hidden="1">
      <c r="A415" s="24" t="s">
        <v>78</v>
      </c>
      <c r="B415" s="30">
        <v>800</v>
      </c>
      <c r="C415" s="30">
        <v>10</v>
      </c>
      <c r="D415" s="20" t="s">
        <v>7</v>
      </c>
      <c r="E415" s="68" t="s">
        <v>312</v>
      </c>
      <c r="F415" s="20" t="s">
        <v>77</v>
      </c>
      <c r="G415" s="100">
        <f>G416</f>
        <v>0</v>
      </c>
      <c r="H415" s="100">
        <f t="shared" si="97"/>
        <v>0</v>
      </c>
      <c r="I415" s="100">
        <f t="shared" si="88"/>
        <v>0</v>
      </c>
    </row>
    <row r="416" spans="1:9" s="2" customFormat="1" ht="12" hidden="1">
      <c r="A416" s="24" t="s">
        <v>83</v>
      </c>
      <c r="B416" s="30">
        <v>800</v>
      </c>
      <c r="C416" s="30">
        <v>10</v>
      </c>
      <c r="D416" s="20" t="s">
        <v>7</v>
      </c>
      <c r="E416" s="68" t="s">
        <v>312</v>
      </c>
      <c r="F416" s="20" t="s">
        <v>82</v>
      </c>
      <c r="G416" s="100"/>
      <c r="H416" s="100"/>
      <c r="I416" s="100">
        <f t="shared" si="88"/>
        <v>0</v>
      </c>
    </row>
    <row r="417" spans="1:9" s="2" customFormat="1" ht="12">
      <c r="A417" s="24" t="s">
        <v>306</v>
      </c>
      <c r="B417" s="30">
        <v>800</v>
      </c>
      <c r="C417" s="30">
        <v>10</v>
      </c>
      <c r="D417" s="20" t="s">
        <v>7</v>
      </c>
      <c r="E417" s="68" t="s">
        <v>313</v>
      </c>
      <c r="F417" s="20"/>
      <c r="G417" s="100">
        <f>G418+G420</f>
        <v>2150.5</v>
      </c>
      <c r="H417" s="100">
        <f>H418+H420</f>
        <v>0</v>
      </c>
      <c r="I417" s="100">
        <f t="shared" si="88"/>
        <v>2150.5</v>
      </c>
    </row>
    <row r="418" spans="1:9" s="2" customFormat="1" ht="12">
      <c r="A418" s="24" t="s">
        <v>78</v>
      </c>
      <c r="B418" s="30">
        <v>800</v>
      </c>
      <c r="C418" s="30">
        <v>10</v>
      </c>
      <c r="D418" s="20" t="s">
        <v>7</v>
      </c>
      <c r="E418" s="68" t="s">
        <v>313</v>
      </c>
      <c r="F418" s="20" t="s">
        <v>77</v>
      </c>
      <c r="G418" s="100">
        <f>G419</f>
        <v>2150.5</v>
      </c>
      <c r="H418" s="100">
        <f t="shared" ref="H418" si="98">H419</f>
        <v>0</v>
      </c>
      <c r="I418" s="100">
        <f t="shared" si="88"/>
        <v>2150.5</v>
      </c>
    </row>
    <row r="419" spans="1:9" s="2" customFormat="1" ht="12">
      <c r="A419" s="24" t="s">
        <v>83</v>
      </c>
      <c r="B419" s="30">
        <v>800</v>
      </c>
      <c r="C419" s="30">
        <v>10</v>
      </c>
      <c r="D419" s="20" t="s">
        <v>7</v>
      </c>
      <c r="E419" s="68" t="s">
        <v>313</v>
      </c>
      <c r="F419" s="20" t="s">
        <v>82</v>
      </c>
      <c r="G419" s="100">
        <v>2150.5</v>
      </c>
      <c r="H419" s="101"/>
      <c r="I419" s="100">
        <f t="shared" si="88"/>
        <v>2150.5</v>
      </c>
    </row>
    <row r="420" spans="1:9" s="2" customFormat="1" ht="12" hidden="1">
      <c r="A420" s="21" t="s">
        <v>130</v>
      </c>
      <c r="B420" s="30">
        <v>800</v>
      </c>
      <c r="C420" s="30">
        <v>10</v>
      </c>
      <c r="D420" s="20" t="s">
        <v>7</v>
      </c>
      <c r="E420" s="68" t="s">
        <v>313</v>
      </c>
      <c r="F420" s="20" t="s">
        <v>127</v>
      </c>
      <c r="G420" s="100">
        <f>G421</f>
        <v>0</v>
      </c>
      <c r="H420" s="100">
        <f>H421</f>
        <v>0</v>
      </c>
      <c r="I420" s="100">
        <f t="shared" si="88"/>
        <v>0</v>
      </c>
    </row>
    <row r="421" spans="1:9" s="2" customFormat="1" ht="12" hidden="1">
      <c r="A421" s="21" t="s">
        <v>129</v>
      </c>
      <c r="B421" s="30">
        <v>800</v>
      </c>
      <c r="C421" s="30">
        <v>10</v>
      </c>
      <c r="D421" s="20" t="s">
        <v>7</v>
      </c>
      <c r="E421" s="68" t="s">
        <v>313</v>
      </c>
      <c r="F421" s="20" t="s">
        <v>128</v>
      </c>
      <c r="G421" s="100"/>
      <c r="H421" s="101"/>
      <c r="I421" s="100">
        <f t="shared" si="88"/>
        <v>0</v>
      </c>
    </row>
    <row r="422" spans="1:9" s="2" customFormat="1" ht="12">
      <c r="A422" s="24" t="s">
        <v>117</v>
      </c>
      <c r="B422" s="30">
        <v>800</v>
      </c>
      <c r="C422" s="30">
        <v>10</v>
      </c>
      <c r="D422" s="20" t="s">
        <v>7</v>
      </c>
      <c r="E422" s="20" t="s">
        <v>157</v>
      </c>
      <c r="F422" s="20"/>
      <c r="G422" s="100">
        <f t="shared" ref="G422:H424" si="99">G423</f>
        <v>120</v>
      </c>
      <c r="H422" s="100">
        <f t="shared" si="99"/>
        <v>0</v>
      </c>
      <c r="I422" s="100">
        <f t="shared" si="88"/>
        <v>120</v>
      </c>
    </row>
    <row r="423" spans="1:9" s="2" customFormat="1" ht="24">
      <c r="A423" s="24" t="s">
        <v>81</v>
      </c>
      <c r="B423" s="30">
        <v>800</v>
      </c>
      <c r="C423" s="30">
        <v>10</v>
      </c>
      <c r="D423" s="20" t="s">
        <v>7</v>
      </c>
      <c r="E423" s="20" t="s">
        <v>160</v>
      </c>
      <c r="F423" s="19"/>
      <c r="G423" s="100">
        <f t="shared" si="99"/>
        <v>120</v>
      </c>
      <c r="H423" s="100">
        <f t="shared" si="99"/>
        <v>0</v>
      </c>
      <c r="I423" s="100">
        <f t="shared" si="88"/>
        <v>120</v>
      </c>
    </row>
    <row r="424" spans="1:9" s="2" customFormat="1" ht="12">
      <c r="A424" s="24" t="s">
        <v>78</v>
      </c>
      <c r="B424" s="30">
        <v>800</v>
      </c>
      <c r="C424" s="30">
        <v>10</v>
      </c>
      <c r="D424" s="20" t="s">
        <v>7</v>
      </c>
      <c r="E424" s="20" t="s">
        <v>160</v>
      </c>
      <c r="F424" s="20" t="s">
        <v>77</v>
      </c>
      <c r="G424" s="100">
        <f t="shared" si="99"/>
        <v>120</v>
      </c>
      <c r="H424" s="100">
        <f t="shared" si="99"/>
        <v>0</v>
      </c>
      <c r="I424" s="100">
        <f t="shared" si="88"/>
        <v>120</v>
      </c>
    </row>
    <row r="425" spans="1:9" s="2" customFormat="1" ht="12">
      <c r="A425" s="24" t="s">
        <v>80</v>
      </c>
      <c r="B425" s="30">
        <v>800</v>
      </c>
      <c r="C425" s="30">
        <v>10</v>
      </c>
      <c r="D425" s="20" t="s">
        <v>7</v>
      </c>
      <c r="E425" s="20" t="s">
        <v>160</v>
      </c>
      <c r="F425" s="20" t="s">
        <v>79</v>
      </c>
      <c r="G425" s="100">
        <v>120</v>
      </c>
      <c r="H425" s="101"/>
      <c r="I425" s="100">
        <f t="shared" si="88"/>
        <v>120</v>
      </c>
    </row>
    <row r="426" spans="1:9" s="2" customFormat="1" ht="12">
      <c r="A426" s="33" t="s">
        <v>40</v>
      </c>
      <c r="B426" s="34">
        <v>800</v>
      </c>
      <c r="C426" s="34">
        <v>10</v>
      </c>
      <c r="D426" s="18" t="s">
        <v>14</v>
      </c>
      <c r="E426" s="18"/>
      <c r="F426" s="18"/>
      <c r="G426" s="99">
        <f>G434+G427</f>
        <v>937.7</v>
      </c>
      <c r="H426" s="99">
        <f>H434+H427</f>
        <v>154.32</v>
      </c>
      <c r="I426" s="99">
        <f t="shared" si="88"/>
        <v>1092.02</v>
      </c>
    </row>
    <row r="427" spans="1:9" s="2" customFormat="1" ht="12">
      <c r="A427" s="24" t="s">
        <v>444</v>
      </c>
      <c r="B427" s="30">
        <v>800</v>
      </c>
      <c r="C427" s="30">
        <v>10</v>
      </c>
      <c r="D427" s="20" t="s">
        <v>14</v>
      </c>
      <c r="E427" s="20" t="s">
        <v>159</v>
      </c>
      <c r="F427" s="20"/>
      <c r="G427" s="100">
        <f>G431+G428</f>
        <v>937.7</v>
      </c>
      <c r="H427" s="100">
        <f>H431+H428</f>
        <v>154.32</v>
      </c>
      <c r="I427" s="100">
        <f t="shared" si="88"/>
        <v>1092.02</v>
      </c>
    </row>
    <row r="428" spans="1:9" s="2" customFormat="1" ht="12" hidden="1">
      <c r="A428" s="24" t="s">
        <v>365</v>
      </c>
      <c r="B428" s="30">
        <v>800</v>
      </c>
      <c r="C428" s="30">
        <v>10</v>
      </c>
      <c r="D428" s="20" t="s">
        <v>7</v>
      </c>
      <c r="E428" s="68" t="s">
        <v>364</v>
      </c>
      <c r="F428" s="20"/>
      <c r="G428" s="100">
        <f>G429</f>
        <v>0</v>
      </c>
      <c r="H428" s="100">
        <f>H429</f>
        <v>0</v>
      </c>
      <c r="I428" s="100">
        <f t="shared" si="88"/>
        <v>0</v>
      </c>
    </row>
    <row r="429" spans="1:9" s="2" customFormat="1" ht="12" hidden="1">
      <c r="A429" s="24" t="s">
        <v>78</v>
      </c>
      <c r="B429" s="30">
        <v>800</v>
      </c>
      <c r="C429" s="30">
        <v>10</v>
      </c>
      <c r="D429" s="20" t="s">
        <v>7</v>
      </c>
      <c r="E429" s="68" t="s">
        <v>364</v>
      </c>
      <c r="F429" s="20" t="s">
        <v>77</v>
      </c>
      <c r="G429" s="100">
        <f>G430</f>
        <v>0</v>
      </c>
      <c r="H429" s="100">
        <f>H430</f>
        <v>0</v>
      </c>
      <c r="I429" s="100">
        <f t="shared" si="88"/>
        <v>0</v>
      </c>
    </row>
    <row r="430" spans="1:9" s="2" customFormat="1" ht="12" hidden="1">
      <c r="A430" s="24" t="s">
        <v>83</v>
      </c>
      <c r="B430" s="30">
        <v>800</v>
      </c>
      <c r="C430" s="30">
        <v>10</v>
      </c>
      <c r="D430" s="20" t="s">
        <v>7</v>
      </c>
      <c r="E430" s="68" t="s">
        <v>364</v>
      </c>
      <c r="F430" s="20" t="s">
        <v>82</v>
      </c>
      <c r="G430" s="100"/>
      <c r="H430" s="100"/>
      <c r="I430" s="100">
        <f t="shared" si="88"/>
        <v>0</v>
      </c>
    </row>
    <row r="431" spans="1:9" s="2" customFormat="1" ht="12">
      <c r="A431" s="24" t="s">
        <v>293</v>
      </c>
      <c r="B431" s="30">
        <v>800</v>
      </c>
      <c r="C431" s="30">
        <v>10</v>
      </c>
      <c r="D431" s="20" t="s">
        <v>14</v>
      </c>
      <c r="E431" s="68" t="s">
        <v>266</v>
      </c>
      <c r="F431" s="20"/>
      <c r="G431" s="100">
        <f>G432</f>
        <v>937.7</v>
      </c>
      <c r="H431" s="100">
        <f t="shared" ref="H431:H432" si="100">H432</f>
        <v>154.32</v>
      </c>
      <c r="I431" s="100">
        <f t="shared" si="88"/>
        <v>1092.02</v>
      </c>
    </row>
    <row r="432" spans="1:9" s="2" customFormat="1" ht="12">
      <c r="A432" s="24" t="s">
        <v>78</v>
      </c>
      <c r="B432" s="30">
        <v>800</v>
      </c>
      <c r="C432" s="30">
        <v>10</v>
      </c>
      <c r="D432" s="20" t="s">
        <v>14</v>
      </c>
      <c r="E432" s="68" t="s">
        <v>266</v>
      </c>
      <c r="F432" s="20" t="s">
        <v>77</v>
      </c>
      <c r="G432" s="100">
        <f>G433</f>
        <v>937.7</v>
      </c>
      <c r="H432" s="100">
        <f t="shared" si="100"/>
        <v>154.32</v>
      </c>
      <c r="I432" s="100">
        <f t="shared" si="88"/>
        <v>1092.02</v>
      </c>
    </row>
    <row r="433" spans="1:13" s="2" customFormat="1" ht="11.25" customHeight="1">
      <c r="A433" s="24" t="s">
        <v>83</v>
      </c>
      <c r="B433" s="30">
        <v>800</v>
      </c>
      <c r="C433" s="30">
        <v>10</v>
      </c>
      <c r="D433" s="20" t="s">
        <v>14</v>
      </c>
      <c r="E433" s="68" t="s">
        <v>266</v>
      </c>
      <c r="F433" s="20" t="s">
        <v>82</v>
      </c>
      <c r="G433" s="100">
        <v>937.7</v>
      </c>
      <c r="H433" s="101">
        <v>154.32</v>
      </c>
      <c r="I433" s="100">
        <f t="shared" si="88"/>
        <v>1092.02</v>
      </c>
    </row>
    <row r="434" spans="1:13" s="2" customFormat="1" ht="1.5" hidden="1" customHeight="1">
      <c r="A434" s="24" t="s">
        <v>117</v>
      </c>
      <c r="B434" s="30">
        <v>800</v>
      </c>
      <c r="C434" s="30">
        <v>10</v>
      </c>
      <c r="D434" s="20" t="s">
        <v>14</v>
      </c>
      <c r="E434" s="20" t="s">
        <v>157</v>
      </c>
      <c r="F434" s="20"/>
      <c r="G434" s="100">
        <f>G435+G440</f>
        <v>0</v>
      </c>
      <c r="H434" s="100">
        <f t="shared" ref="H434" si="101">H435+H440</f>
        <v>0</v>
      </c>
      <c r="I434" s="100">
        <f t="shared" si="88"/>
        <v>0</v>
      </c>
    </row>
    <row r="435" spans="1:13" s="2" customFormat="1" ht="24" hidden="1">
      <c r="A435" s="24" t="s">
        <v>189</v>
      </c>
      <c r="B435" s="30">
        <v>800</v>
      </c>
      <c r="C435" s="30">
        <v>10</v>
      </c>
      <c r="D435" s="20" t="s">
        <v>14</v>
      </c>
      <c r="E435" s="20" t="s">
        <v>237</v>
      </c>
      <c r="F435" s="20"/>
      <c r="G435" s="100">
        <f>G438+G436</f>
        <v>0</v>
      </c>
      <c r="H435" s="100">
        <f>H438+H436</f>
        <v>0</v>
      </c>
      <c r="I435" s="100">
        <f t="shared" si="88"/>
        <v>0</v>
      </c>
    </row>
    <row r="436" spans="1:13" s="2" customFormat="1" ht="12" hidden="1">
      <c r="A436" s="24" t="s">
        <v>68</v>
      </c>
      <c r="B436" s="30">
        <v>800</v>
      </c>
      <c r="C436" s="30">
        <v>10</v>
      </c>
      <c r="D436" s="20" t="s">
        <v>14</v>
      </c>
      <c r="E436" s="20" t="s">
        <v>237</v>
      </c>
      <c r="F436" s="20" t="s">
        <v>66</v>
      </c>
      <c r="G436" s="100">
        <f>G437</f>
        <v>0</v>
      </c>
      <c r="H436" s="100">
        <f>H437</f>
        <v>0</v>
      </c>
      <c r="I436" s="100">
        <f t="shared" si="88"/>
        <v>0</v>
      </c>
    </row>
    <row r="437" spans="1:13" s="2" customFormat="1" ht="12" hidden="1">
      <c r="A437" s="24" t="s">
        <v>85</v>
      </c>
      <c r="B437" s="30">
        <v>800</v>
      </c>
      <c r="C437" s="30">
        <v>10</v>
      </c>
      <c r="D437" s="20" t="s">
        <v>14</v>
      </c>
      <c r="E437" s="20" t="s">
        <v>237</v>
      </c>
      <c r="F437" s="20" t="s">
        <v>67</v>
      </c>
      <c r="G437" s="100"/>
      <c r="H437" s="100"/>
      <c r="I437" s="100">
        <f t="shared" si="88"/>
        <v>0</v>
      </c>
    </row>
    <row r="438" spans="1:13" s="53" customFormat="1" ht="12" hidden="1">
      <c r="A438" s="21" t="s">
        <v>130</v>
      </c>
      <c r="B438" s="30">
        <v>800</v>
      </c>
      <c r="C438" s="30">
        <v>10</v>
      </c>
      <c r="D438" s="20" t="s">
        <v>14</v>
      </c>
      <c r="E438" s="20" t="s">
        <v>237</v>
      </c>
      <c r="F438" s="20" t="s">
        <v>127</v>
      </c>
      <c r="G438" s="100">
        <f t="shared" ref="G438:H438" si="102">G439</f>
        <v>0</v>
      </c>
      <c r="H438" s="100">
        <f t="shared" si="102"/>
        <v>0</v>
      </c>
      <c r="I438" s="100">
        <f t="shared" si="88"/>
        <v>0</v>
      </c>
      <c r="J438" s="5"/>
      <c r="K438" s="5"/>
      <c r="L438" s="5"/>
      <c r="M438" s="5"/>
    </row>
    <row r="439" spans="1:13" s="2" customFormat="1" ht="12" hidden="1">
      <c r="A439" s="21" t="s">
        <v>129</v>
      </c>
      <c r="B439" s="30">
        <v>800</v>
      </c>
      <c r="C439" s="30">
        <v>10</v>
      </c>
      <c r="D439" s="20" t="s">
        <v>14</v>
      </c>
      <c r="E439" s="20" t="s">
        <v>237</v>
      </c>
      <c r="F439" s="20" t="s">
        <v>128</v>
      </c>
      <c r="G439" s="100"/>
      <c r="H439" s="101"/>
      <c r="I439" s="100">
        <f t="shared" si="88"/>
        <v>0</v>
      </c>
    </row>
    <row r="440" spans="1:13" s="2" customFormat="1" ht="24" hidden="1">
      <c r="A440" s="86" t="s">
        <v>188</v>
      </c>
      <c r="B440" s="20" t="s">
        <v>22</v>
      </c>
      <c r="C440" s="20" t="s">
        <v>13</v>
      </c>
      <c r="D440" s="20" t="s">
        <v>14</v>
      </c>
      <c r="E440" s="20" t="s">
        <v>228</v>
      </c>
      <c r="F440" s="20"/>
      <c r="G440" s="100">
        <f>G441</f>
        <v>0</v>
      </c>
      <c r="H440" s="100">
        <f t="shared" ref="H440:H441" si="103">H441</f>
        <v>0</v>
      </c>
      <c r="I440" s="100">
        <f t="shared" si="88"/>
        <v>0</v>
      </c>
    </row>
    <row r="441" spans="1:13" s="2" customFormat="1" ht="12" hidden="1">
      <c r="A441" s="21" t="s">
        <v>130</v>
      </c>
      <c r="B441" s="20" t="s">
        <v>22</v>
      </c>
      <c r="C441" s="20" t="s">
        <v>13</v>
      </c>
      <c r="D441" s="20" t="s">
        <v>14</v>
      </c>
      <c r="E441" s="20" t="s">
        <v>228</v>
      </c>
      <c r="F441" s="20" t="s">
        <v>127</v>
      </c>
      <c r="G441" s="100">
        <f>G442</f>
        <v>0</v>
      </c>
      <c r="H441" s="100">
        <f t="shared" si="103"/>
        <v>0</v>
      </c>
      <c r="I441" s="100">
        <f t="shared" si="88"/>
        <v>0</v>
      </c>
    </row>
    <row r="442" spans="1:13" s="2" customFormat="1" ht="12" hidden="1">
      <c r="A442" s="21" t="s">
        <v>129</v>
      </c>
      <c r="B442" s="20" t="s">
        <v>22</v>
      </c>
      <c r="C442" s="20" t="s">
        <v>13</v>
      </c>
      <c r="D442" s="20" t="s">
        <v>14</v>
      </c>
      <c r="E442" s="20" t="s">
        <v>228</v>
      </c>
      <c r="F442" s="20" t="s">
        <v>128</v>
      </c>
      <c r="G442" s="100"/>
      <c r="H442" s="101"/>
      <c r="I442" s="100">
        <f t="shared" si="88"/>
        <v>0</v>
      </c>
    </row>
    <row r="443" spans="1:13" s="2" customFormat="1" ht="12">
      <c r="A443" s="25" t="s">
        <v>223</v>
      </c>
      <c r="B443" s="16" t="s">
        <v>22</v>
      </c>
      <c r="C443" s="16" t="s">
        <v>13</v>
      </c>
      <c r="D443" s="16" t="s">
        <v>15</v>
      </c>
      <c r="E443" s="16"/>
      <c r="F443" s="16"/>
      <c r="G443" s="98">
        <f t="shared" ref="G443:H446" si="104">G444</f>
        <v>0</v>
      </c>
      <c r="H443" s="98">
        <f t="shared" si="104"/>
        <v>175</v>
      </c>
      <c r="I443" s="98">
        <f t="shared" si="88"/>
        <v>175</v>
      </c>
    </row>
    <row r="444" spans="1:13" s="2" customFormat="1" ht="12">
      <c r="A444" s="21" t="s">
        <v>230</v>
      </c>
      <c r="B444" s="18" t="s">
        <v>22</v>
      </c>
      <c r="C444" s="18" t="s">
        <v>13</v>
      </c>
      <c r="D444" s="18" t="s">
        <v>15</v>
      </c>
      <c r="E444" s="18" t="s">
        <v>180</v>
      </c>
      <c r="F444" s="18"/>
      <c r="G444" s="99">
        <f t="shared" si="104"/>
        <v>0</v>
      </c>
      <c r="H444" s="99">
        <f t="shared" si="104"/>
        <v>175</v>
      </c>
      <c r="I444" s="99">
        <f t="shared" si="88"/>
        <v>175</v>
      </c>
    </row>
    <row r="445" spans="1:13" s="2" customFormat="1" ht="12">
      <c r="A445" s="21" t="s">
        <v>103</v>
      </c>
      <c r="B445" s="20" t="s">
        <v>22</v>
      </c>
      <c r="C445" s="20" t="s">
        <v>13</v>
      </c>
      <c r="D445" s="20" t="s">
        <v>15</v>
      </c>
      <c r="E445" s="20" t="s">
        <v>181</v>
      </c>
      <c r="F445" s="20"/>
      <c r="G445" s="100">
        <f t="shared" si="104"/>
        <v>0</v>
      </c>
      <c r="H445" s="100">
        <f t="shared" si="104"/>
        <v>175</v>
      </c>
      <c r="I445" s="100">
        <f t="shared" si="88"/>
        <v>175</v>
      </c>
    </row>
    <row r="446" spans="1:13" s="2" customFormat="1" ht="12">
      <c r="A446" s="24" t="s">
        <v>78</v>
      </c>
      <c r="B446" s="20" t="s">
        <v>22</v>
      </c>
      <c r="C446" s="20" t="s">
        <v>13</v>
      </c>
      <c r="D446" s="20" t="s">
        <v>15</v>
      </c>
      <c r="E446" s="20" t="s">
        <v>181</v>
      </c>
      <c r="F446" s="20" t="s">
        <v>77</v>
      </c>
      <c r="G446" s="100">
        <f t="shared" si="104"/>
        <v>0</v>
      </c>
      <c r="H446" s="100">
        <f t="shared" si="104"/>
        <v>175</v>
      </c>
      <c r="I446" s="100">
        <f t="shared" si="88"/>
        <v>175</v>
      </c>
    </row>
    <row r="447" spans="1:13" s="2" customFormat="1" ht="12">
      <c r="A447" s="21" t="s">
        <v>267</v>
      </c>
      <c r="B447" s="20" t="s">
        <v>22</v>
      </c>
      <c r="C447" s="20" t="s">
        <v>13</v>
      </c>
      <c r="D447" s="20" t="s">
        <v>15</v>
      </c>
      <c r="E447" s="20" t="s">
        <v>181</v>
      </c>
      <c r="F447" s="20" t="s">
        <v>215</v>
      </c>
      <c r="G447" s="100">
        <v>0</v>
      </c>
      <c r="H447" s="101">
        <v>175</v>
      </c>
      <c r="I447" s="100">
        <f t="shared" si="88"/>
        <v>175</v>
      </c>
    </row>
    <row r="448" spans="1:13" s="2" customFormat="1" ht="12">
      <c r="A448" s="15" t="s">
        <v>31</v>
      </c>
      <c r="B448" s="16" t="s">
        <v>22</v>
      </c>
      <c r="C448" s="16" t="s">
        <v>45</v>
      </c>
      <c r="D448" s="16"/>
      <c r="E448" s="16"/>
      <c r="F448" s="16"/>
      <c r="G448" s="98">
        <f>G449+G456</f>
        <v>4616.6000000000004</v>
      </c>
      <c r="H448" s="98">
        <f>H449+H456</f>
        <v>0</v>
      </c>
      <c r="I448" s="98">
        <f t="shared" ref="I448:I523" si="105">G448+H448</f>
        <v>4616.6000000000004</v>
      </c>
    </row>
    <row r="449" spans="1:86" s="2" customFormat="1" ht="12">
      <c r="A449" s="33" t="s">
        <v>55</v>
      </c>
      <c r="B449" s="18" t="s">
        <v>22</v>
      </c>
      <c r="C449" s="18" t="s">
        <v>45</v>
      </c>
      <c r="D449" s="18" t="s">
        <v>5</v>
      </c>
      <c r="E449" s="18"/>
      <c r="F449" s="18"/>
      <c r="G449" s="99">
        <f t="shared" ref="G449:H449" si="106">G450</f>
        <v>150</v>
      </c>
      <c r="H449" s="99">
        <f t="shared" si="106"/>
        <v>0</v>
      </c>
      <c r="I449" s="99">
        <f t="shared" si="105"/>
        <v>150</v>
      </c>
    </row>
    <row r="450" spans="1:86" s="2" customFormat="1" ht="12">
      <c r="A450" s="24" t="s">
        <v>428</v>
      </c>
      <c r="B450" s="20" t="s">
        <v>22</v>
      </c>
      <c r="C450" s="20" t="s">
        <v>45</v>
      </c>
      <c r="D450" s="20" t="s">
        <v>5</v>
      </c>
      <c r="E450" s="20" t="s">
        <v>155</v>
      </c>
      <c r="F450" s="20"/>
      <c r="G450" s="100">
        <f>G451</f>
        <v>150</v>
      </c>
      <c r="H450" s="100">
        <f>H451</f>
        <v>0</v>
      </c>
      <c r="I450" s="100">
        <f t="shared" si="105"/>
        <v>150</v>
      </c>
    </row>
    <row r="451" spans="1:86" s="2" customFormat="1" ht="12">
      <c r="A451" s="24" t="s">
        <v>84</v>
      </c>
      <c r="B451" s="20" t="s">
        <v>22</v>
      </c>
      <c r="C451" s="20" t="s">
        <v>45</v>
      </c>
      <c r="D451" s="20" t="s">
        <v>5</v>
      </c>
      <c r="E451" s="20" t="s">
        <v>429</v>
      </c>
      <c r="F451" s="20"/>
      <c r="G451" s="100">
        <f>G454+G452</f>
        <v>150</v>
      </c>
      <c r="H451" s="100">
        <f t="shared" ref="H451" si="107">H454+H452</f>
        <v>0</v>
      </c>
      <c r="I451" s="100">
        <f t="shared" si="105"/>
        <v>150</v>
      </c>
    </row>
    <row r="452" spans="1:86" s="2" customFormat="1" ht="24">
      <c r="A452" s="21" t="s">
        <v>497</v>
      </c>
      <c r="B452" s="20" t="s">
        <v>22</v>
      </c>
      <c r="C452" s="20" t="s">
        <v>45</v>
      </c>
      <c r="D452" s="20" t="s">
        <v>5</v>
      </c>
      <c r="E452" s="20" t="s">
        <v>429</v>
      </c>
      <c r="F452" s="20" t="s">
        <v>59</v>
      </c>
      <c r="G452" s="100">
        <f>G453</f>
        <v>108.8</v>
      </c>
      <c r="H452" s="100">
        <f t="shared" ref="H452" si="108">H453</f>
        <v>0</v>
      </c>
      <c r="I452" s="100">
        <f t="shared" si="105"/>
        <v>108.8</v>
      </c>
    </row>
    <row r="453" spans="1:86" s="10" customFormat="1" ht="14.25">
      <c r="A453" s="21" t="s">
        <v>62</v>
      </c>
      <c r="B453" s="20" t="s">
        <v>22</v>
      </c>
      <c r="C453" s="20" t="s">
        <v>45</v>
      </c>
      <c r="D453" s="20" t="s">
        <v>5</v>
      </c>
      <c r="E453" s="20" t="s">
        <v>429</v>
      </c>
      <c r="F453" s="20" t="s">
        <v>61</v>
      </c>
      <c r="G453" s="100">
        <v>108.8</v>
      </c>
      <c r="H453" s="103"/>
      <c r="I453" s="100">
        <f t="shared" si="105"/>
        <v>108.8</v>
      </c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  <c r="AC453" s="43"/>
      <c r="AD453" s="43"/>
      <c r="AE453" s="43"/>
      <c r="AF453" s="43"/>
      <c r="AG453" s="43"/>
      <c r="AH453" s="43"/>
      <c r="AI453" s="43"/>
      <c r="AJ453" s="43"/>
      <c r="AK453" s="43"/>
      <c r="AL453" s="43"/>
      <c r="AM453" s="43"/>
      <c r="AN453" s="43"/>
      <c r="AO453" s="43"/>
      <c r="AP453" s="43"/>
      <c r="AQ453" s="43"/>
      <c r="AR453" s="43"/>
      <c r="AS453" s="43"/>
      <c r="AT453" s="43"/>
      <c r="AU453" s="43"/>
      <c r="AV453" s="43"/>
      <c r="AW453" s="43"/>
      <c r="AX453" s="43"/>
      <c r="AY453" s="43"/>
      <c r="AZ453" s="43"/>
      <c r="BA453" s="43"/>
      <c r="BB453" s="43"/>
      <c r="BC453" s="43"/>
      <c r="BD453" s="43"/>
      <c r="BE453" s="43"/>
      <c r="BF453" s="43"/>
      <c r="BG453" s="43"/>
      <c r="BH453" s="43"/>
      <c r="BI453" s="43"/>
      <c r="BJ453" s="43"/>
      <c r="BK453" s="43"/>
      <c r="BL453" s="43"/>
      <c r="BM453" s="43"/>
      <c r="BN453" s="43"/>
      <c r="BO453" s="43"/>
      <c r="BP453" s="43"/>
      <c r="BQ453" s="43"/>
      <c r="BR453" s="43"/>
      <c r="BS453" s="43"/>
      <c r="BT453" s="43"/>
      <c r="BU453" s="43"/>
      <c r="BV453" s="43"/>
      <c r="BW453" s="43"/>
      <c r="BX453" s="43"/>
      <c r="BY453" s="43"/>
      <c r="BZ453" s="43"/>
      <c r="CA453" s="43"/>
      <c r="CB453" s="43"/>
      <c r="CC453" s="43"/>
      <c r="CD453" s="43"/>
      <c r="CE453" s="43"/>
      <c r="CF453" s="43"/>
      <c r="CG453" s="43"/>
      <c r="CH453" s="43"/>
    </row>
    <row r="454" spans="1:86" s="10" customFormat="1" ht="14.25">
      <c r="A454" s="21" t="s">
        <v>499</v>
      </c>
      <c r="B454" s="20" t="s">
        <v>22</v>
      </c>
      <c r="C454" s="20" t="s">
        <v>45</v>
      </c>
      <c r="D454" s="20" t="s">
        <v>5</v>
      </c>
      <c r="E454" s="20" t="s">
        <v>429</v>
      </c>
      <c r="F454" s="20" t="s">
        <v>66</v>
      </c>
      <c r="G454" s="100">
        <f>G455</f>
        <v>41.2</v>
      </c>
      <c r="H454" s="100">
        <f t="shared" ref="H454" si="109">H455</f>
        <v>0</v>
      </c>
      <c r="I454" s="100">
        <f t="shared" si="105"/>
        <v>41.2</v>
      </c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  <c r="AD454" s="43"/>
      <c r="AE454" s="43"/>
      <c r="AF454" s="43"/>
      <c r="AG454" s="43"/>
      <c r="AH454" s="43"/>
      <c r="AI454" s="43"/>
      <c r="AJ454" s="43"/>
      <c r="AK454" s="43"/>
      <c r="AL454" s="43"/>
      <c r="AM454" s="43"/>
      <c r="AN454" s="43"/>
      <c r="AO454" s="43"/>
      <c r="AP454" s="43"/>
      <c r="AQ454" s="43"/>
      <c r="AR454" s="43"/>
      <c r="AS454" s="43"/>
      <c r="AT454" s="43"/>
      <c r="AU454" s="43"/>
      <c r="AV454" s="43"/>
      <c r="AW454" s="43"/>
      <c r="AX454" s="43"/>
      <c r="AY454" s="43"/>
      <c r="AZ454" s="43"/>
      <c r="BA454" s="43"/>
      <c r="BB454" s="43"/>
      <c r="BC454" s="43"/>
      <c r="BD454" s="43"/>
      <c r="BE454" s="43"/>
      <c r="BF454" s="43"/>
      <c r="BG454" s="43"/>
      <c r="BH454" s="43"/>
      <c r="BI454" s="43"/>
      <c r="BJ454" s="43"/>
      <c r="BK454" s="43"/>
      <c r="BL454" s="43"/>
      <c r="BM454" s="43"/>
      <c r="BN454" s="43"/>
      <c r="BO454" s="43"/>
      <c r="BP454" s="43"/>
      <c r="BQ454" s="43"/>
      <c r="BR454" s="43"/>
      <c r="BS454" s="43"/>
      <c r="BT454" s="43"/>
      <c r="BU454" s="43"/>
      <c r="BV454" s="43"/>
      <c r="BW454" s="43"/>
      <c r="BX454" s="43"/>
      <c r="BY454" s="43"/>
      <c r="BZ454" s="43"/>
      <c r="CA454" s="43"/>
      <c r="CB454" s="43"/>
      <c r="CC454" s="43"/>
      <c r="CD454" s="43"/>
      <c r="CE454" s="43"/>
      <c r="CF454" s="43"/>
      <c r="CG454" s="43"/>
      <c r="CH454" s="43"/>
    </row>
    <row r="455" spans="1:86" s="10" customFormat="1" ht="14.25">
      <c r="A455" s="21" t="s">
        <v>87</v>
      </c>
      <c r="B455" s="20" t="s">
        <v>22</v>
      </c>
      <c r="C455" s="20" t="s">
        <v>45</v>
      </c>
      <c r="D455" s="20" t="s">
        <v>5</v>
      </c>
      <c r="E455" s="20" t="s">
        <v>429</v>
      </c>
      <c r="F455" s="20" t="s">
        <v>67</v>
      </c>
      <c r="G455" s="100">
        <v>41.2</v>
      </c>
      <c r="H455" s="103"/>
      <c r="I455" s="100">
        <f t="shared" si="105"/>
        <v>41.2</v>
      </c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  <c r="AD455" s="43"/>
      <c r="AE455" s="43"/>
      <c r="AF455" s="43"/>
      <c r="AG455" s="43"/>
      <c r="AH455" s="43"/>
      <c r="AI455" s="43"/>
      <c r="AJ455" s="43"/>
      <c r="AK455" s="43"/>
      <c r="AL455" s="43"/>
      <c r="AM455" s="43"/>
      <c r="AN455" s="43"/>
      <c r="AO455" s="43"/>
      <c r="AP455" s="43"/>
      <c r="AQ455" s="43"/>
      <c r="AR455" s="43"/>
      <c r="AS455" s="43"/>
      <c r="AT455" s="43"/>
      <c r="AU455" s="43"/>
      <c r="AV455" s="43"/>
      <c r="AW455" s="43"/>
      <c r="AX455" s="43"/>
      <c r="AY455" s="43"/>
      <c r="AZ455" s="43"/>
      <c r="BA455" s="43"/>
      <c r="BB455" s="43"/>
      <c r="BC455" s="43"/>
      <c r="BD455" s="43"/>
      <c r="BE455" s="43"/>
      <c r="BF455" s="43"/>
      <c r="BG455" s="43"/>
      <c r="BH455" s="43"/>
      <c r="BI455" s="43"/>
      <c r="BJ455" s="43"/>
      <c r="BK455" s="43"/>
      <c r="BL455" s="43"/>
      <c r="BM455" s="43"/>
      <c r="BN455" s="43"/>
      <c r="BO455" s="43"/>
      <c r="BP455" s="43"/>
      <c r="BQ455" s="43"/>
      <c r="BR455" s="43"/>
      <c r="BS455" s="43"/>
      <c r="BT455" s="43"/>
      <c r="BU455" s="43"/>
      <c r="BV455" s="43"/>
      <c r="BW455" s="43"/>
      <c r="BX455" s="43"/>
      <c r="BY455" s="43"/>
      <c r="BZ455" s="43"/>
      <c r="CA455" s="43"/>
      <c r="CB455" s="43"/>
      <c r="CC455" s="43"/>
      <c r="CD455" s="43"/>
      <c r="CE455" s="43"/>
      <c r="CF455" s="43"/>
      <c r="CG455" s="43"/>
      <c r="CH455" s="43"/>
    </row>
    <row r="456" spans="1:86" s="10" customFormat="1" ht="14.25">
      <c r="A456" s="33" t="s">
        <v>47</v>
      </c>
      <c r="B456" s="18" t="s">
        <v>22</v>
      </c>
      <c r="C456" s="18" t="s">
        <v>45</v>
      </c>
      <c r="D456" s="18" t="s">
        <v>6</v>
      </c>
      <c r="E456" s="18"/>
      <c r="F456" s="18"/>
      <c r="G456" s="99">
        <f>G457+G463</f>
        <v>4466.6000000000004</v>
      </c>
      <c r="H456" s="99">
        <f>H457+H463</f>
        <v>0</v>
      </c>
      <c r="I456" s="99">
        <f t="shared" si="105"/>
        <v>4466.6000000000004</v>
      </c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  <c r="AD456" s="43"/>
      <c r="AE456" s="43"/>
      <c r="AF456" s="43"/>
      <c r="AG456" s="43"/>
      <c r="AH456" s="43"/>
      <c r="AI456" s="43"/>
      <c r="AJ456" s="43"/>
      <c r="AK456" s="43"/>
      <c r="AL456" s="43"/>
      <c r="AM456" s="43"/>
      <c r="AN456" s="43"/>
      <c r="AO456" s="43"/>
      <c r="AP456" s="43"/>
      <c r="AQ456" s="43"/>
      <c r="AR456" s="43"/>
      <c r="AS456" s="43"/>
      <c r="AT456" s="43"/>
      <c r="AU456" s="43"/>
      <c r="AV456" s="43"/>
      <c r="AW456" s="43"/>
      <c r="AX456" s="43"/>
      <c r="AY456" s="43"/>
      <c r="AZ456" s="43"/>
      <c r="BA456" s="43"/>
      <c r="BB456" s="43"/>
      <c r="BC456" s="43"/>
      <c r="BD456" s="43"/>
      <c r="BE456" s="43"/>
      <c r="BF456" s="43"/>
      <c r="BG456" s="43"/>
      <c r="BH456" s="43"/>
      <c r="BI456" s="43"/>
      <c r="BJ456" s="43"/>
      <c r="BK456" s="43"/>
      <c r="BL456" s="43"/>
      <c r="BM456" s="43"/>
      <c r="BN456" s="43"/>
      <c r="BO456" s="43"/>
      <c r="BP456" s="43"/>
      <c r="BQ456" s="43"/>
      <c r="BR456" s="43"/>
      <c r="BS456" s="43"/>
      <c r="BT456" s="43"/>
      <c r="BU456" s="43"/>
      <c r="BV456" s="43"/>
      <c r="BW456" s="43"/>
      <c r="BX456" s="43"/>
      <c r="BY456" s="43"/>
      <c r="BZ456" s="43"/>
      <c r="CA456" s="43"/>
      <c r="CB456" s="43"/>
      <c r="CC456" s="43"/>
      <c r="CD456" s="43"/>
      <c r="CE456" s="43"/>
      <c r="CF456" s="43"/>
      <c r="CG456" s="43"/>
      <c r="CH456" s="43"/>
    </row>
    <row r="457" spans="1:86" s="10" customFormat="1" ht="14.25">
      <c r="A457" s="24" t="s">
        <v>428</v>
      </c>
      <c r="B457" s="20" t="s">
        <v>22</v>
      </c>
      <c r="C457" s="20" t="s">
        <v>45</v>
      </c>
      <c r="D457" s="20" t="s">
        <v>6</v>
      </c>
      <c r="E457" s="20" t="s">
        <v>155</v>
      </c>
      <c r="F457" s="20"/>
      <c r="G457" s="100">
        <f>G458</f>
        <v>50</v>
      </c>
      <c r="H457" s="100">
        <f>H458</f>
        <v>0</v>
      </c>
      <c r="I457" s="100">
        <f t="shared" si="105"/>
        <v>50</v>
      </c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  <c r="AD457" s="43"/>
      <c r="AE457" s="43"/>
      <c r="AF457" s="43"/>
      <c r="AG457" s="43"/>
      <c r="AH457" s="43"/>
      <c r="AI457" s="43"/>
      <c r="AJ457" s="43"/>
      <c r="AK457" s="43"/>
      <c r="AL457" s="43"/>
      <c r="AM457" s="43"/>
      <c r="AN457" s="43"/>
      <c r="AO457" s="43"/>
      <c r="AP457" s="43"/>
      <c r="AQ457" s="43"/>
      <c r="AR457" s="43"/>
      <c r="AS457" s="43"/>
      <c r="AT457" s="43"/>
      <c r="AU457" s="43"/>
      <c r="AV457" s="43"/>
      <c r="AW457" s="43"/>
      <c r="AX457" s="43"/>
      <c r="AY457" s="43"/>
      <c r="AZ457" s="43"/>
      <c r="BA457" s="43"/>
      <c r="BB457" s="43"/>
      <c r="BC457" s="43"/>
      <c r="BD457" s="43"/>
      <c r="BE457" s="43"/>
      <c r="BF457" s="43"/>
      <c r="BG457" s="43"/>
      <c r="BH457" s="43"/>
      <c r="BI457" s="43"/>
      <c r="BJ457" s="43"/>
      <c r="BK457" s="43"/>
      <c r="BL457" s="43"/>
      <c r="BM457" s="43"/>
      <c r="BN457" s="43"/>
      <c r="BO457" s="43"/>
      <c r="BP457" s="43"/>
      <c r="BQ457" s="43"/>
      <c r="BR457" s="43"/>
      <c r="BS457" s="43"/>
      <c r="BT457" s="43"/>
      <c r="BU457" s="43"/>
      <c r="BV457" s="43"/>
      <c r="BW457" s="43"/>
      <c r="BX457" s="43"/>
      <c r="BY457" s="43"/>
      <c r="BZ457" s="43"/>
      <c r="CA457" s="43"/>
      <c r="CB457" s="43"/>
      <c r="CC457" s="43"/>
      <c r="CD457" s="43"/>
      <c r="CE457" s="43"/>
      <c r="CF457" s="43"/>
      <c r="CG457" s="43"/>
      <c r="CH457" s="43"/>
    </row>
    <row r="458" spans="1:86" s="10" customFormat="1" ht="14.25">
      <c r="A458" s="24" t="s">
        <v>84</v>
      </c>
      <c r="B458" s="20" t="s">
        <v>22</v>
      </c>
      <c r="C458" s="20" t="s">
        <v>45</v>
      </c>
      <c r="D458" s="20" t="s">
        <v>6</v>
      </c>
      <c r="E458" s="20" t="s">
        <v>429</v>
      </c>
      <c r="F458" s="20"/>
      <c r="G458" s="100">
        <f>G461+G459</f>
        <v>50</v>
      </c>
      <c r="H458" s="100">
        <f t="shared" ref="H458" si="110">H461+H459</f>
        <v>0</v>
      </c>
      <c r="I458" s="100">
        <f t="shared" si="105"/>
        <v>50</v>
      </c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  <c r="AC458" s="43"/>
      <c r="AD458" s="43"/>
      <c r="AE458" s="43"/>
      <c r="AF458" s="43"/>
      <c r="AG458" s="43"/>
      <c r="AH458" s="43"/>
      <c r="AI458" s="43"/>
      <c r="AJ458" s="43"/>
      <c r="AK458" s="43"/>
      <c r="AL458" s="43"/>
      <c r="AM458" s="43"/>
      <c r="AN458" s="43"/>
      <c r="AO458" s="43"/>
      <c r="AP458" s="43"/>
      <c r="AQ458" s="43"/>
      <c r="AR458" s="43"/>
      <c r="AS458" s="43"/>
      <c r="AT458" s="43"/>
      <c r="AU458" s="43"/>
      <c r="AV458" s="43"/>
      <c r="AW458" s="43"/>
      <c r="AX458" s="43"/>
      <c r="AY458" s="43"/>
      <c r="AZ458" s="43"/>
      <c r="BA458" s="43"/>
      <c r="BB458" s="43"/>
      <c r="BC458" s="43"/>
      <c r="BD458" s="43"/>
      <c r="BE458" s="43"/>
      <c r="BF458" s="43"/>
      <c r="BG458" s="43"/>
      <c r="BH458" s="43"/>
      <c r="BI458" s="43"/>
      <c r="BJ458" s="43"/>
      <c r="BK458" s="43"/>
      <c r="BL458" s="43"/>
      <c r="BM458" s="43"/>
      <c r="BN458" s="43"/>
      <c r="BO458" s="43"/>
      <c r="BP458" s="43"/>
      <c r="BQ458" s="43"/>
      <c r="BR458" s="43"/>
      <c r="BS458" s="43"/>
      <c r="BT458" s="43"/>
      <c r="BU458" s="43"/>
      <c r="BV458" s="43"/>
      <c r="BW458" s="43"/>
      <c r="BX458" s="43"/>
      <c r="BY458" s="43"/>
      <c r="BZ458" s="43"/>
      <c r="CA458" s="43"/>
      <c r="CB458" s="43"/>
      <c r="CC458" s="43"/>
      <c r="CD458" s="43"/>
      <c r="CE458" s="43"/>
      <c r="CF458" s="43"/>
      <c r="CG458" s="43"/>
      <c r="CH458" s="43"/>
    </row>
    <row r="459" spans="1:86" s="10" customFormat="1" ht="24">
      <c r="A459" s="21" t="s">
        <v>497</v>
      </c>
      <c r="B459" s="20" t="s">
        <v>22</v>
      </c>
      <c r="C459" s="20" t="s">
        <v>45</v>
      </c>
      <c r="D459" s="20" t="s">
        <v>6</v>
      </c>
      <c r="E459" s="20" t="s">
        <v>429</v>
      </c>
      <c r="F459" s="20" t="s">
        <v>59</v>
      </c>
      <c r="G459" s="100">
        <f>G460</f>
        <v>40.6</v>
      </c>
      <c r="H459" s="100">
        <f t="shared" ref="H459" si="111">H460</f>
        <v>0</v>
      </c>
      <c r="I459" s="100">
        <f t="shared" si="105"/>
        <v>40.6</v>
      </c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  <c r="AD459" s="43"/>
      <c r="AE459" s="43"/>
      <c r="AF459" s="43"/>
      <c r="AG459" s="43"/>
      <c r="AH459" s="43"/>
      <c r="AI459" s="43"/>
      <c r="AJ459" s="43"/>
      <c r="AK459" s="43"/>
      <c r="AL459" s="43"/>
      <c r="AM459" s="43"/>
      <c r="AN459" s="43"/>
      <c r="AO459" s="43"/>
      <c r="AP459" s="43"/>
      <c r="AQ459" s="43"/>
      <c r="AR459" s="43"/>
      <c r="AS459" s="43"/>
      <c r="AT459" s="43"/>
      <c r="AU459" s="43"/>
      <c r="AV459" s="43"/>
      <c r="AW459" s="43"/>
      <c r="AX459" s="43"/>
      <c r="AY459" s="43"/>
      <c r="AZ459" s="43"/>
      <c r="BA459" s="43"/>
      <c r="BB459" s="43"/>
      <c r="BC459" s="43"/>
      <c r="BD459" s="43"/>
      <c r="BE459" s="43"/>
      <c r="BF459" s="43"/>
      <c r="BG459" s="43"/>
      <c r="BH459" s="43"/>
      <c r="BI459" s="43"/>
      <c r="BJ459" s="43"/>
      <c r="BK459" s="43"/>
      <c r="BL459" s="43"/>
      <c r="BM459" s="43"/>
      <c r="BN459" s="43"/>
      <c r="BO459" s="43"/>
      <c r="BP459" s="43"/>
      <c r="BQ459" s="43"/>
      <c r="BR459" s="43"/>
      <c r="BS459" s="43"/>
      <c r="BT459" s="43"/>
      <c r="BU459" s="43"/>
      <c r="BV459" s="43"/>
      <c r="BW459" s="43"/>
      <c r="BX459" s="43"/>
      <c r="BY459" s="43"/>
      <c r="BZ459" s="43"/>
      <c r="CA459" s="43"/>
      <c r="CB459" s="43"/>
      <c r="CC459" s="43"/>
      <c r="CD459" s="43"/>
      <c r="CE459" s="43"/>
      <c r="CF459" s="43"/>
      <c r="CG459" s="43"/>
      <c r="CH459" s="43"/>
    </row>
    <row r="460" spans="1:86" s="10" customFormat="1" ht="14.25">
      <c r="A460" s="21" t="s">
        <v>62</v>
      </c>
      <c r="B460" s="20" t="s">
        <v>22</v>
      </c>
      <c r="C460" s="20" t="s">
        <v>45</v>
      </c>
      <c r="D460" s="20" t="s">
        <v>6</v>
      </c>
      <c r="E460" s="20" t="s">
        <v>429</v>
      </c>
      <c r="F460" s="20" t="s">
        <v>61</v>
      </c>
      <c r="G460" s="100">
        <v>40.6</v>
      </c>
      <c r="H460" s="103"/>
      <c r="I460" s="100">
        <f t="shared" si="105"/>
        <v>40.6</v>
      </c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  <c r="AD460" s="43"/>
      <c r="AE460" s="43"/>
      <c r="AF460" s="43"/>
      <c r="AG460" s="43"/>
      <c r="AH460" s="43"/>
      <c r="AI460" s="43"/>
      <c r="AJ460" s="43"/>
      <c r="AK460" s="43"/>
      <c r="AL460" s="43"/>
      <c r="AM460" s="43"/>
      <c r="AN460" s="43"/>
      <c r="AO460" s="43"/>
      <c r="AP460" s="43"/>
      <c r="AQ460" s="43"/>
      <c r="AR460" s="43"/>
      <c r="AS460" s="43"/>
      <c r="AT460" s="43"/>
      <c r="AU460" s="43"/>
      <c r="AV460" s="43"/>
      <c r="AW460" s="43"/>
      <c r="AX460" s="43"/>
      <c r="AY460" s="43"/>
      <c r="AZ460" s="43"/>
      <c r="BA460" s="43"/>
      <c r="BB460" s="43"/>
      <c r="BC460" s="43"/>
      <c r="BD460" s="43"/>
      <c r="BE460" s="43"/>
      <c r="BF460" s="43"/>
      <c r="BG460" s="43"/>
      <c r="BH460" s="43"/>
      <c r="BI460" s="43"/>
      <c r="BJ460" s="43"/>
      <c r="BK460" s="43"/>
      <c r="BL460" s="43"/>
      <c r="BM460" s="43"/>
      <c r="BN460" s="43"/>
      <c r="BO460" s="43"/>
      <c r="BP460" s="43"/>
      <c r="BQ460" s="43"/>
      <c r="BR460" s="43"/>
      <c r="BS460" s="43"/>
      <c r="BT460" s="43"/>
      <c r="BU460" s="43"/>
      <c r="BV460" s="43"/>
      <c r="BW460" s="43"/>
      <c r="BX460" s="43"/>
      <c r="BY460" s="43"/>
      <c r="BZ460" s="43"/>
      <c r="CA460" s="43"/>
      <c r="CB460" s="43"/>
      <c r="CC460" s="43"/>
      <c r="CD460" s="43"/>
      <c r="CE460" s="43"/>
      <c r="CF460" s="43"/>
      <c r="CG460" s="43"/>
      <c r="CH460" s="43"/>
    </row>
    <row r="461" spans="1:86" s="10" customFormat="1" ht="14.25">
      <c r="A461" s="21" t="s">
        <v>499</v>
      </c>
      <c r="B461" s="20" t="s">
        <v>22</v>
      </c>
      <c r="C461" s="20" t="s">
        <v>45</v>
      </c>
      <c r="D461" s="20" t="s">
        <v>6</v>
      </c>
      <c r="E461" s="20" t="s">
        <v>429</v>
      </c>
      <c r="F461" s="20" t="s">
        <v>66</v>
      </c>
      <c r="G461" s="100">
        <f>G462</f>
        <v>9.4</v>
      </c>
      <c r="H461" s="100">
        <f t="shared" ref="H461" si="112">H462</f>
        <v>0</v>
      </c>
      <c r="I461" s="100">
        <f t="shared" si="105"/>
        <v>9.4</v>
      </c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  <c r="AD461" s="43"/>
      <c r="AE461" s="43"/>
      <c r="AF461" s="43"/>
      <c r="AG461" s="43"/>
      <c r="AH461" s="43"/>
      <c r="AI461" s="43"/>
      <c r="AJ461" s="43"/>
      <c r="AK461" s="43"/>
      <c r="AL461" s="43"/>
      <c r="AM461" s="43"/>
      <c r="AN461" s="43"/>
      <c r="AO461" s="43"/>
      <c r="AP461" s="43"/>
      <c r="AQ461" s="43"/>
      <c r="AR461" s="43"/>
      <c r="AS461" s="43"/>
      <c r="AT461" s="43"/>
      <c r="AU461" s="43"/>
      <c r="AV461" s="43"/>
      <c r="AW461" s="43"/>
      <c r="AX461" s="43"/>
      <c r="AY461" s="43"/>
      <c r="AZ461" s="43"/>
      <c r="BA461" s="43"/>
      <c r="BB461" s="43"/>
      <c r="BC461" s="43"/>
      <c r="BD461" s="43"/>
      <c r="BE461" s="43"/>
      <c r="BF461" s="43"/>
      <c r="BG461" s="43"/>
      <c r="BH461" s="43"/>
      <c r="BI461" s="43"/>
      <c r="BJ461" s="43"/>
      <c r="BK461" s="43"/>
      <c r="BL461" s="43"/>
      <c r="BM461" s="43"/>
      <c r="BN461" s="43"/>
      <c r="BO461" s="43"/>
      <c r="BP461" s="43"/>
      <c r="BQ461" s="43"/>
      <c r="BR461" s="43"/>
      <c r="BS461" s="43"/>
      <c r="BT461" s="43"/>
      <c r="BU461" s="43"/>
      <c r="BV461" s="43"/>
      <c r="BW461" s="43"/>
      <c r="BX461" s="43"/>
      <c r="BY461" s="43"/>
      <c r="BZ461" s="43"/>
      <c r="CA461" s="43"/>
      <c r="CB461" s="43"/>
      <c r="CC461" s="43"/>
      <c r="CD461" s="43"/>
      <c r="CE461" s="43"/>
      <c r="CF461" s="43"/>
      <c r="CG461" s="43"/>
      <c r="CH461" s="43"/>
    </row>
    <row r="462" spans="1:86" s="10" customFormat="1" ht="14.25">
      <c r="A462" s="21" t="s">
        <v>87</v>
      </c>
      <c r="B462" s="20" t="s">
        <v>22</v>
      </c>
      <c r="C462" s="20" t="s">
        <v>45</v>
      </c>
      <c r="D462" s="20" t="s">
        <v>6</v>
      </c>
      <c r="E462" s="20" t="s">
        <v>429</v>
      </c>
      <c r="F462" s="20" t="s">
        <v>67</v>
      </c>
      <c r="G462" s="100">
        <v>9.4</v>
      </c>
      <c r="H462" s="103"/>
      <c r="I462" s="100">
        <f t="shared" si="105"/>
        <v>9.4</v>
      </c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  <c r="AD462" s="43"/>
      <c r="AE462" s="43"/>
      <c r="AF462" s="43"/>
      <c r="AG462" s="43"/>
      <c r="AH462" s="43"/>
      <c r="AI462" s="43"/>
      <c r="AJ462" s="43"/>
      <c r="AK462" s="43"/>
      <c r="AL462" s="43"/>
      <c r="AM462" s="43"/>
      <c r="AN462" s="43"/>
      <c r="AO462" s="43"/>
      <c r="AP462" s="43"/>
      <c r="AQ462" s="43"/>
      <c r="AR462" s="43"/>
      <c r="AS462" s="43"/>
      <c r="AT462" s="43"/>
      <c r="AU462" s="43"/>
      <c r="AV462" s="43"/>
      <c r="AW462" s="43"/>
      <c r="AX462" s="43"/>
      <c r="AY462" s="43"/>
      <c r="AZ462" s="43"/>
      <c r="BA462" s="43"/>
      <c r="BB462" s="43"/>
      <c r="BC462" s="43"/>
      <c r="BD462" s="43"/>
      <c r="BE462" s="43"/>
      <c r="BF462" s="43"/>
      <c r="BG462" s="43"/>
      <c r="BH462" s="43"/>
      <c r="BI462" s="43"/>
      <c r="BJ462" s="43"/>
      <c r="BK462" s="43"/>
      <c r="BL462" s="43"/>
      <c r="BM462" s="43"/>
      <c r="BN462" s="43"/>
      <c r="BO462" s="43"/>
      <c r="BP462" s="43"/>
      <c r="BQ462" s="43"/>
      <c r="BR462" s="43"/>
      <c r="BS462" s="43"/>
      <c r="BT462" s="43"/>
      <c r="BU462" s="43"/>
      <c r="BV462" s="43"/>
      <c r="BW462" s="43"/>
      <c r="BX462" s="43"/>
      <c r="BY462" s="43"/>
      <c r="BZ462" s="43"/>
      <c r="CA462" s="43"/>
      <c r="CB462" s="43"/>
      <c r="CC462" s="43"/>
      <c r="CD462" s="43"/>
      <c r="CE462" s="43"/>
      <c r="CF462" s="43"/>
      <c r="CG462" s="43"/>
      <c r="CH462" s="43"/>
    </row>
    <row r="463" spans="1:86" s="10" customFormat="1" ht="24">
      <c r="A463" s="29" t="s">
        <v>305</v>
      </c>
      <c r="B463" s="20" t="s">
        <v>22</v>
      </c>
      <c r="C463" s="20" t="s">
        <v>45</v>
      </c>
      <c r="D463" s="20" t="s">
        <v>6</v>
      </c>
      <c r="E463" s="20" t="s">
        <v>307</v>
      </c>
      <c r="F463" s="20"/>
      <c r="G463" s="100">
        <f t="shared" ref="G463:H469" si="113">G464</f>
        <v>4416.6000000000004</v>
      </c>
      <c r="H463" s="100">
        <f t="shared" si="113"/>
        <v>0</v>
      </c>
      <c r="I463" s="100">
        <f t="shared" si="105"/>
        <v>4416.6000000000004</v>
      </c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  <c r="AD463" s="43"/>
      <c r="AE463" s="43"/>
      <c r="AF463" s="43"/>
      <c r="AG463" s="43"/>
      <c r="AH463" s="43"/>
      <c r="AI463" s="43"/>
      <c r="AJ463" s="43"/>
      <c r="AK463" s="43"/>
      <c r="AL463" s="43"/>
      <c r="AM463" s="43"/>
      <c r="AN463" s="43"/>
      <c r="AO463" s="43"/>
      <c r="AP463" s="43"/>
      <c r="AQ463" s="43"/>
      <c r="AR463" s="43"/>
      <c r="AS463" s="43"/>
      <c r="AT463" s="43"/>
      <c r="AU463" s="43"/>
      <c r="AV463" s="43"/>
      <c r="AW463" s="43"/>
      <c r="AX463" s="43"/>
      <c r="AY463" s="43"/>
      <c r="AZ463" s="43"/>
      <c r="BA463" s="43"/>
      <c r="BB463" s="43"/>
      <c r="BC463" s="43"/>
      <c r="BD463" s="43"/>
      <c r="BE463" s="43"/>
      <c r="BF463" s="43"/>
      <c r="BG463" s="43"/>
      <c r="BH463" s="43"/>
      <c r="BI463" s="43"/>
      <c r="BJ463" s="43"/>
      <c r="BK463" s="43"/>
      <c r="BL463" s="43"/>
      <c r="BM463" s="43"/>
      <c r="BN463" s="43"/>
      <c r="BO463" s="43"/>
      <c r="BP463" s="43"/>
      <c r="BQ463" s="43"/>
      <c r="BR463" s="43"/>
      <c r="BS463" s="43"/>
      <c r="BT463" s="43"/>
      <c r="BU463" s="43"/>
      <c r="BV463" s="43"/>
      <c r="BW463" s="43"/>
      <c r="BX463" s="43"/>
      <c r="BY463" s="43"/>
      <c r="BZ463" s="43"/>
      <c r="CA463" s="43"/>
      <c r="CB463" s="43"/>
      <c r="CC463" s="43"/>
      <c r="CD463" s="43"/>
      <c r="CE463" s="43"/>
      <c r="CF463" s="43"/>
      <c r="CG463" s="43"/>
      <c r="CH463" s="43"/>
    </row>
    <row r="464" spans="1:86" s="10" customFormat="1" ht="14.25">
      <c r="A464" s="29" t="s">
        <v>390</v>
      </c>
      <c r="B464" s="20" t="s">
        <v>22</v>
      </c>
      <c r="C464" s="20" t="s">
        <v>45</v>
      </c>
      <c r="D464" s="20" t="s">
        <v>6</v>
      </c>
      <c r="E464" s="20" t="s">
        <v>328</v>
      </c>
      <c r="F464" s="20"/>
      <c r="G464" s="100">
        <f>G468+G465</f>
        <v>4416.6000000000004</v>
      </c>
      <c r="H464" s="100">
        <f>H468+H465</f>
        <v>0</v>
      </c>
      <c r="I464" s="100">
        <f t="shared" si="105"/>
        <v>4416.6000000000004</v>
      </c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  <c r="AD464" s="43"/>
      <c r="AE464" s="43"/>
      <c r="AF464" s="43"/>
      <c r="AG464" s="43"/>
      <c r="AH464" s="43"/>
      <c r="AI464" s="43"/>
      <c r="AJ464" s="43"/>
      <c r="AK464" s="43"/>
      <c r="AL464" s="43"/>
      <c r="AM464" s="43"/>
      <c r="AN464" s="43"/>
      <c r="AO464" s="43"/>
      <c r="AP464" s="43"/>
      <c r="AQ464" s="43"/>
      <c r="AR464" s="43"/>
      <c r="AS464" s="43"/>
      <c r="AT464" s="43"/>
      <c r="AU464" s="43"/>
      <c r="AV464" s="43"/>
      <c r="AW464" s="43"/>
      <c r="AX464" s="43"/>
      <c r="AY464" s="43"/>
      <c r="AZ464" s="43"/>
      <c r="BA464" s="43"/>
      <c r="BB464" s="43"/>
      <c r="BC464" s="43"/>
      <c r="BD464" s="43"/>
      <c r="BE464" s="43"/>
      <c r="BF464" s="43"/>
      <c r="BG464" s="43"/>
      <c r="BH464" s="43"/>
      <c r="BI464" s="43"/>
      <c r="BJ464" s="43"/>
      <c r="BK464" s="43"/>
      <c r="BL464" s="43"/>
      <c r="BM464" s="43"/>
      <c r="BN464" s="43"/>
      <c r="BO464" s="43"/>
      <c r="BP464" s="43"/>
      <c r="BQ464" s="43"/>
      <c r="BR464" s="43"/>
      <c r="BS464" s="43"/>
      <c r="BT464" s="43"/>
      <c r="BU464" s="43"/>
      <c r="BV464" s="43"/>
      <c r="BW464" s="43"/>
      <c r="BX464" s="43"/>
      <c r="BY464" s="43"/>
      <c r="BZ464" s="43"/>
      <c r="CA464" s="43"/>
      <c r="CB464" s="43"/>
      <c r="CC464" s="43"/>
      <c r="CD464" s="43"/>
      <c r="CE464" s="43"/>
      <c r="CF464" s="43"/>
      <c r="CG464" s="43"/>
      <c r="CH464" s="43"/>
    </row>
    <row r="465" spans="1:86" s="10" customFormat="1" ht="24">
      <c r="A465" s="24" t="s">
        <v>506</v>
      </c>
      <c r="B465" s="20" t="s">
        <v>22</v>
      </c>
      <c r="C465" s="20" t="s">
        <v>45</v>
      </c>
      <c r="D465" s="20" t="s">
        <v>6</v>
      </c>
      <c r="E465" s="20" t="s">
        <v>505</v>
      </c>
      <c r="F465" s="20"/>
      <c r="G465" s="100">
        <f>G466</f>
        <v>200</v>
      </c>
      <c r="H465" s="100">
        <f>H466</f>
        <v>0</v>
      </c>
      <c r="I465" s="100">
        <f t="shared" si="105"/>
        <v>200</v>
      </c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  <c r="AD465" s="43"/>
      <c r="AE465" s="43"/>
      <c r="AF465" s="43"/>
      <c r="AG465" s="43"/>
      <c r="AH465" s="43"/>
      <c r="AI465" s="43"/>
      <c r="AJ465" s="43"/>
      <c r="AK465" s="43"/>
      <c r="AL465" s="43"/>
      <c r="AM465" s="43"/>
      <c r="AN465" s="43"/>
      <c r="AO465" s="43"/>
      <c r="AP465" s="43"/>
      <c r="AQ465" s="43"/>
      <c r="AR465" s="43"/>
      <c r="AS465" s="43"/>
      <c r="AT465" s="43"/>
      <c r="AU465" s="43"/>
      <c r="AV465" s="43"/>
      <c r="AW465" s="43"/>
      <c r="AX465" s="43"/>
      <c r="AY465" s="43"/>
      <c r="AZ465" s="43"/>
      <c r="BA465" s="43"/>
      <c r="BB465" s="43"/>
      <c r="BC465" s="43"/>
      <c r="BD465" s="43"/>
      <c r="BE465" s="43"/>
      <c r="BF465" s="43"/>
      <c r="BG465" s="43"/>
      <c r="BH465" s="43"/>
      <c r="BI465" s="43"/>
      <c r="BJ465" s="43"/>
      <c r="BK465" s="43"/>
      <c r="BL465" s="43"/>
      <c r="BM465" s="43"/>
      <c r="BN465" s="43"/>
      <c r="BO465" s="43"/>
      <c r="BP465" s="43"/>
      <c r="BQ465" s="43"/>
      <c r="BR465" s="43"/>
      <c r="BS465" s="43"/>
      <c r="BT465" s="43"/>
      <c r="BU465" s="43"/>
      <c r="BV465" s="43"/>
      <c r="BW465" s="43"/>
      <c r="BX465" s="43"/>
      <c r="BY465" s="43"/>
      <c r="BZ465" s="43"/>
      <c r="CA465" s="43"/>
      <c r="CB465" s="43"/>
      <c r="CC465" s="43"/>
      <c r="CD465" s="43"/>
      <c r="CE465" s="43"/>
      <c r="CF465" s="43"/>
      <c r="CG465" s="43"/>
      <c r="CH465" s="43"/>
    </row>
    <row r="466" spans="1:86" s="10" customFormat="1" ht="14.25">
      <c r="A466" s="21" t="s">
        <v>280</v>
      </c>
      <c r="B466" s="20" t="s">
        <v>22</v>
      </c>
      <c r="C466" s="20" t="s">
        <v>45</v>
      </c>
      <c r="D466" s="20" t="s">
        <v>6</v>
      </c>
      <c r="E466" s="20" t="s">
        <v>505</v>
      </c>
      <c r="F466" s="20" t="s">
        <v>127</v>
      </c>
      <c r="G466" s="100">
        <f>G467</f>
        <v>200</v>
      </c>
      <c r="H466" s="100">
        <f>H467</f>
        <v>0</v>
      </c>
      <c r="I466" s="100">
        <f t="shared" si="105"/>
        <v>200</v>
      </c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  <c r="AD466" s="43"/>
      <c r="AE466" s="43"/>
      <c r="AF466" s="43"/>
      <c r="AG466" s="43"/>
      <c r="AH466" s="43"/>
      <c r="AI466" s="43"/>
      <c r="AJ466" s="43"/>
      <c r="AK466" s="43"/>
      <c r="AL466" s="43"/>
      <c r="AM466" s="43"/>
      <c r="AN466" s="43"/>
      <c r="AO466" s="43"/>
      <c r="AP466" s="43"/>
      <c r="AQ466" s="43"/>
      <c r="AR466" s="43"/>
      <c r="AS466" s="43"/>
      <c r="AT466" s="43"/>
      <c r="AU466" s="43"/>
      <c r="AV466" s="43"/>
      <c r="AW466" s="43"/>
      <c r="AX466" s="43"/>
      <c r="AY466" s="43"/>
      <c r="AZ466" s="43"/>
      <c r="BA466" s="43"/>
      <c r="BB466" s="43"/>
      <c r="BC466" s="43"/>
      <c r="BD466" s="43"/>
      <c r="BE466" s="43"/>
      <c r="BF466" s="43"/>
      <c r="BG466" s="43"/>
      <c r="BH466" s="43"/>
      <c r="BI466" s="43"/>
      <c r="BJ466" s="43"/>
      <c r="BK466" s="43"/>
      <c r="BL466" s="43"/>
      <c r="BM466" s="43"/>
      <c r="BN466" s="43"/>
      <c r="BO466" s="43"/>
      <c r="BP466" s="43"/>
      <c r="BQ466" s="43"/>
      <c r="BR466" s="43"/>
      <c r="BS466" s="43"/>
      <c r="BT466" s="43"/>
      <c r="BU466" s="43"/>
      <c r="BV466" s="43"/>
      <c r="BW466" s="43"/>
      <c r="BX466" s="43"/>
      <c r="BY466" s="43"/>
      <c r="BZ466" s="43"/>
      <c r="CA466" s="43"/>
      <c r="CB466" s="43"/>
      <c r="CC466" s="43"/>
      <c r="CD466" s="43"/>
      <c r="CE466" s="43"/>
      <c r="CF466" s="43"/>
      <c r="CG466" s="43"/>
      <c r="CH466" s="43"/>
    </row>
    <row r="467" spans="1:86" s="10" customFormat="1" ht="14.25">
      <c r="A467" s="21" t="s">
        <v>129</v>
      </c>
      <c r="B467" s="20" t="s">
        <v>22</v>
      </c>
      <c r="C467" s="20" t="s">
        <v>45</v>
      </c>
      <c r="D467" s="20" t="s">
        <v>6</v>
      </c>
      <c r="E467" s="20" t="s">
        <v>505</v>
      </c>
      <c r="F467" s="20" t="s">
        <v>128</v>
      </c>
      <c r="G467" s="100">
        <v>200</v>
      </c>
      <c r="H467" s="100"/>
      <c r="I467" s="100">
        <f t="shared" si="105"/>
        <v>200</v>
      </c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  <c r="AD467" s="43"/>
      <c r="AE467" s="43"/>
      <c r="AF467" s="43"/>
      <c r="AG467" s="43"/>
      <c r="AH467" s="43"/>
      <c r="AI467" s="43"/>
      <c r="AJ467" s="43"/>
      <c r="AK467" s="43"/>
      <c r="AL467" s="43"/>
      <c r="AM467" s="43"/>
      <c r="AN467" s="43"/>
      <c r="AO467" s="43"/>
      <c r="AP467" s="43"/>
      <c r="AQ467" s="43"/>
      <c r="AR467" s="43"/>
      <c r="AS467" s="43"/>
      <c r="AT467" s="43"/>
      <c r="AU467" s="43"/>
      <c r="AV467" s="43"/>
      <c r="AW467" s="43"/>
      <c r="AX467" s="43"/>
      <c r="AY467" s="43"/>
      <c r="AZ467" s="43"/>
      <c r="BA467" s="43"/>
      <c r="BB467" s="43"/>
      <c r="BC467" s="43"/>
      <c r="BD467" s="43"/>
      <c r="BE467" s="43"/>
      <c r="BF467" s="43"/>
      <c r="BG467" s="43"/>
      <c r="BH467" s="43"/>
      <c r="BI467" s="43"/>
      <c r="BJ467" s="43"/>
      <c r="BK467" s="43"/>
      <c r="BL467" s="43"/>
      <c r="BM467" s="43"/>
      <c r="BN467" s="43"/>
      <c r="BO467" s="43"/>
      <c r="BP467" s="43"/>
      <c r="BQ467" s="43"/>
      <c r="BR467" s="43"/>
      <c r="BS467" s="43"/>
      <c r="BT467" s="43"/>
      <c r="BU467" s="43"/>
      <c r="BV467" s="43"/>
      <c r="BW467" s="43"/>
      <c r="BX467" s="43"/>
      <c r="BY467" s="43"/>
      <c r="BZ467" s="43"/>
      <c r="CA467" s="43"/>
      <c r="CB467" s="43"/>
      <c r="CC467" s="43"/>
      <c r="CD467" s="43"/>
      <c r="CE467" s="43"/>
      <c r="CF467" s="43"/>
      <c r="CG467" s="43"/>
      <c r="CH467" s="43"/>
    </row>
    <row r="468" spans="1:86" s="10" customFormat="1" ht="14.25">
      <c r="A468" s="24" t="s">
        <v>306</v>
      </c>
      <c r="B468" s="20" t="s">
        <v>22</v>
      </c>
      <c r="C468" s="20" t="s">
        <v>45</v>
      </c>
      <c r="D468" s="20" t="s">
        <v>6</v>
      </c>
      <c r="E468" s="20" t="s">
        <v>329</v>
      </c>
      <c r="F468" s="20"/>
      <c r="G468" s="100">
        <f t="shared" si="113"/>
        <v>4216.6000000000004</v>
      </c>
      <c r="H468" s="100">
        <f t="shared" si="113"/>
        <v>0</v>
      </c>
      <c r="I468" s="100">
        <f t="shared" si="105"/>
        <v>4216.6000000000004</v>
      </c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  <c r="AD468" s="43"/>
      <c r="AE468" s="43"/>
      <c r="AF468" s="43"/>
      <c r="AG468" s="43"/>
      <c r="AH468" s="43"/>
      <c r="AI468" s="43"/>
      <c r="AJ468" s="43"/>
      <c r="AK468" s="43"/>
      <c r="AL468" s="43"/>
      <c r="AM468" s="43"/>
      <c r="AN468" s="43"/>
      <c r="AO468" s="43"/>
      <c r="AP468" s="43"/>
      <c r="AQ468" s="43"/>
      <c r="AR468" s="43"/>
      <c r="AS468" s="43"/>
      <c r="AT468" s="43"/>
      <c r="AU468" s="43"/>
      <c r="AV468" s="43"/>
      <c r="AW468" s="43"/>
      <c r="AX468" s="43"/>
      <c r="AY468" s="43"/>
      <c r="AZ468" s="43"/>
      <c r="BA468" s="43"/>
      <c r="BB468" s="43"/>
      <c r="BC468" s="43"/>
      <c r="BD468" s="43"/>
      <c r="BE468" s="43"/>
      <c r="BF468" s="43"/>
      <c r="BG468" s="43"/>
      <c r="BH468" s="43"/>
      <c r="BI468" s="43"/>
      <c r="BJ468" s="43"/>
      <c r="BK468" s="43"/>
      <c r="BL468" s="43"/>
      <c r="BM468" s="43"/>
      <c r="BN468" s="43"/>
      <c r="BO468" s="43"/>
      <c r="BP468" s="43"/>
      <c r="BQ468" s="43"/>
      <c r="BR468" s="43"/>
      <c r="BS468" s="43"/>
      <c r="BT468" s="43"/>
      <c r="BU468" s="43"/>
      <c r="BV468" s="43"/>
      <c r="BW468" s="43"/>
      <c r="BX468" s="43"/>
      <c r="BY468" s="43"/>
      <c r="BZ468" s="43"/>
      <c r="CA468" s="43"/>
      <c r="CB468" s="43"/>
      <c r="CC468" s="43"/>
      <c r="CD468" s="43"/>
      <c r="CE468" s="43"/>
      <c r="CF468" s="43"/>
      <c r="CG468" s="43"/>
      <c r="CH468" s="43"/>
    </row>
    <row r="469" spans="1:86" s="10" customFormat="1" ht="14.25">
      <c r="A469" s="21" t="s">
        <v>280</v>
      </c>
      <c r="B469" s="20" t="s">
        <v>22</v>
      </c>
      <c r="C469" s="20" t="s">
        <v>45</v>
      </c>
      <c r="D469" s="20" t="s">
        <v>6</v>
      </c>
      <c r="E469" s="20" t="s">
        <v>329</v>
      </c>
      <c r="F469" s="20" t="s">
        <v>127</v>
      </c>
      <c r="G469" s="100">
        <f t="shared" si="113"/>
        <v>4216.6000000000004</v>
      </c>
      <c r="H469" s="100">
        <f t="shared" si="113"/>
        <v>0</v>
      </c>
      <c r="I469" s="100">
        <f t="shared" si="105"/>
        <v>4216.6000000000004</v>
      </c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  <c r="AC469" s="43"/>
      <c r="AD469" s="43"/>
      <c r="AE469" s="43"/>
      <c r="AF469" s="43"/>
      <c r="AG469" s="43"/>
      <c r="AH469" s="43"/>
      <c r="AI469" s="43"/>
      <c r="AJ469" s="43"/>
      <c r="AK469" s="43"/>
      <c r="AL469" s="43"/>
      <c r="AM469" s="43"/>
      <c r="AN469" s="43"/>
      <c r="AO469" s="43"/>
      <c r="AP469" s="43"/>
      <c r="AQ469" s="43"/>
      <c r="AR469" s="43"/>
      <c r="AS469" s="43"/>
      <c r="AT469" s="43"/>
      <c r="AU469" s="43"/>
      <c r="AV469" s="43"/>
      <c r="AW469" s="43"/>
      <c r="AX469" s="43"/>
      <c r="AY469" s="43"/>
      <c r="AZ469" s="43"/>
      <c r="BA469" s="43"/>
      <c r="BB469" s="43"/>
      <c r="BC469" s="43"/>
      <c r="BD469" s="43"/>
      <c r="BE469" s="43"/>
      <c r="BF469" s="43"/>
      <c r="BG469" s="43"/>
      <c r="BH469" s="43"/>
      <c r="BI469" s="43"/>
      <c r="BJ469" s="43"/>
      <c r="BK469" s="43"/>
      <c r="BL469" s="43"/>
      <c r="BM469" s="43"/>
      <c r="BN469" s="43"/>
      <c r="BO469" s="43"/>
      <c r="BP469" s="43"/>
      <c r="BQ469" s="43"/>
      <c r="BR469" s="43"/>
      <c r="BS469" s="43"/>
      <c r="BT469" s="43"/>
      <c r="BU469" s="43"/>
      <c r="BV469" s="43"/>
      <c r="BW469" s="43"/>
      <c r="BX469" s="43"/>
      <c r="BY469" s="43"/>
      <c r="BZ469" s="43"/>
      <c r="CA469" s="43"/>
      <c r="CB469" s="43"/>
      <c r="CC469" s="43"/>
      <c r="CD469" s="43"/>
      <c r="CE469" s="43"/>
      <c r="CF469" s="43"/>
      <c r="CG469" s="43"/>
      <c r="CH469" s="43"/>
    </row>
    <row r="470" spans="1:86" s="10" customFormat="1" ht="14.25">
      <c r="A470" s="21" t="s">
        <v>129</v>
      </c>
      <c r="B470" s="20" t="s">
        <v>22</v>
      </c>
      <c r="C470" s="20" t="s">
        <v>45</v>
      </c>
      <c r="D470" s="20" t="s">
        <v>6</v>
      </c>
      <c r="E470" s="20" t="s">
        <v>329</v>
      </c>
      <c r="F470" s="20" t="s">
        <v>128</v>
      </c>
      <c r="G470" s="100">
        <f>G471</f>
        <v>4216.6000000000004</v>
      </c>
      <c r="H470" s="100">
        <f>H471</f>
        <v>0</v>
      </c>
      <c r="I470" s="100">
        <f t="shared" si="105"/>
        <v>4216.6000000000004</v>
      </c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  <c r="AD470" s="43"/>
      <c r="AE470" s="43"/>
      <c r="AF470" s="43"/>
      <c r="AG470" s="43"/>
      <c r="AH470" s="43"/>
      <c r="AI470" s="43"/>
      <c r="AJ470" s="43"/>
      <c r="AK470" s="43"/>
      <c r="AL470" s="43"/>
      <c r="AM470" s="43"/>
      <c r="AN470" s="43"/>
      <c r="AO470" s="43"/>
      <c r="AP470" s="43"/>
      <c r="AQ470" s="43"/>
      <c r="AR470" s="43"/>
      <c r="AS470" s="43"/>
      <c r="AT470" s="43"/>
      <c r="AU470" s="43"/>
      <c r="AV470" s="43"/>
      <c r="AW470" s="43"/>
      <c r="AX470" s="43"/>
      <c r="AY470" s="43"/>
      <c r="AZ470" s="43"/>
      <c r="BA470" s="43"/>
      <c r="BB470" s="43"/>
      <c r="BC470" s="43"/>
      <c r="BD470" s="43"/>
      <c r="BE470" s="43"/>
      <c r="BF470" s="43"/>
      <c r="BG470" s="43"/>
      <c r="BH470" s="43"/>
      <c r="BI470" s="43"/>
      <c r="BJ470" s="43"/>
      <c r="BK470" s="43"/>
      <c r="BL470" s="43"/>
      <c r="BM470" s="43"/>
      <c r="BN470" s="43"/>
      <c r="BO470" s="43"/>
      <c r="BP470" s="43"/>
      <c r="BQ470" s="43"/>
      <c r="BR470" s="43"/>
      <c r="BS470" s="43"/>
      <c r="BT470" s="43"/>
      <c r="BU470" s="43"/>
      <c r="BV470" s="43"/>
      <c r="BW470" s="43"/>
      <c r="BX470" s="43"/>
      <c r="BY470" s="43"/>
      <c r="BZ470" s="43"/>
      <c r="CA470" s="43"/>
      <c r="CB470" s="43"/>
      <c r="CC470" s="43"/>
      <c r="CD470" s="43"/>
      <c r="CE470" s="43"/>
      <c r="CF470" s="43"/>
      <c r="CG470" s="43"/>
      <c r="CH470" s="43"/>
    </row>
    <row r="471" spans="1:86" s="10" customFormat="1" ht="12.75" customHeight="1">
      <c r="A471" s="29" t="s">
        <v>391</v>
      </c>
      <c r="B471" s="20" t="s">
        <v>22</v>
      </c>
      <c r="C471" s="20" t="s">
        <v>45</v>
      </c>
      <c r="D471" s="20" t="s">
        <v>6</v>
      </c>
      <c r="E471" s="20" t="s">
        <v>329</v>
      </c>
      <c r="F471" s="20" t="s">
        <v>128</v>
      </c>
      <c r="G471" s="100">
        <f>4172+44.6</f>
        <v>4216.6000000000004</v>
      </c>
      <c r="H471" s="103"/>
      <c r="I471" s="100">
        <f t="shared" si="105"/>
        <v>4216.6000000000004</v>
      </c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  <c r="AD471" s="43"/>
      <c r="AE471" s="43"/>
      <c r="AF471" s="43"/>
      <c r="AG471" s="43"/>
      <c r="AH471" s="43"/>
      <c r="AI471" s="43"/>
      <c r="AJ471" s="43"/>
      <c r="AK471" s="43"/>
      <c r="AL471" s="43"/>
      <c r="AM471" s="43"/>
      <c r="AN471" s="43"/>
      <c r="AO471" s="43"/>
      <c r="AP471" s="43"/>
      <c r="AQ471" s="43"/>
      <c r="AR471" s="43"/>
      <c r="AS471" s="43"/>
      <c r="AT471" s="43"/>
      <c r="AU471" s="43"/>
      <c r="AV471" s="43"/>
      <c r="AW471" s="43"/>
      <c r="AX471" s="43"/>
      <c r="AY471" s="43"/>
      <c r="AZ471" s="43"/>
      <c r="BA471" s="43"/>
      <c r="BB471" s="43"/>
      <c r="BC471" s="43"/>
      <c r="BD471" s="43"/>
      <c r="BE471" s="43"/>
      <c r="BF471" s="43"/>
      <c r="BG471" s="43"/>
      <c r="BH471" s="43"/>
      <c r="BI471" s="43"/>
      <c r="BJ471" s="43"/>
      <c r="BK471" s="43"/>
      <c r="BL471" s="43"/>
      <c r="BM471" s="43"/>
      <c r="BN471" s="43"/>
      <c r="BO471" s="43"/>
      <c r="BP471" s="43"/>
      <c r="BQ471" s="43"/>
      <c r="BR471" s="43"/>
      <c r="BS471" s="43"/>
      <c r="BT471" s="43"/>
      <c r="BU471" s="43"/>
      <c r="BV471" s="43"/>
      <c r="BW471" s="43"/>
      <c r="BX471" s="43"/>
      <c r="BY471" s="43"/>
      <c r="BZ471" s="43"/>
      <c r="CA471" s="43"/>
      <c r="CB471" s="43"/>
      <c r="CC471" s="43"/>
      <c r="CD471" s="43"/>
      <c r="CE471" s="43"/>
      <c r="CF471" s="43"/>
      <c r="CG471" s="43"/>
      <c r="CH471" s="43"/>
    </row>
    <row r="472" spans="1:86" s="10" customFormat="1" ht="6.75" customHeight="1">
      <c r="A472" s="24"/>
      <c r="B472" s="20"/>
      <c r="C472" s="20"/>
      <c r="D472" s="20"/>
      <c r="E472" s="20"/>
      <c r="F472" s="20"/>
      <c r="G472" s="100"/>
      <c r="H472" s="103"/>
      <c r="I472" s="100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  <c r="AD472" s="43"/>
      <c r="AE472" s="43"/>
      <c r="AF472" s="43"/>
      <c r="AG472" s="43"/>
      <c r="AH472" s="43"/>
      <c r="AI472" s="43"/>
      <c r="AJ472" s="43"/>
      <c r="AK472" s="43"/>
      <c r="AL472" s="43"/>
      <c r="AM472" s="43"/>
      <c r="AN472" s="43"/>
      <c r="AO472" s="43"/>
      <c r="AP472" s="43"/>
      <c r="AQ472" s="43"/>
      <c r="AR472" s="43"/>
      <c r="AS472" s="43"/>
      <c r="AT472" s="43"/>
      <c r="AU472" s="43"/>
      <c r="AV472" s="43"/>
      <c r="AW472" s="43"/>
      <c r="AX472" s="43"/>
      <c r="AY472" s="43"/>
      <c r="AZ472" s="43"/>
      <c r="BA472" s="43"/>
      <c r="BB472" s="43"/>
      <c r="BC472" s="43"/>
      <c r="BD472" s="43"/>
      <c r="BE472" s="43"/>
      <c r="BF472" s="43"/>
      <c r="BG472" s="43"/>
      <c r="BH472" s="43"/>
      <c r="BI472" s="43"/>
      <c r="BJ472" s="43"/>
      <c r="BK472" s="43"/>
      <c r="BL472" s="43"/>
      <c r="BM472" s="43"/>
      <c r="BN472" s="43"/>
      <c r="BO472" s="43"/>
      <c r="BP472" s="43"/>
      <c r="BQ472" s="43"/>
      <c r="BR472" s="43"/>
      <c r="BS472" s="43"/>
      <c r="BT472" s="43"/>
      <c r="BU472" s="43"/>
      <c r="BV472" s="43"/>
      <c r="BW472" s="43"/>
      <c r="BX472" s="43"/>
      <c r="BY472" s="43"/>
      <c r="BZ472" s="43"/>
      <c r="CA472" s="43"/>
      <c r="CB472" s="43"/>
      <c r="CC472" s="43"/>
      <c r="CD472" s="43"/>
      <c r="CE472" s="43"/>
      <c r="CF472" s="43"/>
      <c r="CG472" s="43"/>
      <c r="CH472" s="43"/>
    </row>
    <row r="473" spans="1:86" s="10" customFormat="1" ht="14.25">
      <c r="A473" s="15" t="s">
        <v>37</v>
      </c>
      <c r="B473" s="16" t="s">
        <v>38</v>
      </c>
      <c r="C473" s="16"/>
      <c r="D473" s="16"/>
      <c r="E473" s="16"/>
      <c r="F473" s="16"/>
      <c r="G473" s="98">
        <f>G474+G490+G507+G496</f>
        <v>10094.900000000001</v>
      </c>
      <c r="H473" s="98">
        <f>H474+H490+H507+H496</f>
        <v>0</v>
      </c>
      <c r="I473" s="98">
        <f t="shared" si="105"/>
        <v>10094.900000000001</v>
      </c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  <c r="AD473" s="43"/>
      <c r="AE473" s="43"/>
      <c r="AF473" s="43"/>
      <c r="AG473" s="43"/>
      <c r="AH473" s="43"/>
      <c r="AI473" s="43"/>
      <c r="AJ473" s="43"/>
      <c r="AK473" s="43"/>
      <c r="AL473" s="43"/>
      <c r="AM473" s="43"/>
      <c r="AN473" s="43"/>
      <c r="AO473" s="43"/>
      <c r="AP473" s="43"/>
      <c r="AQ473" s="43"/>
      <c r="AR473" s="43"/>
      <c r="AS473" s="43"/>
      <c r="AT473" s="43"/>
      <c r="AU473" s="43"/>
      <c r="AV473" s="43"/>
      <c r="AW473" s="43"/>
      <c r="AX473" s="43"/>
      <c r="AY473" s="43"/>
      <c r="AZ473" s="43"/>
      <c r="BA473" s="43"/>
      <c r="BB473" s="43"/>
      <c r="BC473" s="43"/>
      <c r="BD473" s="43"/>
      <c r="BE473" s="43"/>
      <c r="BF473" s="43"/>
      <c r="BG473" s="43"/>
      <c r="BH473" s="43"/>
      <c r="BI473" s="43"/>
      <c r="BJ473" s="43"/>
      <c r="BK473" s="43"/>
      <c r="BL473" s="43"/>
      <c r="BM473" s="43"/>
      <c r="BN473" s="43"/>
      <c r="BO473" s="43"/>
      <c r="BP473" s="43"/>
      <c r="BQ473" s="43"/>
      <c r="BR473" s="43"/>
      <c r="BS473" s="43"/>
      <c r="BT473" s="43"/>
      <c r="BU473" s="43"/>
      <c r="BV473" s="43"/>
      <c r="BW473" s="43"/>
      <c r="BX473" s="43"/>
      <c r="BY473" s="43"/>
      <c r="BZ473" s="43"/>
      <c r="CA473" s="43"/>
      <c r="CB473" s="43"/>
      <c r="CC473" s="43"/>
      <c r="CD473" s="43"/>
      <c r="CE473" s="43"/>
      <c r="CF473" s="43"/>
      <c r="CG473" s="43"/>
      <c r="CH473" s="43"/>
    </row>
    <row r="474" spans="1:86" s="10" customFormat="1" ht="14.25">
      <c r="A474" s="28" t="s">
        <v>1</v>
      </c>
      <c r="B474" s="16" t="s">
        <v>38</v>
      </c>
      <c r="C474" s="16" t="s">
        <v>5</v>
      </c>
      <c r="D474" s="16"/>
      <c r="E474" s="16"/>
      <c r="F474" s="16"/>
      <c r="G474" s="98">
        <f>G475</f>
        <v>6206.3000000000011</v>
      </c>
      <c r="H474" s="98">
        <f t="shared" ref="H474" si="114">H475</f>
        <v>20</v>
      </c>
      <c r="I474" s="98">
        <f t="shared" si="105"/>
        <v>6226.3000000000011</v>
      </c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  <c r="AD474" s="43"/>
      <c r="AE474" s="43"/>
      <c r="AF474" s="43"/>
      <c r="AG474" s="43"/>
      <c r="AH474" s="43"/>
      <c r="AI474" s="43"/>
      <c r="AJ474" s="43"/>
      <c r="AK474" s="43"/>
      <c r="AL474" s="43"/>
      <c r="AM474" s="43"/>
      <c r="AN474" s="43"/>
      <c r="AO474" s="43"/>
      <c r="AP474" s="43"/>
      <c r="AQ474" s="43"/>
      <c r="AR474" s="43"/>
      <c r="AS474" s="43"/>
      <c r="AT474" s="43"/>
      <c r="AU474" s="43"/>
      <c r="AV474" s="43"/>
      <c r="AW474" s="43"/>
      <c r="AX474" s="43"/>
      <c r="AY474" s="43"/>
      <c r="AZ474" s="43"/>
      <c r="BA474" s="43"/>
      <c r="BB474" s="43"/>
      <c r="BC474" s="43"/>
      <c r="BD474" s="43"/>
      <c r="BE474" s="43"/>
      <c r="BF474" s="43"/>
      <c r="BG474" s="43"/>
      <c r="BH474" s="43"/>
      <c r="BI474" s="43"/>
      <c r="BJ474" s="43"/>
      <c r="BK474" s="43"/>
      <c r="BL474" s="43"/>
      <c r="BM474" s="43"/>
      <c r="BN474" s="43"/>
      <c r="BO474" s="43"/>
      <c r="BP474" s="43"/>
      <c r="BQ474" s="43"/>
      <c r="BR474" s="43"/>
      <c r="BS474" s="43"/>
      <c r="BT474" s="43"/>
      <c r="BU474" s="43"/>
      <c r="BV474" s="43"/>
      <c r="BW474" s="43"/>
      <c r="BX474" s="43"/>
      <c r="BY474" s="43"/>
      <c r="BZ474" s="43"/>
      <c r="CA474" s="43"/>
      <c r="CB474" s="43"/>
      <c r="CC474" s="43"/>
      <c r="CD474" s="43"/>
      <c r="CE474" s="43"/>
      <c r="CF474" s="43"/>
      <c r="CG474" s="43"/>
      <c r="CH474" s="43"/>
    </row>
    <row r="475" spans="1:86" s="8" customFormat="1" ht="12">
      <c r="A475" s="31" t="s">
        <v>24</v>
      </c>
      <c r="B475" s="18" t="s">
        <v>38</v>
      </c>
      <c r="C475" s="18" t="s">
        <v>5</v>
      </c>
      <c r="D475" s="18" t="s">
        <v>48</v>
      </c>
      <c r="E475" s="16"/>
      <c r="F475" s="16"/>
      <c r="G475" s="99">
        <f>G476+G487</f>
        <v>6206.3000000000011</v>
      </c>
      <c r="H475" s="99">
        <f>H476+H487</f>
        <v>20</v>
      </c>
      <c r="I475" s="99">
        <f t="shared" si="105"/>
        <v>6226.3000000000011</v>
      </c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  <c r="AA475" s="44"/>
      <c r="AB475" s="44"/>
      <c r="AC475" s="44"/>
      <c r="AD475" s="44"/>
      <c r="AE475" s="44"/>
      <c r="AF475" s="44"/>
      <c r="AG475" s="44"/>
      <c r="AH475" s="44"/>
      <c r="AI475" s="44"/>
      <c r="AJ475" s="44"/>
      <c r="AK475" s="44"/>
      <c r="AL475" s="44"/>
      <c r="AM475" s="44"/>
      <c r="AN475" s="44"/>
      <c r="AO475" s="44"/>
      <c r="AP475" s="44"/>
      <c r="AQ475" s="44"/>
      <c r="AR475" s="44"/>
      <c r="AS475" s="44"/>
      <c r="AT475" s="44"/>
      <c r="AU475" s="44"/>
      <c r="AV475" s="44"/>
      <c r="AW475" s="44"/>
      <c r="AX475" s="44"/>
      <c r="AY475" s="44"/>
      <c r="AZ475" s="44"/>
      <c r="BA475" s="44"/>
      <c r="BB475" s="44"/>
      <c r="BC475" s="44"/>
      <c r="BD475" s="44"/>
      <c r="BE475" s="44"/>
      <c r="BF475" s="44"/>
      <c r="BG475" s="44"/>
      <c r="BH475" s="44"/>
      <c r="BI475" s="44"/>
      <c r="BJ475" s="44"/>
      <c r="BK475" s="44"/>
      <c r="BL475" s="44"/>
      <c r="BM475" s="44"/>
      <c r="BN475" s="44"/>
      <c r="BO475" s="44"/>
      <c r="BP475" s="44"/>
      <c r="BQ475" s="44"/>
      <c r="BR475" s="44"/>
      <c r="BS475" s="44"/>
      <c r="BT475" s="44"/>
      <c r="BU475" s="44"/>
      <c r="BV475" s="44"/>
      <c r="BW475" s="44"/>
      <c r="BX475" s="44"/>
      <c r="BY475" s="44"/>
      <c r="BZ475" s="44"/>
      <c r="CA475" s="44"/>
      <c r="CB475" s="44"/>
      <c r="CC475" s="44"/>
      <c r="CD475" s="44"/>
      <c r="CE475" s="44"/>
      <c r="CF475" s="44"/>
      <c r="CG475" s="44"/>
      <c r="CH475" s="44"/>
    </row>
    <row r="476" spans="1:86" s="5" customFormat="1" ht="24">
      <c r="A476" s="21" t="s">
        <v>500</v>
      </c>
      <c r="B476" s="20" t="s">
        <v>38</v>
      </c>
      <c r="C476" s="20" t="s">
        <v>5</v>
      </c>
      <c r="D476" s="20" t="s">
        <v>48</v>
      </c>
      <c r="E476" s="20" t="s">
        <v>161</v>
      </c>
      <c r="F476" s="20"/>
      <c r="G476" s="100">
        <f>G477+G484</f>
        <v>6199.7000000000007</v>
      </c>
      <c r="H476" s="100">
        <f t="shared" ref="H476" si="115">H477+H484</f>
        <v>20</v>
      </c>
      <c r="I476" s="100">
        <f t="shared" si="105"/>
        <v>6219.7000000000007</v>
      </c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  <c r="AA476" s="45"/>
      <c r="AB476" s="45"/>
      <c r="AC476" s="45"/>
      <c r="AD476" s="45"/>
      <c r="AE476" s="45"/>
      <c r="AF476" s="45"/>
      <c r="AG476" s="45"/>
      <c r="AH476" s="45"/>
      <c r="AI476" s="45"/>
      <c r="AJ476" s="45"/>
      <c r="AK476" s="45"/>
      <c r="AL476" s="45"/>
      <c r="AM476" s="45"/>
      <c r="AN476" s="45"/>
      <c r="AO476" s="45"/>
      <c r="AP476" s="45"/>
      <c r="AQ476" s="45"/>
      <c r="AR476" s="45"/>
      <c r="AS476" s="45"/>
      <c r="AT476" s="45"/>
      <c r="AU476" s="45"/>
      <c r="AV476" s="45"/>
      <c r="AW476" s="45"/>
      <c r="AX476" s="45"/>
      <c r="AY476" s="45"/>
      <c r="AZ476" s="45"/>
      <c r="BA476" s="45"/>
      <c r="BB476" s="45"/>
      <c r="BC476" s="45"/>
      <c r="BD476" s="45"/>
      <c r="BE476" s="45"/>
      <c r="BF476" s="45"/>
      <c r="BG476" s="45"/>
      <c r="BH476" s="45"/>
      <c r="BI476" s="45"/>
      <c r="BJ476" s="45"/>
      <c r="BK476" s="45"/>
      <c r="BL476" s="45"/>
      <c r="BM476" s="45"/>
      <c r="BN476" s="45"/>
      <c r="BO476" s="45"/>
      <c r="BP476" s="45"/>
      <c r="BQ476" s="45"/>
      <c r="BR476" s="45"/>
      <c r="BS476" s="45"/>
      <c r="BT476" s="45"/>
      <c r="BU476" s="45"/>
      <c r="BV476" s="45"/>
      <c r="BW476" s="45"/>
      <c r="BX476" s="45"/>
      <c r="BY476" s="45"/>
      <c r="BZ476" s="45"/>
      <c r="CA476" s="45"/>
      <c r="CB476" s="45"/>
      <c r="CC476" s="45"/>
      <c r="CD476" s="45"/>
      <c r="CE476" s="45"/>
      <c r="CF476" s="45"/>
      <c r="CG476" s="45"/>
      <c r="CH476" s="45"/>
    </row>
    <row r="477" spans="1:86" s="2" customFormat="1" ht="12">
      <c r="A477" s="55" t="s">
        <v>58</v>
      </c>
      <c r="B477" s="20" t="s">
        <v>38</v>
      </c>
      <c r="C477" s="20" t="s">
        <v>5</v>
      </c>
      <c r="D477" s="20" t="s">
        <v>48</v>
      </c>
      <c r="E477" s="20" t="s">
        <v>162</v>
      </c>
      <c r="F477" s="20"/>
      <c r="G477" s="100">
        <f>G478+G480+G482</f>
        <v>5454.7000000000007</v>
      </c>
      <c r="H477" s="100">
        <f t="shared" ref="H477" si="116">H478+H480+H482</f>
        <v>70</v>
      </c>
      <c r="I477" s="100">
        <f t="shared" si="105"/>
        <v>5524.7000000000007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24">
      <c r="A478" s="21" t="s">
        <v>497</v>
      </c>
      <c r="B478" s="20" t="s">
        <v>38</v>
      </c>
      <c r="C478" s="20" t="s">
        <v>5</v>
      </c>
      <c r="D478" s="20" t="s">
        <v>48</v>
      </c>
      <c r="E478" s="20" t="s">
        <v>162</v>
      </c>
      <c r="F478" s="20" t="s">
        <v>59</v>
      </c>
      <c r="G478" s="100">
        <f>G479</f>
        <v>5144</v>
      </c>
      <c r="H478" s="100">
        <f t="shared" ref="H478" si="117">H479</f>
        <v>0</v>
      </c>
      <c r="I478" s="100">
        <f t="shared" si="105"/>
        <v>5144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12">
      <c r="A479" s="21" t="s">
        <v>62</v>
      </c>
      <c r="B479" s="20" t="s">
        <v>38</v>
      </c>
      <c r="C479" s="20" t="s">
        <v>5</v>
      </c>
      <c r="D479" s="20" t="s">
        <v>48</v>
      </c>
      <c r="E479" s="20" t="s">
        <v>162</v>
      </c>
      <c r="F479" s="20" t="s">
        <v>61</v>
      </c>
      <c r="G479" s="100">
        <f>3920+1184+40</f>
        <v>5144</v>
      </c>
      <c r="H479" s="103"/>
      <c r="I479" s="100">
        <f t="shared" si="105"/>
        <v>5144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>
      <c r="A480" s="21" t="s">
        <v>499</v>
      </c>
      <c r="B480" s="20" t="s">
        <v>38</v>
      </c>
      <c r="C480" s="20" t="s">
        <v>5</v>
      </c>
      <c r="D480" s="20" t="s">
        <v>48</v>
      </c>
      <c r="E480" s="20" t="s">
        <v>162</v>
      </c>
      <c r="F480" s="20" t="s">
        <v>66</v>
      </c>
      <c r="G480" s="100">
        <f>G481</f>
        <v>310.60000000000002</v>
      </c>
      <c r="H480" s="100">
        <f t="shared" ref="H480" si="118">H481</f>
        <v>70</v>
      </c>
      <c r="I480" s="100">
        <f t="shared" si="105"/>
        <v>380.6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2" customFormat="1" ht="12">
      <c r="A481" s="21" t="s">
        <v>87</v>
      </c>
      <c r="B481" s="20" t="s">
        <v>38</v>
      </c>
      <c r="C481" s="20" t="s">
        <v>5</v>
      </c>
      <c r="D481" s="20" t="s">
        <v>48</v>
      </c>
      <c r="E481" s="20" t="s">
        <v>162</v>
      </c>
      <c r="F481" s="20" t="s">
        <v>67</v>
      </c>
      <c r="G481" s="100">
        <v>310.60000000000002</v>
      </c>
      <c r="H481" s="103">
        <v>70</v>
      </c>
      <c r="I481" s="100">
        <f t="shared" si="105"/>
        <v>380.6</v>
      </c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</row>
    <row r="482" spans="1:86" s="2" customFormat="1" ht="12">
      <c r="A482" s="21" t="s">
        <v>70</v>
      </c>
      <c r="B482" s="20" t="s">
        <v>38</v>
      </c>
      <c r="C482" s="20" t="s">
        <v>5</v>
      </c>
      <c r="D482" s="20" t="s">
        <v>48</v>
      </c>
      <c r="E482" s="20" t="s">
        <v>162</v>
      </c>
      <c r="F482" s="20" t="s">
        <v>22</v>
      </c>
      <c r="G482" s="100">
        <f>G483</f>
        <v>0.1</v>
      </c>
      <c r="H482" s="100">
        <f t="shared" ref="H482" si="119">H483</f>
        <v>0</v>
      </c>
      <c r="I482" s="100">
        <f t="shared" si="105"/>
        <v>0.1</v>
      </c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</row>
    <row r="483" spans="1:86" s="2" customFormat="1" ht="12">
      <c r="A483" s="21" t="s">
        <v>71</v>
      </c>
      <c r="B483" s="20" t="s">
        <v>38</v>
      </c>
      <c r="C483" s="20" t="s">
        <v>5</v>
      </c>
      <c r="D483" s="20" t="s">
        <v>48</v>
      </c>
      <c r="E483" s="20" t="s">
        <v>162</v>
      </c>
      <c r="F483" s="20" t="s">
        <v>69</v>
      </c>
      <c r="G483" s="100">
        <v>0.1</v>
      </c>
      <c r="H483" s="103"/>
      <c r="I483" s="100">
        <f t="shared" si="105"/>
        <v>0.1</v>
      </c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2" customFormat="1" ht="12">
      <c r="A484" s="21" t="s">
        <v>98</v>
      </c>
      <c r="B484" s="20" t="s">
        <v>38</v>
      </c>
      <c r="C484" s="20" t="s">
        <v>5</v>
      </c>
      <c r="D484" s="20" t="s">
        <v>48</v>
      </c>
      <c r="E484" s="20" t="s">
        <v>163</v>
      </c>
      <c r="F484" s="20"/>
      <c r="G484" s="100">
        <f>G485</f>
        <v>745</v>
      </c>
      <c r="H484" s="100">
        <f t="shared" ref="H484:H485" si="120">H485</f>
        <v>-50</v>
      </c>
      <c r="I484" s="100">
        <f t="shared" si="105"/>
        <v>695</v>
      </c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>
      <c r="A485" s="21" t="s">
        <v>499</v>
      </c>
      <c r="B485" s="20" t="s">
        <v>38</v>
      </c>
      <c r="C485" s="20" t="s">
        <v>5</v>
      </c>
      <c r="D485" s="20" t="s">
        <v>48</v>
      </c>
      <c r="E485" s="20" t="s">
        <v>163</v>
      </c>
      <c r="F485" s="20" t="s">
        <v>66</v>
      </c>
      <c r="G485" s="100">
        <f>G486</f>
        <v>745</v>
      </c>
      <c r="H485" s="100">
        <f t="shared" si="120"/>
        <v>-50</v>
      </c>
      <c r="I485" s="100">
        <f t="shared" si="105"/>
        <v>695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12">
      <c r="A486" s="21" t="s">
        <v>87</v>
      </c>
      <c r="B486" s="20" t="s">
        <v>38</v>
      </c>
      <c r="C486" s="20" t="s">
        <v>5</v>
      </c>
      <c r="D486" s="20" t="s">
        <v>48</v>
      </c>
      <c r="E486" s="20" t="s">
        <v>163</v>
      </c>
      <c r="F486" s="20" t="s">
        <v>67</v>
      </c>
      <c r="G486" s="100">
        <v>745</v>
      </c>
      <c r="H486" s="103">
        <v>-50</v>
      </c>
      <c r="I486" s="100">
        <f t="shared" si="105"/>
        <v>695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54" customFormat="1" ht="12">
      <c r="A487" s="21" t="s">
        <v>219</v>
      </c>
      <c r="B487" s="57" t="s">
        <v>38</v>
      </c>
      <c r="C487" s="57" t="s">
        <v>5</v>
      </c>
      <c r="D487" s="57" t="s">
        <v>48</v>
      </c>
      <c r="E487" s="57" t="s">
        <v>281</v>
      </c>
      <c r="F487" s="20"/>
      <c r="G487" s="100">
        <f>G488</f>
        <v>6.6</v>
      </c>
      <c r="H487" s="100">
        <f>H488</f>
        <v>0</v>
      </c>
      <c r="I487" s="100">
        <f t="shared" si="105"/>
        <v>6.6</v>
      </c>
      <c r="J487" s="52"/>
      <c r="K487" s="52"/>
      <c r="L487" s="52"/>
      <c r="M487" s="52"/>
    </row>
    <row r="488" spans="1:86" s="2" customFormat="1" ht="12">
      <c r="A488" s="21" t="s">
        <v>70</v>
      </c>
      <c r="B488" s="57" t="s">
        <v>38</v>
      </c>
      <c r="C488" s="57" t="s">
        <v>5</v>
      </c>
      <c r="D488" s="57" t="s">
        <v>48</v>
      </c>
      <c r="E488" s="57" t="s">
        <v>281</v>
      </c>
      <c r="F488" s="20" t="s">
        <v>22</v>
      </c>
      <c r="G488" s="100">
        <f>G489</f>
        <v>6.6</v>
      </c>
      <c r="H488" s="100">
        <f>H489</f>
        <v>0</v>
      </c>
      <c r="I488" s="100">
        <f t="shared" si="105"/>
        <v>6.6</v>
      </c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</row>
    <row r="489" spans="1:86" s="2" customFormat="1" ht="12">
      <c r="A489" s="21" t="s">
        <v>259</v>
      </c>
      <c r="B489" s="57" t="s">
        <v>38</v>
      </c>
      <c r="C489" s="57" t="s">
        <v>5</v>
      </c>
      <c r="D489" s="57" t="s">
        <v>48</v>
      </c>
      <c r="E489" s="57" t="s">
        <v>281</v>
      </c>
      <c r="F489" s="20" t="s">
        <v>260</v>
      </c>
      <c r="G489" s="100">
        <v>6.6</v>
      </c>
      <c r="H489" s="100"/>
      <c r="I489" s="100">
        <f t="shared" si="105"/>
        <v>6.6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>
      <c r="A490" s="15" t="s">
        <v>2</v>
      </c>
      <c r="B490" s="16" t="s">
        <v>38</v>
      </c>
      <c r="C490" s="16" t="s">
        <v>14</v>
      </c>
      <c r="D490" s="16"/>
      <c r="E490" s="16"/>
      <c r="F490" s="16"/>
      <c r="G490" s="98">
        <f t="shared" ref="G490:H494" si="121">G491</f>
        <v>400</v>
      </c>
      <c r="H490" s="98">
        <f t="shared" si="121"/>
        <v>-20</v>
      </c>
      <c r="I490" s="98">
        <f t="shared" si="105"/>
        <v>380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>
      <c r="A491" s="33" t="s">
        <v>39</v>
      </c>
      <c r="B491" s="18" t="s">
        <v>38</v>
      </c>
      <c r="C491" s="18" t="s">
        <v>14</v>
      </c>
      <c r="D491" s="18" t="s">
        <v>10</v>
      </c>
      <c r="E491" s="16"/>
      <c r="F491" s="16"/>
      <c r="G491" s="99">
        <f t="shared" si="121"/>
        <v>400</v>
      </c>
      <c r="H491" s="99">
        <f t="shared" si="121"/>
        <v>-20</v>
      </c>
      <c r="I491" s="99">
        <f t="shared" si="105"/>
        <v>380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24">
      <c r="A492" s="21" t="s">
        <v>276</v>
      </c>
      <c r="B492" s="20" t="s">
        <v>38</v>
      </c>
      <c r="C492" s="20" t="s">
        <v>14</v>
      </c>
      <c r="D492" s="20" t="s">
        <v>10</v>
      </c>
      <c r="E492" s="20" t="s">
        <v>161</v>
      </c>
      <c r="F492" s="20"/>
      <c r="G492" s="100">
        <f t="shared" si="121"/>
        <v>400</v>
      </c>
      <c r="H492" s="100">
        <f t="shared" si="121"/>
        <v>-20</v>
      </c>
      <c r="I492" s="100">
        <f t="shared" si="105"/>
        <v>380</v>
      </c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12">
      <c r="A493" s="55" t="s">
        <v>216</v>
      </c>
      <c r="B493" s="20" t="s">
        <v>38</v>
      </c>
      <c r="C493" s="20" t="s">
        <v>14</v>
      </c>
      <c r="D493" s="20" t="s">
        <v>10</v>
      </c>
      <c r="E493" s="20" t="s">
        <v>164</v>
      </c>
      <c r="F493" s="20"/>
      <c r="G493" s="100">
        <f t="shared" si="121"/>
        <v>400</v>
      </c>
      <c r="H493" s="100">
        <f t="shared" si="121"/>
        <v>-20</v>
      </c>
      <c r="I493" s="100">
        <f t="shared" si="105"/>
        <v>380</v>
      </c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12">
      <c r="A494" s="21" t="s">
        <v>499</v>
      </c>
      <c r="B494" s="20" t="s">
        <v>38</v>
      </c>
      <c r="C494" s="20" t="s">
        <v>14</v>
      </c>
      <c r="D494" s="20" t="s">
        <v>10</v>
      </c>
      <c r="E494" s="20" t="s">
        <v>164</v>
      </c>
      <c r="F494" s="20" t="s">
        <v>66</v>
      </c>
      <c r="G494" s="100">
        <f t="shared" si="121"/>
        <v>400</v>
      </c>
      <c r="H494" s="100">
        <f t="shared" si="121"/>
        <v>-20</v>
      </c>
      <c r="I494" s="100">
        <f t="shared" si="105"/>
        <v>380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12">
      <c r="A495" s="21" t="s">
        <v>87</v>
      </c>
      <c r="B495" s="20" t="s">
        <v>38</v>
      </c>
      <c r="C495" s="20" t="s">
        <v>14</v>
      </c>
      <c r="D495" s="20" t="s">
        <v>10</v>
      </c>
      <c r="E495" s="20" t="s">
        <v>164</v>
      </c>
      <c r="F495" s="20" t="s">
        <v>67</v>
      </c>
      <c r="G495" s="100">
        <v>400</v>
      </c>
      <c r="H495" s="103">
        <f>-20</f>
        <v>-20</v>
      </c>
      <c r="I495" s="100">
        <f t="shared" si="105"/>
        <v>380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2">
      <c r="A496" s="25" t="s">
        <v>46</v>
      </c>
      <c r="B496" s="16" t="s">
        <v>38</v>
      </c>
      <c r="C496" s="16" t="s">
        <v>8</v>
      </c>
      <c r="D496" s="16"/>
      <c r="E496" s="16"/>
      <c r="F496" s="26"/>
      <c r="G496" s="98">
        <f>G497+G502</f>
        <v>3488.6000000000004</v>
      </c>
      <c r="H496" s="98">
        <f>H497+H502</f>
        <v>0</v>
      </c>
      <c r="I496" s="98">
        <f t="shared" si="105"/>
        <v>3488.6000000000004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>
      <c r="A497" s="22" t="s">
        <v>132</v>
      </c>
      <c r="B497" s="18" t="s">
        <v>38</v>
      </c>
      <c r="C497" s="18" t="s">
        <v>8</v>
      </c>
      <c r="D497" s="18" t="s">
        <v>5</v>
      </c>
      <c r="E497" s="18"/>
      <c r="F497" s="42"/>
      <c r="G497" s="99">
        <f>G498</f>
        <v>3211.3</v>
      </c>
      <c r="H497" s="99">
        <f>H498</f>
        <v>0</v>
      </c>
      <c r="I497" s="99">
        <f t="shared" si="105"/>
        <v>3211.3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24">
      <c r="A498" s="21" t="s">
        <v>276</v>
      </c>
      <c r="B498" s="20" t="s">
        <v>38</v>
      </c>
      <c r="C498" s="20" t="s">
        <v>8</v>
      </c>
      <c r="D498" s="20" t="s">
        <v>5</v>
      </c>
      <c r="E498" s="20" t="s">
        <v>161</v>
      </c>
      <c r="F498" s="23"/>
      <c r="G498" s="100">
        <f t="shared" ref="G498:H500" si="122">G499</f>
        <v>3211.3</v>
      </c>
      <c r="H498" s="100">
        <f t="shared" si="122"/>
        <v>0</v>
      </c>
      <c r="I498" s="100">
        <f t="shared" si="105"/>
        <v>3211.3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>
      <c r="A499" s="21" t="s">
        <v>201</v>
      </c>
      <c r="B499" s="20" t="s">
        <v>38</v>
      </c>
      <c r="C499" s="20" t="s">
        <v>8</v>
      </c>
      <c r="D499" s="20" t="s">
        <v>5</v>
      </c>
      <c r="E499" s="20" t="s">
        <v>411</v>
      </c>
      <c r="F499" s="23"/>
      <c r="G499" s="100">
        <f t="shared" si="122"/>
        <v>3211.3</v>
      </c>
      <c r="H499" s="100">
        <f t="shared" si="122"/>
        <v>0</v>
      </c>
      <c r="I499" s="100">
        <f t="shared" si="105"/>
        <v>3211.3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>
      <c r="A500" s="21" t="s">
        <v>499</v>
      </c>
      <c r="B500" s="20" t="s">
        <v>38</v>
      </c>
      <c r="C500" s="20" t="s">
        <v>8</v>
      </c>
      <c r="D500" s="20" t="s">
        <v>5</v>
      </c>
      <c r="E500" s="20" t="s">
        <v>411</v>
      </c>
      <c r="F500" s="23" t="s">
        <v>66</v>
      </c>
      <c r="G500" s="100">
        <f t="shared" si="122"/>
        <v>3211.3</v>
      </c>
      <c r="H500" s="100">
        <f t="shared" si="122"/>
        <v>0</v>
      </c>
      <c r="I500" s="100">
        <f t="shared" si="105"/>
        <v>3211.3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>
      <c r="A501" s="21" t="s">
        <v>87</v>
      </c>
      <c r="B501" s="20" t="s">
        <v>38</v>
      </c>
      <c r="C501" s="20" t="s">
        <v>8</v>
      </c>
      <c r="D501" s="20" t="s">
        <v>5</v>
      </c>
      <c r="E501" s="20" t="s">
        <v>411</v>
      </c>
      <c r="F501" s="23" t="s">
        <v>67</v>
      </c>
      <c r="G501" s="100">
        <v>3211.3</v>
      </c>
      <c r="H501" s="100"/>
      <c r="I501" s="100">
        <f t="shared" si="105"/>
        <v>3211.3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53" customFormat="1" ht="12">
      <c r="A502" s="22" t="s">
        <v>131</v>
      </c>
      <c r="B502" s="18" t="s">
        <v>38</v>
      </c>
      <c r="C502" s="18" t="s">
        <v>8</v>
      </c>
      <c r="D502" s="18" t="s">
        <v>6</v>
      </c>
      <c r="E502" s="18"/>
      <c r="F502" s="42"/>
      <c r="G502" s="99">
        <f t="shared" ref="G502:H505" si="123">G503</f>
        <v>277.3</v>
      </c>
      <c r="H502" s="99">
        <f t="shared" si="123"/>
        <v>0</v>
      </c>
      <c r="I502" s="99">
        <f t="shared" si="105"/>
        <v>277.3</v>
      </c>
      <c r="J502" s="65"/>
      <c r="K502" s="65"/>
      <c r="L502" s="65"/>
      <c r="M502" s="65"/>
      <c r="N502" s="65"/>
      <c r="O502" s="65"/>
      <c r="P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65"/>
      <c r="AS502" s="65"/>
      <c r="AT502" s="65"/>
      <c r="AU502" s="65"/>
      <c r="AV502" s="65"/>
      <c r="AW502" s="65"/>
      <c r="AX502" s="65"/>
      <c r="AY502" s="65"/>
      <c r="AZ502" s="65"/>
      <c r="BA502" s="65"/>
      <c r="BB502" s="65"/>
      <c r="BC502" s="65"/>
      <c r="BD502" s="65"/>
      <c r="BE502" s="65"/>
      <c r="BF502" s="65"/>
      <c r="BG502" s="65"/>
      <c r="BH502" s="65"/>
      <c r="BI502" s="65"/>
      <c r="BJ502" s="65"/>
      <c r="BK502" s="65"/>
      <c r="BL502" s="65"/>
      <c r="BM502" s="65"/>
      <c r="BN502" s="65"/>
      <c r="BO502" s="65"/>
      <c r="BP502" s="65"/>
      <c r="BQ502" s="65"/>
      <c r="BR502" s="65"/>
      <c r="BS502" s="65"/>
      <c r="BT502" s="65"/>
      <c r="BU502" s="65"/>
      <c r="BV502" s="65"/>
      <c r="BW502" s="65"/>
      <c r="BX502" s="65"/>
      <c r="BY502" s="65"/>
      <c r="BZ502" s="65"/>
      <c r="CA502" s="65"/>
      <c r="CB502" s="65"/>
      <c r="CC502" s="65"/>
      <c r="CD502" s="65"/>
      <c r="CE502" s="65"/>
      <c r="CF502" s="65"/>
      <c r="CG502" s="65"/>
      <c r="CH502" s="65"/>
    </row>
    <row r="503" spans="1:86" s="2" customFormat="1" ht="24">
      <c r="A503" s="21" t="s">
        <v>276</v>
      </c>
      <c r="B503" s="20" t="s">
        <v>38</v>
      </c>
      <c r="C503" s="20" t="s">
        <v>8</v>
      </c>
      <c r="D503" s="20" t="s">
        <v>6</v>
      </c>
      <c r="E503" s="20" t="s">
        <v>161</v>
      </c>
      <c r="F503" s="23"/>
      <c r="G503" s="100">
        <f t="shared" si="123"/>
        <v>277.3</v>
      </c>
      <c r="H503" s="100">
        <f t="shared" si="123"/>
        <v>0</v>
      </c>
      <c r="I503" s="100">
        <f t="shared" si="105"/>
        <v>277.3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>
      <c r="A504" s="21" t="s">
        <v>202</v>
      </c>
      <c r="B504" s="20" t="s">
        <v>38</v>
      </c>
      <c r="C504" s="20" t="s">
        <v>8</v>
      </c>
      <c r="D504" s="20" t="s">
        <v>6</v>
      </c>
      <c r="E504" s="20" t="s">
        <v>514</v>
      </c>
      <c r="F504" s="23"/>
      <c r="G504" s="100">
        <f t="shared" si="123"/>
        <v>277.3</v>
      </c>
      <c r="H504" s="100">
        <f t="shared" si="123"/>
        <v>0</v>
      </c>
      <c r="I504" s="100">
        <f t="shared" si="105"/>
        <v>277.3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>
      <c r="A505" s="21" t="s">
        <v>499</v>
      </c>
      <c r="B505" s="20" t="s">
        <v>38</v>
      </c>
      <c r="C505" s="20" t="s">
        <v>8</v>
      </c>
      <c r="D505" s="20" t="s">
        <v>6</v>
      </c>
      <c r="E505" s="20" t="s">
        <v>514</v>
      </c>
      <c r="F505" s="23" t="s">
        <v>66</v>
      </c>
      <c r="G505" s="100">
        <f t="shared" si="123"/>
        <v>277.3</v>
      </c>
      <c r="H505" s="100">
        <f t="shared" si="123"/>
        <v>0</v>
      </c>
      <c r="I505" s="100">
        <f t="shared" si="105"/>
        <v>277.3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>
      <c r="A506" s="21" t="s">
        <v>87</v>
      </c>
      <c r="B506" s="20" t="s">
        <v>38</v>
      </c>
      <c r="C506" s="20" t="s">
        <v>8</v>
      </c>
      <c r="D506" s="20" t="s">
        <v>6</v>
      </c>
      <c r="E506" s="20" t="s">
        <v>514</v>
      </c>
      <c r="F506" s="23" t="s">
        <v>67</v>
      </c>
      <c r="G506" s="100">
        <v>277.3</v>
      </c>
      <c r="H506" s="103"/>
      <c r="I506" s="100">
        <f t="shared" si="105"/>
        <v>277.3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6" customFormat="1" ht="12" hidden="1">
      <c r="A507" s="15" t="s">
        <v>297</v>
      </c>
      <c r="B507" s="32">
        <v>801</v>
      </c>
      <c r="C507" s="16" t="s">
        <v>15</v>
      </c>
      <c r="D507" s="16"/>
      <c r="E507" s="16"/>
      <c r="F507" s="26"/>
      <c r="G507" s="98">
        <f t="shared" ref="G507:G514" si="124">G508</f>
        <v>0</v>
      </c>
      <c r="H507" s="106"/>
      <c r="I507" s="98">
        <f t="shared" si="105"/>
        <v>0</v>
      </c>
      <c r="J507" s="2"/>
      <c r="K507" s="2"/>
      <c r="L507" s="2"/>
      <c r="M507" s="2"/>
    </row>
    <row r="508" spans="1:86" s="53" customFormat="1" ht="12" hidden="1">
      <c r="A508" s="33" t="s">
        <v>296</v>
      </c>
      <c r="B508" s="34">
        <v>801</v>
      </c>
      <c r="C508" s="18" t="s">
        <v>15</v>
      </c>
      <c r="D508" s="18" t="s">
        <v>8</v>
      </c>
      <c r="E508" s="18"/>
      <c r="F508" s="42"/>
      <c r="G508" s="99">
        <f t="shared" si="124"/>
        <v>0</v>
      </c>
      <c r="H508" s="107"/>
      <c r="I508" s="98">
        <f t="shared" si="105"/>
        <v>0</v>
      </c>
      <c r="J508" s="5"/>
      <c r="K508" s="5"/>
      <c r="L508" s="5"/>
      <c r="M508" s="5"/>
    </row>
    <row r="509" spans="1:86" s="2" customFormat="1" ht="24" hidden="1">
      <c r="A509" s="24" t="s">
        <v>301</v>
      </c>
      <c r="B509" s="30">
        <v>801</v>
      </c>
      <c r="C509" s="20" t="s">
        <v>15</v>
      </c>
      <c r="D509" s="20" t="s">
        <v>8</v>
      </c>
      <c r="E509" s="20" t="s">
        <v>298</v>
      </c>
      <c r="F509" s="23"/>
      <c r="G509" s="100">
        <f>G513+G510</f>
        <v>0</v>
      </c>
      <c r="H509" s="101"/>
      <c r="I509" s="98">
        <f t="shared" si="105"/>
        <v>0</v>
      </c>
    </row>
    <row r="510" spans="1:86" s="2" customFormat="1" ht="12" hidden="1">
      <c r="A510" s="21" t="s">
        <v>219</v>
      </c>
      <c r="B510" s="30">
        <v>801</v>
      </c>
      <c r="C510" s="20" t="s">
        <v>15</v>
      </c>
      <c r="D510" s="20" t="s">
        <v>8</v>
      </c>
      <c r="E510" s="20" t="s">
        <v>302</v>
      </c>
      <c r="F510" s="23"/>
      <c r="G510" s="100">
        <f>G511</f>
        <v>0</v>
      </c>
      <c r="H510" s="101"/>
      <c r="I510" s="98">
        <f t="shared" si="105"/>
        <v>0</v>
      </c>
    </row>
    <row r="511" spans="1:86" s="2" customFormat="1" ht="12" hidden="1">
      <c r="A511" s="29" t="s">
        <v>70</v>
      </c>
      <c r="B511" s="30">
        <v>801</v>
      </c>
      <c r="C511" s="20" t="s">
        <v>15</v>
      </c>
      <c r="D511" s="20" t="s">
        <v>8</v>
      </c>
      <c r="E511" s="20" t="s">
        <v>302</v>
      </c>
      <c r="F511" s="23" t="s">
        <v>22</v>
      </c>
      <c r="G511" s="100">
        <f>G512</f>
        <v>0</v>
      </c>
      <c r="H511" s="101"/>
      <c r="I511" s="98">
        <f t="shared" si="105"/>
        <v>0</v>
      </c>
    </row>
    <row r="512" spans="1:86" s="2" customFormat="1" ht="12" hidden="1">
      <c r="A512" s="21" t="s">
        <v>259</v>
      </c>
      <c r="B512" s="30">
        <v>801</v>
      </c>
      <c r="C512" s="20" t="s">
        <v>15</v>
      </c>
      <c r="D512" s="20" t="s">
        <v>8</v>
      </c>
      <c r="E512" s="20" t="s">
        <v>302</v>
      </c>
      <c r="F512" s="23" t="s">
        <v>260</v>
      </c>
      <c r="G512" s="100">
        <v>0</v>
      </c>
      <c r="H512" s="101"/>
      <c r="I512" s="98">
        <f t="shared" si="105"/>
        <v>0</v>
      </c>
    </row>
    <row r="513" spans="1:86" s="2" customFormat="1" ht="12" hidden="1">
      <c r="A513" s="21" t="s">
        <v>219</v>
      </c>
      <c r="B513" s="30">
        <v>801</v>
      </c>
      <c r="C513" s="20" t="s">
        <v>15</v>
      </c>
      <c r="D513" s="20" t="s">
        <v>8</v>
      </c>
      <c r="E513" s="20" t="s">
        <v>302</v>
      </c>
      <c r="F513" s="23"/>
      <c r="G513" s="100">
        <f t="shared" si="124"/>
        <v>0</v>
      </c>
      <c r="H513" s="101"/>
      <c r="I513" s="98">
        <f t="shared" si="105"/>
        <v>0</v>
      </c>
    </row>
    <row r="514" spans="1:86" s="2" customFormat="1" ht="12" hidden="1">
      <c r="A514" s="24" t="s">
        <v>68</v>
      </c>
      <c r="B514" s="30">
        <v>801</v>
      </c>
      <c r="C514" s="20" t="s">
        <v>15</v>
      </c>
      <c r="D514" s="20" t="s">
        <v>8</v>
      </c>
      <c r="E514" s="20" t="s">
        <v>302</v>
      </c>
      <c r="F514" s="23" t="s">
        <v>66</v>
      </c>
      <c r="G514" s="100">
        <f t="shared" si="124"/>
        <v>0</v>
      </c>
      <c r="H514" s="101"/>
      <c r="I514" s="98">
        <f t="shared" si="105"/>
        <v>0</v>
      </c>
    </row>
    <row r="515" spans="1:86" s="2" customFormat="1" ht="12" hidden="1">
      <c r="A515" s="24" t="s">
        <v>85</v>
      </c>
      <c r="B515" s="30">
        <v>801</v>
      </c>
      <c r="C515" s="20" t="s">
        <v>15</v>
      </c>
      <c r="D515" s="20" t="s">
        <v>8</v>
      </c>
      <c r="E515" s="20" t="s">
        <v>302</v>
      </c>
      <c r="F515" s="23" t="s">
        <v>67</v>
      </c>
      <c r="G515" s="100"/>
      <c r="H515" s="101"/>
      <c r="I515" s="98">
        <f t="shared" si="105"/>
        <v>0</v>
      </c>
    </row>
    <row r="516" spans="1:86" s="2" customFormat="1" ht="6.75" customHeight="1">
      <c r="A516" s="21"/>
      <c r="B516" s="20"/>
      <c r="C516" s="20"/>
      <c r="D516" s="20"/>
      <c r="E516" s="20"/>
      <c r="F516" s="20"/>
      <c r="G516" s="100"/>
      <c r="H516" s="103"/>
      <c r="I516" s="98"/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>
      <c r="A517" s="25" t="s">
        <v>36</v>
      </c>
      <c r="B517" s="16" t="s">
        <v>49</v>
      </c>
      <c r="C517" s="20"/>
      <c r="D517" s="20"/>
      <c r="E517" s="20"/>
      <c r="F517" s="20"/>
      <c r="G517" s="98">
        <f>G518+G719+G756</f>
        <v>470986.8</v>
      </c>
      <c r="H517" s="98">
        <f>H518+H719+H756</f>
        <v>9648.6</v>
      </c>
      <c r="I517" s="98">
        <f t="shared" si="105"/>
        <v>480635.39999999997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11" customFormat="1" ht="12">
      <c r="A518" s="25" t="s">
        <v>35</v>
      </c>
      <c r="B518" s="16" t="s">
        <v>49</v>
      </c>
      <c r="C518" s="16" t="s">
        <v>9</v>
      </c>
      <c r="D518" s="16"/>
      <c r="E518" s="16"/>
      <c r="F518" s="16"/>
      <c r="G518" s="98">
        <f>G519+G569+G668+G702+G635</f>
        <v>456256.5</v>
      </c>
      <c r="H518" s="98">
        <f>H519+H569+H668+H702+H635</f>
        <v>9648.6</v>
      </c>
      <c r="I518" s="98">
        <f t="shared" si="105"/>
        <v>465905.1</v>
      </c>
      <c r="J518" s="44"/>
      <c r="K518" s="44"/>
      <c r="L518" s="44"/>
      <c r="M518" s="44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  <c r="AC518" s="48"/>
      <c r="AD518" s="48"/>
      <c r="AE518" s="48"/>
      <c r="AF518" s="48"/>
      <c r="AG518" s="48"/>
      <c r="AH518" s="48"/>
      <c r="AI518" s="48"/>
      <c r="AJ518" s="48"/>
      <c r="AK518" s="48"/>
      <c r="AL518" s="48"/>
      <c r="AM518" s="48"/>
      <c r="AN518" s="48"/>
      <c r="AO518" s="48"/>
      <c r="AP518" s="48"/>
      <c r="AQ518" s="48"/>
      <c r="AR518" s="48"/>
      <c r="AS518" s="48"/>
      <c r="AT518" s="48"/>
      <c r="AU518" s="48"/>
      <c r="AV518" s="48"/>
      <c r="AW518" s="48"/>
      <c r="AX518" s="48"/>
      <c r="AY518" s="48"/>
      <c r="AZ518" s="48"/>
      <c r="BA518" s="48"/>
      <c r="BB518" s="48"/>
      <c r="BC518" s="48"/>
      <c r="BD518" s="48"/>
      <c r="BE518" s="48"/>
      <c r="BF518" s="48"/>
      <c r="BG518" s="48"/>
      <c r="BH518" s="48"/>
      <c r="BI518" s="48"/>
      <c r="BJ518" s="48"/>
      <c r="BK518" s="48"/>
      <c r="BL518" s="48"/>
      <c r="BM518" s="48"/>
      <c r="BN518" s="48"/>
      <c r="BO518" s="48"/>
      <c r="BP518" s="48"/>
      <c r="BQ518" s="48"/>
      <c r="BR518" s="48"/>
      <c r="BS518" s="48"/>
      <c r="BT518" s="48"/>
      <c r="BU518" s="48"/>
      <c r="BV518" s="48"/>
      <c r="BW518" s="48"/>
      <c r="BX518" s="48"/>
      <c r="BY518" s="48"/>
      <c r="BZ518" s="48"/>
      <c r="CA518" s="48"/>
      <c r="CB518" s="48"/>
      <c r="CC518" s="48"/>
      <c r="CD518" s="48"/>
      <c r="CE518" s="48"/>
      <c r="CF518" s="48"/>
      <c r="CG518" s="48"/>
      <c r="CH518" s="48"/>
    </row>
    <row r="519" spans="1:86" s="11" customFormat="1" ht="12">
      <c r="A519" s="22" t="s">
        <v>23</v>
      </c>
      <c r="B519" s="18" t="s">
        <v>49</v>
      </c>
      <c r="C519" s="18" t="s">
        <v>9</v>
      </c>
      <c r="D519" s="18" t="s">
        <v>5</v>
      </c>
      <c r="E519" s="19"/>
      <c r="F519" s="19"/>
      <c r="G519" s="99">
        <f>G520</f>
        <v>120314.9</v>
      </c>
      <c r="H519" s="99">
        <f t="shared" ref="H519" si="125">H520</f>
        <v>6431.2000000000007</v>
      </c>
      <c r="I519" s="99">
        <f t="shared" si="105"/>
        <v>126746.09999999999</v>
      </c>
      <c r="J519" s="44"/>
      <c r="K519" s="44"/>
      <c r="L519" s="44"/>
      <c r="M519" s="44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  <c r="AC519" s="48"/>
      <c r="AD519" s="48"/>
      <c r="AE519" s="48"/>
      <c r="AF519" s="48"/>
      <c r="AG519" s="48"/>
      <c r="AH519" s="48"/>
      <c r="AI519" s="48"/>
      <c r="AJ519" s="48"/>
      <c r="AK519" s="48"/>
      <c r="AL519" s="48"/>
      <c r="AM519" s="48"/>
      <c r="AN519" s="48"/>
      <c r="AO519" s="48"/>
      <c r="AP519" s="48"/>
      <c r="AQ519" s="48"/>
      <c r="AR519" s="48"/>
      <c r="AS519" s="48"/>
      <c r="AT519" s="48"/>
      <c r="AU519" s="48"/>
      <c r="AV519" s="48"/>
      <c r="AW519" s="48"/>
      <c r="AX519" s="48"/>
      <c r="AY519" s="48"/>
      <c r="AZ519" s="48"/>
      <c r="BA519" s="48"/>
      <c r="BB519" s="48"/>
      <c r="BC519" s="48"/>
      <c r="BD519" s="48"/>
      <c r="BE519" s="48"/>
      <c r="BF519" s="48"/>
      <c r="BG519" s="48"/>
      <c r="BH519" s="48"/>
      <c r="BI519" s="48"/>
      <c r="BJ519" s="48"/>
      <c r="BK519" s="48"/>
      <c r="BL519" s="48"/>
      <c r="BM519" s="48"/>
      <c r="BN519" s="48"/>
      <c r="BO519" s="48"/>
      <c r="BP519" s="48"/>
      <c r="BQ519" s="48"/>
      <c r="BR519" s="48"/>
      <c r="BS519" s="48"/>
      <c r="BT519" s="48"/>
      <c r="BU519" s="48"/>
      <c r="BV519" s="48"/>
      <c r="BW519" s="48"/>
      <c r="BX519" s="48"/>
      <c r="BY519" s="48"/>
      <c r="BZ519" s="48"/>
      <c r="CA519" s="48"/>
      <c r="CB519" s="48"/>
      <c r="CC519" s="48"/>
      <c r="CD519" s="48"/>
      <c r="CE519" s="48"/>
      <c r="CF519" s="48"/>
      <c r="CG519" s="48"/>
      <c r="CH519" s="48"/>
    </row>
    <row r="520" spans="1:86" s="11" customFormat="1" ht="15" customHeight="1">
      <c r="A520" s="21" t="s">
        <v>314</v>
      </c>
      <c r="B520" s="20" t="s">
        <v>49</v>
      </c>
      <c r="C520" s="20" t="s">
        <v>9</v>
      </c>
      <c r="D520" s="20" t="s">
        <v>5</v>
      </c>
      <c r="E520" s="20" t="s">
        <v>165</v>
      </c>
      <c r="F520" s="20"/>
      <c r="G520" s="100">
        <f>G521+G556+G540</f>
        <v>120314.9</v>
      </c>
      <c r="H520" s="100">
        <f>H521+H556+H540</f>
        <v>6431.2000000000007</v>
      </c>
      <c r="I520" s="100">
        <f t="shared" si="105"/>
        <v>126746.09999999999</v>
      </c>
      <c r="J520" s="44"/>
      <c r="K520" s="44"/>
      <c r="L520" s="44"/>
      <c r="M520" s="44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  <c r="AC520" s="48"/>
      <c r="AD520" s="48"/>
      <c r="AE520" s="48"/>
      <c r="AF520" s="48"/>
      <c r="AG520" s="48"/>
      <c r="AH520" s="48"/>
      <c r="AI520" s="48"/>
      <c r="AJ520" s="48"/>
      <c r="AK520" s="48"/>
      <c r="AL520" s="48"/>
      <c r="AM520" s="48"/>
      <c r="AN520" s="48"/>
      <c r="AO520" s="48"/>
      <c r="AP520" s="48"/>
      <c r="AQ520" s="48"/>
      <c r="AR520" s="48"/>
      <c r="AS520" s="48"/>
      <c r="AT520" s="48"/>
      <c r="AU520" s="48"/>
      <c r="AV520" s="48"/>
      <c r="AW520" s="48"/>
      <c r="AX520" s="48"/>
      <c r="AY520" s="48"/>
      <c r="AZ520" s="48"/>
      <c r="BA520" s="48"/>
      <c r="BB520" s="48"/>
      <c r="BC520" s="48"/>
      <c r="BD520" s="48"/>
      <c r="BE520" s="48"/>
      <c r="BF520" s="48"/>
      <c r="BG520" s="48"/>
      <c r="BH520" s="48"/>
      <c r="BI520" s="48"/>
      <c r="BJ520" s="48"/>
      <c r="BK520" s="48"/>
      <c r="BL520" s="48"/>
      <c r="BM520" s="48"/>
      <c r="BN520" s="48"/>
      <c r="BO520" s="48"/>
      <c r="BP520" s="48"/>
      <c r="BQ520" s="48"/>
      <c r="BR520" s="48"/>
      <c r="BS520" s="48"/>
      <c r="BT520" s="48"/>
      <c r="BU520" s="48"/>
      <c r="BV520" s="48"/>
      <c r="BW520" s="48"/>
      <c r="BX520" s="48"/>
      <c r="BY520" s="48"/>
      <c r="BZ520" s="48"/>
      <c r="CA520" s="48"/>
      <c r="CB520" s="48"/>
      <c r="CC520" s="48"/>
      <c r="CD520" s="48"/>
      <c r="CE520" s="48"/>
      <c r="CF520" s="48"/>
      <c r="CG520" s="48"/>
      <c r="CH520" s="48"/>
    </row>
    <row r="521" spans="1:86" s="5" customFormat="1" ht="12">
      <c r="A521" s="21" t="s">
        <v>315</v>
      </c>
      <c r="B521" s="20" t="s">
        <v>49</v>
      </c>
      <c r="C521" s="20" t="s">
        <v>9</v>
      </c>
      <c r="D521" s="20" t="s">
        <v>5</v>
      </c>
      <c r="E521" s="20" t="s">
        <v>166</v>
      </c>
      <c r="F521" s="20"/>
      <c r="G521" s="100">
        <f>G522+G525+G531+G528+G534+G537</f>
        <v>114085.4</v>
      </c>
      <c r="H521" s="100">
        <f t="shared" ref="H521" si="126">H522+H525+H531+H528+H534+H537</f>
        <v>0</v>
      </c>
      <c r="I521" s="100">
        <f t="shared" si="105"/>
        <v>114085.4</v>
      </c>
      <c r="J521" s="45"/>
      <c r="K521" s="45"/>
      <c r="L521" s="45"/>
      <c r="M521" s="45"/>
      <c r="N521" s="45"/>
      <c r="O521" s="45"/>
      <c r="P521" s="45"/>
      <c r="Q521" s="45"/>
      <c r="R521" s="45"/>
      <c r="S521" s="45"/>
      <c r="T521" s="45"/>
      <c r="U521" s="45"/>
      <c r="V521" s="45"/>
      <c r="W521" s="45"/>
      <c r="X521" s="45"/>
      <c r="Y521" s="45"/>
      <c r="Z521" s="45"/>
      <c r="AA521" s="45"/>
      <c r="AB521" s="45"/>
      <c r="AC521" s="45"/>
      <c r="AD521" s="45"/>
      <c r="AE521" s="45"/>
      <c r="AF521" s="45"/>
      <c r="AG521" s="45"/>
      <c r="AH521" s="45"/>
      <c r="AI521" s="45"/>
      <c r="AJ521" s="45"/>
      <c r="AK521" s="45"/>
      <c r="AL521" s="45"/>
      <c r="AM521" s="45"/>
      <c r="AN521" s="45"/>
      <c r="AO521" s="45"/>
      <c r="AP521" s="45"/>
      <c r="AQ521" s="45"/>
      <c r="AR521" s="45"/>
      <c r="AS521" s="45"/>
      <c r="AT521" s="45"/>
      <c r="AU521" s="45"/>
      <c r="AV521" s="45"/>
      <c r="AW521" s="45"/>
      <c r="AX521" s="45"/>
      <c r="AY521" s="45"/>
      <c r="AZ521" s="45"/>
      <c r="BA521" s="45"/>
      <c r="BB521" s="45"/>
      <c r="BC521" s="45"/>
      <c r="BD521" s="45"/>
      <c r="BE521" s="45"/>
      <c r="BF521" s="45"/>
      <c r="BG521" s="45"/>
      <c r="BH521" s="45"/>
      <c r="BI521" s="45"/>
      <c r="BJ521" s="45"/>
      <c r="BK521" s="45"/>
      <c r="BL521" s="45"/>
      <c r="BM521" s="45"/>
      <c r="BN521" s="45"/>
      <c r="BO521" s="45"/>
      <c r="BP521" s="45"/>
      <c r="BQ521" s="45"/>
      <c r="BR521" s="45"/>
      <c r="BS521" s="45"/>
      <c r="BT521" s="45"/>
      <c r="BU521" s="45"/>
      <c r="BV521" s="45"/>
      <c r="BW521" s="45"/>
      <c r="BX521" s="45"/>
      <c r="BY521" s="45"/>
      <c r="BZ521" s="45"/>
      <c r="CA521" s="45"/>
      <c r="CB521" s="45"/>
      <c r="CC521" s="45"/>
      <c r="CD521" s="45"/>
      <c r="CE521" s="45"/>
      <c r="CF521" s="45"/>
      <c r="CG521" s="45"/>
      <c r="CH521" s="45"/>
    </row>
    <row r="522" spans="1:86" s="2" customFormat="1" ht="12">
      <c r="A522" s="21" t="s">
        <v>125</v>
      </c>
      <c r="B522" s="20" t="s">
        <v>49</v>
      </c>
      <c r="C522" s="20" t="s">
        <v>9</v>
      </c>
      <c r="D522" s="20" t="s">
        <v>5</v>
      </c>
      <c r="E522" s="20" t="s">
        <v>167</v>
      </c>
      <c r="F522" s="20"/>
      <c r="G522" s="100">
        <f>G523</f>
        <v>66324.2</v>
      </c>
      <c r="H522" s="100">
        <f t="shared" ref="H522:H523" si="127">H523</f>
        <v>0</v>
      </c>
      <c r="I522" s="100">
        <f t="shared" si="105"/>
        <v>66324.2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>
      <c r="A523" s="21" t="s">
        <v>93</v>
      </c>
      <c r="B523" s="20" t="s">
        <v>49</v>
      </c>
      <c r="C523" s="20" t="s">
        <v>9</v>
      </c>
      <c r="D523" s="20" t="s">
        <v>5</v>
      </c>
      <c r="E523" s="20" t="s">
        <v>167</v>
      </c>
      <c r="F523" s="20" t="s">
        <v>92</v>
      </c>
      <c r="G523" s="100">
        <f>G524</f>
        <v>66324.2</v>
      </c>
      <c r="H523" s="100">
        <f t="shared" si="127"/>
        <v>0</v>
      </c>
      <c r="I523" s="100">
        <f t="shared" si="105"/>
        <v>66324.2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1" t="s">
        <v>205</v>
      </c>
      <c r="B524" s="20" t="s">
        <v>49</v>
      </c>
      <c r="C524" s="20" t="s">
        <v>9</v>
      </c>
      <c r="D524" s="20" t="s">
        <v>5</v>
      </c>
      <c r="E524" s="20" t="s">
        <v>167</v>
      </c>
      <c r="F524" s="20" t="s">
        <v>206</v>
      </c>
      <c r="G524" s="100">
        <v>66324.2</v>
      </c>
      <c r="H524" s="103"/>
      <c r="I524" s="100">
        <f t="shared" ref="I524:I595" si="128">G524+H524</f>
        <v>66324.2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73</v>
      </c>
      <c r="B525" s="20" t="s">
        <v>49</v>
      </c>
      <c r="C525" s="20" t="s">
        <v>9</v>
      </c>
      <c r="D525" s="20" t="s">
        <v>5</v>
      </c>
      <c r="E525" s="20" t="s">
        <v>168</v>
      </c>
      <c r="F525" s="20"/>
      <c r="G525" s="100">
        <f>G526</f>
        <v>47761.2</v>
      </c>
      <c r="H525" s="100">
        <f t="shared" ref="H525:H526" si="129">H526</f>
        <v>0</v>
      </c>
      <c r="I525" s="100">
        <f t="shared" si="128"/>
        <v>47761.2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93</v>
      </c>
      <c r="B526" s="20" t="s">
        <v>49</v>
      </c>
      <c r="C526" s="20" t="s">
        <v>9</v>
      </c>
      <c r="D526" s="20" t="s">
        <v>5</v>
      </c>
      <c r="E526" s="20" t="s">
        <v>168</v>
      </c>
      <c r="F526" s="20" t="s">
        <v>92</v>
      </c>
      <c r="G526" s="100">
        <f>G527</f>
        <v>47761.2</v>
      </c>
      <c r="H526" s="100">
        <f t="shared" si="129"/>
        <v>0</v>
      </c>
      <c r="I526" s="100">
        <f t="shared" si="128"/>
        <v>47761.2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4.25" customHeight="1">
      <c r="A527" s="21" t="s">
        <v>205</v>
      </c>
      <c r="B527" s="20" t="s">
        <v>49</v>
      </c>
      <c r="C527" s="20" t="s">
        <v>9</v>
      </c>
      <c r="D527" s="20" t="s">
        <v>5</v>
      </c>
      <c r="E527" s="20" t="s">
        <v>168</v>
      </c>
      <c r="F527" s="20" t="s">
        <v>206</v>
      </c>
      <c r="G527" s="100">
        <v>47761.2</v>
      </c>
      <c r="H527" s="103"/>
      <c r="I527" s="100">
        <f t="shared" si="128"/>
        <v>47761.2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 hidden="1">
      <c r="A528" s="21" t="s">
        <v>253</v>
      </c>
      <c r="B528" s="20" t="s">
        <v>49</v>
      </c>
      <c r="C528" s="20" t="s">
        <v>9</v>
      </c>
      <c r="D528" s="20" t="s">
        <v>5</v>
      </c>
      <c r="E528" s="20" t="s">
        <v>268</v>
      </c>
      <c r="F528" s="20"/>
      <c r="G528" s="100">
        <f>G529</f>
        <v>0</v>
      </c>
      <c r="H528" s="103"/>
      <c r="I528" s="100">
        <f t="shared" si="128"/>
        <v>0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 hidden="1">
      <c r="A529" s="21" t="s">
        <v>113</v>
      </c>
      <c r="B529" s="20" t="s">
        <v>49</v>
      </c>
      <c r="C529" s="20" t="s">
        <v>9</v>
      </c>
      <c r="D529" s="20" t="s">
        <v>5</v>
      </c>
      <c r="E529" s="20" t="s">
        <v>268</v>
      </c>
      <c r="F529" s="20" t="s">
        <v>92</v>
      </c>
      <c r="G529" s="100">
        <f>G530</f>
        <v>0</v>
      </c>
      <c r="H529" s="103"/>
      <c r="I529" s="100">
        <f t="shared" si="128"/>
        <v>0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 hidden="1">
      <c r="A530" s="21" t="s">
        <v>205</v>
      </c>
      <c r="B530" s="20" t="s">
        <v>49</v>
      </c>
      <c r="C530" s="20" t="s">
        <v>9</v>
      </c>
      <c r="D530" s="20" t="s">
        <v>5</v>
      </c>
      <c r="E530" s="20" t="s">
        <v>268</v>
      </c>
      <c r="F530" s="20" t="s">
        <v>206</v>
      </c>
      <c r="G530" s="100"/>
      <c r="H530" s="103"/>
      <c r="I530" s="100">
        <f t="shared" si="128"/>
        <v>0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 hidden="1">
      <c r="A531" s="21" t="s">
        <v>272</v>
      </c>
      <c r="B531" s="20" t="s">
        <v>49</v>
      </c>
      <c r="C531" s="20" t="s">
        <v>9</v>
      </c>
      <c r="D531" s="20" t="s">
        <v>5</v>
      </c>
      <c r="E531" s="20" t="s">
        <v>269</v>
      </c>
      <c r="F531" s="20"/>
      <c r="G531" s="100">
        <f>G532</f>
        <v>0</v>
      </c>
      <c r="H531" s="100">
        <f t="shared" ref="H531:H532" si="130">H532</f>
        <v>0</v>
      </c>
      <c r="I531" s="100">
        <f t="shared" si="128"/>
        <v>0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 hidden="1">
      <c r="A532" s="21" t="s">
        <v>113</v>
      </c>
      <c r="B532" s="20" t="s">
        <v>49</v>
      </c>
      <c r="C532" s="20" t="s">
        <v>9</v>
      </c>
      <c r="D532" s="20" t="s">
        <v>5</v>
      </c>
      <c r="E532" s="20" t="s">
        <v>269</v>
      </c>
      <c r="F532" s="20" t="s">
        <v>92</v>
      </c>
      <c r="G532" s="100">
        <f>G533</f>
        <v>0</v>
      </c>
      <c r="H532" s="100">
        <f t="shared" si="130"/>
        <v>0</v>
      </c>
      <c r="I532" s="100">
        <f t="shared" si="128"/>
        <v>0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 hidden="1">
      <c r="A533" s="21" t="s">
        <v>205</v>
      </c>
      <c r="B533" s="20" t="s">
        <v>49</v>
      </c>
      <c r="C533" s="20" t="s">
        <v>9</v>
      </c>
      <c r="D533" s="20" t="s">
        <v>5</v>
      </c>
      <c r="E533" s="20" t="s">
        <v>269</v>
      </c>
      <c r="F533" s="20" t="s">
        <v>206</v>
      </c>
      <c r="G533" s="100">
        <v>0</v>
      </c>
      <c r="H533" s="103"/>
      <c r="I533" s="100">
        <f t="shared" si="128"/>
        <v>0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 hidden="1">
      <c r="A534" s="21" t="s">
        <v>309</v>
      </c>
      <c r="B534" s="20" t="s">
        <v>49</v>
      </c>
      <c r="C534" s="20" t="s">
        <v>9</v>
      </c>
      <c r="D534" s="20" t="s">
        <v>5</v>
      </c>
      <c r="E534" s="20" t="s">
        <v>287</v>
      </c>
      <c r="F534" s="20"/>
      <c r="G534" s="100">
        <f>G535</f>
        <v>0</v>
      </c>
      <c r="H534" s="100">
        <f>H535</f>
        <v>0</v>
      </c>
      <c r="I534" s="100">
        <f t="shared" si="128"/>
        <v>0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 hidden="1">
      <c r="A535" s="21" t="s">
        <v>113</v>
      </c>
      <c r="B535" s="20" t="s">
        <v>49</v>
      </c>
      <c r="C535" s="20" t="s">
        <v>9</v>
      </c>
      <c r="D535" s="20" t="s">
        <v>5</v>
      </c>
      <c r="E535" s="20" t="s">
        <v>287</v>
      </c>
      <c r="F535" s="20" t="s">
        <v>92</v>
      </c>
      <c r="G535" s="100">
        <f>G536</f>
        <v>0</v>
      </c>
      <c r="H535" s="100">
        <f>H536</f>
        <v>0</v>
      </c>
      <c r="I535" s="100">
        <f t="shared" si="128"/>
        <v>0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 hidden="1">
      <c r="A536" s="21" t="s">
        <v>205</v>
      </c>
      <c r="B536" s="20" t="s">
        <v>49</v>
      </c>
      <c r="C536" s="20" t="s">
        <v>9</v>
      </c>
      <c r="D536" s="20" t="s">
        <v>5</v>
      </c>
      <c r="E536" s="20" t="s">
        <v>287</v>
      </c>
      <c r="F536" s="20" t="s">
        <v>206</v>
      </c>
      <c r="G536" s="100">
        <v>0</v>
      </c>
      <c r="H536" s="103"/>
      <c r="I536" s="100">
        <f t="shared" si="128"/>
        <v>0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 hidden="1">
      <c r="A537" s="21" t="s">
        <v>289</v>
      </c>
      <c r="B537" s="20" t="s">
        <v>49</v>
      </c>
      <c r="C537" s="20" t="s">
        <v>9</v>
      </c>
      <c r="D537" s="20" t="s">
        <v>5</v>
      </c>
      <c r="E537" s="20" t="s">
        <v>288</v>
      </c>
      <c r="F537" s="20"/>
      <c r="G537" s="100">
        <f>G538</f>
        <v>0</v>
      </c>
      <c r="H537" s="103"/>
      <c r="I537" s="100">
        <f t="shared" si="128"/>
        <v>0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 hidden="1">
      <c r="A538" s="21" t="s">
        <v>113</v>
      </c>
      <c r="B538" s="20" t="s">
        <v>49</v>
      </c>
      <c r="C538" s="20" t="s">
        <v>9</v>
      </c>
      <c r="D538" s="20" t="s">
        <v>5</v>
      </c>
      <c r="E538" s="20" t="s">
        <v>288</v>
      </c>
      <c r="F538" s="20" t="s">
        <v>92</v>
      </c>
      <c r="G538" s="100">
        <f>G539</f>
        <v>0</v>
      </c>
      <c r="H538" s="103"/>
      <c r="I538" s="100">
        <f t="shared" si="128"/>
        <v>0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 hidden="1">
      <c r="A539" s="21" t="s">
        <v>205</v>
      </c>
      <c r="B539" s="20" t="s">
        <v>49</v>
      </c>
      <c r="C539" s="20" t="s">
        <v>9</v>
      </c>
      <c r="D539" s="20" t="s">
        <v>5</v>
      </c>
      <c r="E539" s="20" t="s">
        <v>288</v>
      </c>
      <c r="F539" s="20" t="s">
        <v>206</v>
      </c>
      <c r="G539" s="100"/>
      <c r="H539" s="103"/>
      <c r="I539" s="100">
        <f t="shared" si="128"/>
        <v>0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>
      <c r="A540" s="21" t="s">
        <v>341</v>
      </c>
      <c r="B540" s="20" t="s">
        <v>49</v>
      </c>
      <c r="C540" s="20" t="s">
        <v>9</v>
      </c>
      <c r="D540" s="20" t="s">
        <v>5</v>
      </c>
      <c r="E540" s="20" t="s">
        <v>418</v>
      </c>
      <c r="F540" s="20"/>
      <c r="G540" s="100">
        <f>G544+G547+G550+G541+G553</f>
        <v>497.1</v>
      </c>
      <c r="H540" s="100">
        <f>H544+H547+H550+H541+H553</f>
        <v>5628.9000000000005</v>
      </c>
      <c r="I540" s="100">
        <f t="shared" si="128"/>
        <v>6126.0000000000009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 hidden="1">
      <c r="A541" s="21" t="s">
        <v>91</v>
      </c>
      <c r="B541" s="20" t="s">
        <v>49</v>
      </c>
      <c r="C541" s="20" t="s">
        <v>9</v>
      </c>
      <c r="D541" s="20" t="s">
        <v>5</v>
      </c>
      <c r="E541" s="20" t="s">
        <v>419</v>
      </c>
      <c r="F541" s="20"/>
      <c r="G541" s="100">
        <f>G542</f>
        <v>0</v>
      </c>
      <c r="H541" s="100">
        <f t="shared" ref="H541:H542" si="131">H542</f>
        <v>0</v>
      </c>
      <c r="I541" s="100">
        <f t="shared" si="128"/>
        <v>0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 hidden="1">
      <c r="A542" s="21" t="s">
        <v>113</v>
      </c>
      <c r="B542" s="20" t="s">
        <v>49</v>
      </c>
      <c r="C542" s="20" t="s">
        <v>9</v>
      </c>
      <c r="D542" s="20" t="s">
        <v>5</v>
      </c>
      <c r="E542" s="20" t="s">
        <v>419</v>
      </c>
      <c r="F542" s="20" t="s">
        <v>92</v>
      </c>
      <c r="G542" s="100">
        <f>G543</f>
        <v>0</v>
      </c>
      <c r="H542" s="100">
        <f t="shared" si="131"/>
        <v>0</v>
      </c>
      <c r="I542" s="100">
        <f t="shared" si="128"/>
        <v>0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 hidden="1">
      <c r="A543" s="21" t="s">
        <v>205</v>
      </c>
      <c r="B543" s="20" t="s">
        <v>49</v>
      </c>
      <c r="C543" s="20" t="s">
        <v>9</v>
      </c>
      <c r="D543" s="20" t="s">
        <v>5</v>
      </c>
      <c r="E543" s="20" t="s">
        <v>419</v>
      </c>
      <c r="F543" s="20" t="s">
        <v>206</v>
      </c>
      <c r="G543" s="100"/>
      <c r="H543" s="103"/>
      <c r="I543" s="100">
        <f t="shared" si="128"/>
        <v>0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 hidden="1">
      <c r="A544" s="21" t="s">
        <v>343</v>
      </c>
      <c r="B544" s="20" t="s">
        <v>49</v>
      </c>
      <c r="C544" s="20" t="s">
        <v>9</v>
      </c>
      <c r="D544" s="20" t="s">
        <v>5</v>
      </c>
      <c r="E544" s="20" t="s">
        <v>420</v>
      </c>
      <c r="F544" s="20"/>
      <c r="G544" s="100">
        <f>G545</f>
        <v>0</v>
      </c>
      <c r="H544" s="100">
        <f>H545</f>
        <v>0</v>
      </c>
      <c r="I544" s="100">
        <f t="shared" si="128"/>
        <v>0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 hidden="1">
      <c r="A545" s="21" t="s">
        <v>93</v>
      </c>
      <c r="B545" s="20" t="s">
        <v>49</v>
      </c>
      <c r="C545" s="20" t="s">
        <v>9</v>
      </c>
      <c r="D545" s="20" t="s">
        <v>5</v>
      </c>
      <c r="E545" s="20" t="s">
        <v>420</v>
      </c>
      <c r="F545" s="20" t="s">
        <v>92</v>
      </c>
      <c r="G545" s="100">
        <f>G546</f>
        <v>0</v>
      </c>
      <c r="H545" s="100">
        <f>H546</f>
        <v>0</v>
      </c>
      <c r="I545" s="100">
        <f t="shared" si="128"/>
        <v>0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2" hidden="1">
      <c r="A546" s="21" t="s">
        <v>205</v>
      </c>
      <c r="B546" s="20" t="s">
        <v>49</v>
      </c>
      <c r="C546" s="20" t="s">
        <v>9</v>
      </c>
      <c r="D546" s="20" t="s">
        <v>5</v>
      </c>
      <c r="E546" s="20" t="s">
        <v>420</v>
      </c>
      <c r="F546" s="20" t="s">
        <v>206</v>
      </c>
      <c r="G546" s="100"/>
      <c r="H546" s="103"/>
      <c r="I546" s="100">
        <f t="shared" si="128"/>
        <v>0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>
      <c r="A547" s="21" t="s">
        <v>309</v>
      </c>
      <c r="B547" s="20" t="s">
        <v>49</v>
      </c>
      <c r="C547" s="20" t="s">
        <v>9</v>
      </c>
      <c r="D547" s="20" t="s">
        <v>5</v>
      </c>
      <c r="E547" s="20" t="s">
        <v>421</v>
      </c>
      <c r="F547" s="20"/>
      <c r="G547" s="100">
        <f>G548</f>
        <v>105.4</v>
      </c>
      <c r="H547" s="100">
        <f>H548</f>
        <v>245.8</v>
      </c>
      <c r="I547" s="100">
        <f t="shared" si="128"/>
        <v>351.20000000000005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>
      <c r="A548" s="21" t="s">
        <v>113</v>
      </c>
      <c r="B548" s="20" t="s">
        <v>49</v>
      </c>
      <c r="C548" s="20" t="s">
        <v>9</v>
      </c>
      <c r="D548" s="20" t="s">
        <v>5</v>
      </c>
      <c r="E548" s="20" t="s">
        <v>421</v>
      </c>
      <c r="F548" s="20" t="s">
        <v>92</v>
      </c>
      <c r="G548" s="100">
        <f>G549</f>
        <v>105.4</v>
      </c>
      <c r="H548" s="100">
        <f>H549</f>
        <v>245.8</v>
      </c>
      <c r="I548" s="100">
        <f t="shared" si="128"/>
        <v>351.20000000000005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>
      <c r="A549" s="21" t="s">
        <v>205</v>
      </c>
      <c r="B549" s="20" t="s">
        <v>49</v>
      </c>
      <c r="C549" s="20" t="s">
        <v>9</v>
      </c>
      <c r="D549" s="20" t="s">
        <v>5</v>
      </c>
      <c r="E549" s="20" t="s">
        <v>421</v>
      </c>
      <c r="F549" s="20" t="s">
        <v>206</v>
      </c>
      <c r="G549" s="100">
        <v>105.4</v>
      </c>
      <c r="H549" s="103">
        <v>245.8</v>
      </c>
      <c r="I549" s="100">
        <f t="shared" si="128"/>
        <v>351.20000000000005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>
      <c r="A550" s="21" t="s">
        <v>272</v>
      </c>
      <c r="B550" s="20" t="s">
        <v>49</v>
      </c>
      <c r="C550" s="20" t="s">
        <v>9</v>
      </c>
      <c r="D550" s="20" t="s">
        <v>5</v>
      </c>
      <c r="E550" s="20" t="s">
        <v>422</v>
      </c>
      <c r="F550" s="20"/>
      <c r="G550" s="100">
        <f>G551</f>
        <v>391.7</v>
      </c>
      <c r="H550" s="100">
        <f t="shared" ref="H550:H551" si="132">H551</f>
        <v>5383.1</v>
      </c>
      <c r="I550" s="100">
        <f t="shared" si="128"/>
        <v>5774.8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>
      <c r="A551" s="21" t="s">
        <v>113</v>
      </c>
      <c r="B551" s="20" t="s">
        <v>49</v>
      </c>
      <c r="C551" s="20" t="s">
        <v>9</v>
      </c>
      <c r="D551" s="20" t="s">
        <v>5</v>
      </c>
      <c r="E551" s="20" t="s">
        <v>422</v>
      </c>
      <c r="F551" s="20" t="s">
        <v>92</v>
      </c>
      <c r="G551" s="100">
        <f>G552</f>
        <v>391.7</v>
      </c>
      <c r="H551" s="100">
        <f t="shared" si="132"/>
        <v>5383.1</v>
      </c>
      <c r="I551" s="100">
        <f t="shared" si="128"/>
        <v>5774.8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 customHeight="1">
      <c r="A552" s="21" t="s">
        <v>205</v>
      </c>
      <c r="B552" s="20" t="s">
        <v>49</v>
      </c>
      <c r="C552" s="20" t="s">
        <v>9</v>
      </c>
      <c r="D552" s="20" t="s">
        <v>5</v>
      </c>
      <c r="E552" s="20" t="s">
        <v>422</v>
      </c>
      <c r="F552" s="20" t="s">
        <v>206</v>
      </c>
      <c r="G552" s="100">
        <v>391.7</v>
      </c>
      <c r="H552" s="103">
        <v>5383.1</v>
      </c>
      <c r="I552" s="100">
        <f t="shared" si="128"/>
        <v>5774.8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25.5" hidden="1">
      <c r="A553" s="111" t="s">
        <v>354</v>
      </c>
      <c r="B553" s="20" t="s">
        <v>49</v>
      </c>
      <c r="C553" s="20" t="s">
        <v>9</v>
      </c>
      <c r="D553" s="20" t="s">
        <v>5</v>
      </c>
      <c r="E553" s="20" t="s">
        <v>424</v>
      </c>
      <c r="F553" s="20"/>
      <c r="G553" s="100">
        <f>G554</f>
        <v>0</v>
      </c>
      <c r="H553" s="100">
        <f>H554</f>
        <v>0</v>
      </c>
      <c r="I553" s="100">
        <f t="shared" si="128"/>
        <v>0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 hidden="1">
      <c r="A554" s="21" t="s">
        <v>93</v>
      </c>
      <c r="B554" s="20" t="s">
        <v>49</v>
      </c>
      <c r="C554" s="20" t="s">
        <v>9</v>
      </c>
      <c r="D554" s="20" t="s">
        <v>5</v>
      </c>
      <c r="E554" s="20" t="s">
        <v>424</v>
      </c>
      <c r="F554" s="20" t="s">
        <v>92</v>
      </c>
      <c r="G554" s="100">
        <f>G555</f>
        <v>0</v>
      </c>
      <c r="H554" s="100">
        <f>H555</f>
        <v>0</v>
      </c>
      <c r="I554" s="100">
        <f t="shared" si="128"/>
        <v>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 hidden="1">
      <c r="A555" s="21" t="s">
        <v>205</v>
      </c>
      <c r="B555" s="20" t="s">
        <v>49</v>
      </c>
      <c r="C555" s="20" t="s">
        <v>9</v>
      </c>
      <c r="D555" s="20" t="s">
        <v>5</v>
      </c>
      <c r="E555" s="20" t="s">
        <v>424</v>
      </c>
      <c r="F555" s="20" t="s">
        <v>206</v>
      </c>
      <c r="G555" s="100">
        <v>0</v>
      </c>
      <c r="H555" s="103"/>
      <c r="I555" s="100">
        <f t="shared" si="128"/>
        <v>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1" t="s">
        <v>122</v>
      </c>
      <c r="B556" s="20" t="s">
        <v>49</v>
      </c>
      <c r="C556" s="20" t="s">
        <v>9</v>
      </c>
      <c r="D556" s="20" t="s">
        <v>5</v>
      </c>
      <c r="E556" s="20" t="s">
        <v>342</v>
      </c>
      <c r="F556" s="20"/>
      <c r="G556" s="100">
        <f>G560+G563+G557+G566</f>
        <v>5732.4</v>
      </c>
      <c r="H556" s="100">
        <f>H560+H563+H557+H566</f>
        <v>802.3</v>
      </c>
      <c r="I556" s="100">
        <f t="shared" si="128"/>
        <v>6534.7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36">
      <c r="A557" s="21" t="s">
        <v>124</v>
      </c>
      <c r="B557" s="20" t="s">
        <v>49</v>
      </c>
      <c r="C557" s="20" t="s">
        <v>9</v>
      </c>
      <c r="D557" s="20" t="s">
        <v>5</v>
      </c>
      <c r="E557" s="20" t="s">
        <v>414</v>
      </c>
      <c r="F557" s="20"/>
      <c r="G557" s="100">
        <f>G558</f>
        <v>5011.3999999999996</v>
      </c>
      <c r="H557" s="100">
        <f t="shared" ref="H557:H558" si="133">H558</f>
        <v>802.3</v>
      </c>
      <c r="I557" s="100">
        <f t="shared" si="128"/>
        <v>5813.7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>
      <c r="A558" s="21" t="s">
        <v>93</v>
      </c>
      <c r="B558" s="20" t="s">
        <v>49</v>
      </c>
      <c r="C558" s="20" t="s">
        <v>9</v>
      </c>
      <c r="D558" s="20" t="s">
        <v>5</v>
      </c>
      <c r="E558" s="20" t="s">
        <v>414</v>
      </c>
      <c r="F558" s="20" t="s">
        <v>92</v>
      </c>
      <c r="G558" s="100">
        <f>G559</f>
        <v>5011.3999999999996</v>
      </c>
      <c r="H558" s="100">
        <f t="shared" si="133"/>
        <v>802.3</v>
      </c>
      <c r="I558" s="100">
        <f t="shared" si="128"/>
        <v>5813.7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205</v>
      </c>
      <c r="B559" s="20" t="s">
        <v>49</v>
      </c>
      <c r="C559" s="20" t="s">
        <v>9</v>
      </c>
      <c r="D559" s="20" t="s">
        <v>5</v>
      </c>
      <c r="E559" s="20" t="s">
        <v>414</v>
      </c>
      <c r="F559" s="20" t="s">
        <v>206</v>
      </c>
      <c r="G559" s="100">
        <v>5011.3999999999996</v>
      </c>
      <c r="H559" s="103">
        <v>802.3</v>
      </c>
      <c r="I559" s="100">
        <f t="shared" si="128"/>
        <v>5813.7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24">
      <c r="A560" s="21" t="s">
        <v>96</v>
      </c>
      <c r="B560" s="20" t="s">
        <v>49</v>
      </c>
      <c r="C560" s="20" t="s">
        <v>9</v>
      </c>
      <c r="D560" s="20" t="s">
        <v>5</v>
      </c>
      <c r="E560" s="20" t="s">
        <v>415</v>
      </c>
      <c r="F560" s="20"/>
      <c r="G560" s="100">
        <f>G561</f>
        <v>706</v>
      </c>
      <c r="H560" s="100">
        <f t="shared" ref="H560:H561" si="134">H561</f>
        <v>0</v>
      </c>
      <c r="I560" s="100">
        <f t="shared" si="128"/>
        <v>706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>
      <c r="A561" s="21" t="s">
        <v>93</v>
      </c>
      <c r="B561" s="20" t="s">
        <v>49</v>
      </c>
      <c r="C561" s="20" t="s">
        <v>9</v>
      </c>
      <c r="D561" s="20" t="s">
        <v>5</v>
      </c>
      <c r="E561" s="20" t="s">
        <v>415</v>
      </c>
      <c r="F561" s="20" t="s">
        <v>92</v>
      </c>
      <c r="G561" s="100">
        <f>G562</f>
        <v>706</v>
      </c>
      <c r="H561" s="100">
        <f t="shared" si="134"/>
        <v>0</v>
      </c>
      <c r="I561" s="100">
        <f t="shared" si="128"/>
        <v>706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>
      <c r="A562" s="21" t="s">
        <v>205</v>
      </c>
      <c r="B562" s="20" t="s">
        <v>49</v>
      </c>
      <c r="C562" s="20" t="s">
        <v>9</v>
      </c>
      <c r="D562" s="20" t="s">
        <v>5</v>
      </c>
      <c r="E562" s="20" t="s">
        <v>415</v>
      </c>
      <c r="F562" s="20" t="s">
        <v>206</v>
      </c>
      <c r="G562" s="100">
        <f>706</f>
        <v>706</v>
      </c>
      <c r="H562" s="103"/>
      <c r="I562" s="100">
        <f t="shared" si="128"/>
        <v>706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24">
      <c r="A563" s="21" t="s">
        <v>94</v>
      </c>
      <c r="B563" s="20" t="s">
        <v>49</v>
      </c>
      <c r="C563" s="20" t="s">
        <v>9</v>
      </c>
      <c r="D563" s="20" t="s">
        <v>5</v>
      </c>
      <c r="E563" s="20" t="s">
        <v>416</v>
      </c>
      <c r="F563" s="20"/>
      <c r="G563" s="100">
        <f>G564</f>
        <v>15</v>
      </c>
      <c r="H563" s="100">
        <f t="shared" ref="H563:H564" si="135">H564</f>
        <v>0</v>
      </c>
      <c r="I563" s="100">
        <f t="shared" si="128"/>
        <v>15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>
      <c r="A564" s="21" t="s">
        <v>93</v>
      </c>
      <c r="B564" s="20" t="s">
        <v>49</v>
      </c>
      <c r="C564" s="20" t="s">
        <v>9</v>
      </c>
      <c r="D564" s="20" t="s">
        <v>5</v>
      </c>
      <c r="E564" s="20" t="s">
        <v>416</v>
      </c>
      <c r="F564" s="20" t="s">
        <v>92</v>
      </c>
      <c r="G564" s="100">
        <f>G565</f>
        <v>15</v>
      </c>
      <c r="H564" s="100">
        <f t="shared" si="135"/>
        <v>0</v>
      </c>
      <c r="I564" s="100">
        <f t="shared" si="128"/>
        <v>15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>
      <c r="A565" s="21" t="s">
        <v>205</v>
      </c>
      <c r="B565" s="20" t="s">
        <v>49</v>
      </c>
      <c r="C565" s="20" t="s">
        <v>9</v>
      </c>
      <c r="D565" s="20" t="s">
        <v>5</v>
      </c>
      <c r="E565" s="20" t="s">
        <v>416</v>
      </c>
      <c r="F565" s="20" t="s">
        <v>206</v>
      </c>
      <c r="G565" s="100">
        <v>15</v>
      </c>
      <c r="H565" s="103"/>
      <c r="I565" s="100">
        <f t="shared" si="128"/>
        <v>15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36" hidden="1">
      <c r="A566" s="21" t="s">
        <v>192</v>
      </c>
      <c r="B566" s="20" t="s">
        <v>49</v>
      </c>
      <c r="C566" s="20" t="s">
        <v>9</v>
      </c>
      <c r="D566" s="20" t="s">
        <v>5</v>
      </c>
      <c r="E566" s="20" t="s">
        <v>417</v>
      </c>
      <c r="F566" s="20"/>
      <c r="G566" s="100">
        <f>G567</f>
        <v>0</v>
      </c>
      <c r="H566" s="100">
        <f>H567</f>
        <v>0</v>
      </c>
      <c r="I566" s="100">
        <f t="shared" si="128"/>
        <v>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 hidden="1">
      <c r="A567" s="21" t="s">
        <v>93</v>
      </c>
      <c r="B567" s="20" t="s">
        <v>49</v>
      </c>
      <c r="C567" s="20" t="s">
        <v>9</v>
      </c>
      <c r="D567" s="20" t="s">
        <v>5</v>
      </c>
      <c r="E567" s="20" t="s">
        <v>417</v>
      </c>
      <c r="F567" s="20" t="s">
        <v>92</v>
      </c>
      <c r="G567" s="100">
        <f>G568</f>
        <v>0</v>
      </c>
      <c r="H567" s="100">
        <f>H568</f>
        <v>0</v>
      </c>
      <c r="I567" s="100">
        <f t="shared" si="128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205</v>
      </c>
      <c r="B568" s="20" t="s">
        <v>49</v>
      </c>
      <c r="C568" s="20" t="s">
        <v>9</v>
      </c>
      <c r="D568" s="20" t="s">
        <v>5</v>
      </c>
      <c r="E568" s="20" t="s">
        <v>417</v>
      </c>
      <c r="F568" s="20" t="s">
        <v>206</v>
      </c>
      <c r="G568" s="100">
        <v>0</v>
      </c>
      <c r="H568" s="103"/>
      <c r="I568" s="100">
        <f t="shared" si="128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>
      <c r="A569" s="22" t="s">
        <v>18</v>
      </c>
      <c r="B569" s="18" t="s">
        <v>49</v>
      </c>
      <c r="C569" s="18" t="s">
        <v>9</v>
      </c>
      <c r="D569" s="18" t="s">
        <v>6</v>
      </c>
      <c r="E569" s="18"/>
      <c r="F569" s="18"/>
      <c r="G569" s="99">
        <f>G570+G630</f>
        <v>309776.50000000006</v>
      </c>
      <c r="H569" s="99">
        <f>H570+H630</f>
        <v>3152.1</v>
      </c>
      <c r="I569" s="99">
        <f t="shared" si="128"/>
        <v>312928.60000000003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5.75" customHeight="1">
      <c r="A570" s="21" t="s">
        <v>314</v>
      </c>
      <c r="B570" s="20" t="s">
        <v>49</v>
      </c>
      <c r="C570" s="20" t="s">
        <v>9</v>
      </c>
      <c r="D570" s="20" t="s">
        <v>6</v>
      </c>
      <c r="E570" s="20" t="s">
        <v>165</v>
      </c>
      <c r="F570" s="20"/>
      <c r="G570" s="100">
        <f>G571+G620+G596+G603</f>
        <v>291095.00000000006</v>
      </c>
      <c r="H570" s="100">
        <f>H571+H620+H596+H603</f>
        <v>3152.1</v>
      </c>
      <c r="I570" s="100">
        <f t="shared" si="128"/>
        <v>294247.10000000003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5.75" customHeight="1">
      <c r="A571" s="21" t="s">
        <v>316</v>
      </c>
      <c r="B571" s="20" t="s">
        <v>49</v>
      </c>
      <c r="C571" s="20" t="s">
        <v>9</v>
      </c>
      <c r="D571" s="20" t="s">
        <v>6</v>
      </c>
      <c r="E571" s="20" t="s">
        <v>166</v>
      </c>
      <c r="F571" s="20"/>
      <c r="G571" s="100">
        <f>G578+G581+G587+G572+G593+G584+G590+G575</f>
        <v>276313.2</v>
      </c>
      <c r="H571" s="100">
        <f>H578+H581+H587+H572+H593+H584+H590+H575</f>
        <v>0</v>
      </c>
      <c r="I571" s="100">
        <f t="shared" si="128"/>
        <v>276313.2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24" hidden="1">
      <c r="A572" s="77" t="s">
        <v>377</v>
      </c>
      <c r="B572" s="20" t="s">
        <v>49</v>
      </c>
      <c r="C572" s="20" t="s">
        <v>9</v>
      </c>
      <c r="D572" s="20" t="s">
        <v>6</v>
      </c>
      <c r="E572" s="20" t="s">
        <v>286</v>
      </c>
      <c r="F572" s="20"/>
      <c r="G572" s="100">
        <f>G573</f>
        <v>0</v>
      </c>
      <c r="H572" s="100">
        <f t="shared" ref="H572:H573" si="136">H573</f>
        <v>0</v>
      </c>
      <c r="I572" s="100">
        <f t="shared" si="128"/>
        <v>0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 hidden="1">
      <c r="A573" s="21" t="s">
        <v>113</v>
      </c>
      <c r="B573" s="20" t="s">
        <v>49</v>
      </c>
      <c r="C573" s="20" t="s">
        <v>9</v>
      </c>
      <c r="D573" s="20" t="s">
        <v>6</v>
      </c>
      <c r="E573" s="20" t="s">
        <v>286</v>
      </c>
      <c r="F573" s="20" t="s">
        <v>92</v>
      </c>
      <c r="G573" s="100">
        <f>G574</f>
        <v>0</v>
      </c>
      <c r="H573" s="100">
        <f t="shared" si="136"/>
        <v>0</v>
      </c>
      <c r="I573" s="100">
        <f t="shared" si="128"/>
        <v>0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 hidden="1">
      <c r="A574" s="21" t="s">
        <v>205</v>
      </c>
      <c r="B574" s="20" t="s">
        <v>49</v>
      </c>
      <c r="C574" s="20" t="s">
        <v>9</v>
      </c>
      <c r="D574" s="20" t="s">
        <v>6</v>
      </c>
      <c r="E574" s="20" t="s">
        <v>286</v>
      </c>
      <c r="F574" s="20" t="s">
        <v>206</v>
      </c>
      <c r="G574" s="100"/>
      <c r="H574" s="103"/>
      <c r="I574" s="100">
        <f t="shared" si="128"/>
        <v>0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24">
      <c r="A575" s="21" t="s">
        <v>381</v>
      </c>
      <c r="B575" s="20" t="s">
        <v>49</v>
      </c>
      <c r="C575" s="20" t="s">
        <v>9</v>
      </c>
      <c r="D575" s="20" t="s">
        <v>6</v>
      </c>
      <c r="E575" s="20" t="s">
        <v>380</v>
      </c>
      <c r="F575" s="20"/>
      <c r="G575" s="100">
        <f>G576</f>
        <v>13121</v>
      </c>
      <c r="H575" s="100">
        <f>H576</f>
        <v>0</v>
      </c>
      <c r="I575" s="100">
        <f t="shared" si="128"/>
        <v>13121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>
      <c r="A576" s="21" t="s">
        <v>93</v>
      </c>
      <c r="B576" s="20" t="s">
        <v>49</v>
      </c>
      <c r="C576" s="20" t="s">
        <v>9</v>
      </c>
      <c r="D576" s="20" t="s">
        <v>6</v>
      </c>
      <c r="E576" s="20" t="s">
        <v>380</v>
      </c>
      <c r="F576" s="20" t="s">
        <v>92</v>
      </c>
      <c r="G576" s="100">
        <f>G577</f>
        <v>13121</v>
      </c>
      <c r="H576" s="100">
        <f>H577</f>
        <v>0</v>
      </c>
      <c r="I576" s="100">
        <f t="shared" si="128"/>
        <v>13121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1" t="s">
        <v>205</v>
      </c>
      <c r="B577" s="20" t="s">
        <v>49</v>
      </c>
      <c r="C577" s="20" t="s">
        <v>9</v>
      </c>
      <c r="D577" s="20" t="s">
        <v>6</v>
      </c>
      <c r="E577" s="20" t="s">
        <v>380</v>
      </c>
      <c r="F577" s="20" t="s">
        <v>206</v>
      </c>
      <c r="G577" s="100">
        <v>13121</v>
      </c>
      <c r="H577" s="103"/>
      <c r="I577" s="100">
        <f t="shared" si="128"/>
        <v>13121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>
      <c r="A578" s="21" t="s">
        <v>125</v>
      </c>
      <c r="B578" s="20" t="s">
        <v>49</v>
      </c>
      <c r="C578" s="20" t="s">
        <v>9</v>
      </c>
      <c r="D578" s="20" t="s">
        <v>6</v>
      </c>
      <c r="E578" s="20" t="s">
        <v>167</v>
      </c>
      <c r="F578" s="20"/>
      <c r="G578" s="100">
        <f>G579</f>
        <v>157737.4</v>
      </c>
      <c r="H578" s="100">
        <f t="shared" ref="H578:H579" si="137">H579</f>
        <v>0</v>
      </c>
      <c r="I578" s="100">
        <f t="shared" si="128"/>
        <v>157737.4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93</v>
      </c>
      <c r="B579" s="20" t="s">
        <v>49</v>
      </c>
      <c r="C579" s="20" t="s">
        <v>9</v>
      </c>
      <c r="D579" s="20" t="s">
        <v>6</v>
      </c>
      <c r="E579" s="20" t="s">
        <v>167</v>
      </c>
      <c r="F579" s="20" t="s">
        <v>92</v>
      </c>
      <c r="G579" s="100">
        <f>G580</f>
        <v>157737.4</v>
      </c>
      <c r="H579" s="100">
        <f t="shared" si="137"/>
        <v>0</v>
      </c>
      <c r="I579" s="100">
        <f t="shared" si="128"/>
        <v>157737.4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>
      <c r="A580" s="21" t="s">
        <v>205</v>
      </c>
      <c r="B580" s="20" t="s">
        <v>49</v>
      </c>
      <c r="C580" s="20" t="s">
        <v>9</v>
      </c>
      <c r="D580" s="20" t="s">
        <v>6</v>
      </c>
      <c r="E580" s="20" t="s">
        <v>167</v>
      </c>
      <c r="F580" s="20" t="s">
        <v>206</v>
      </c>
      <c r="G580" s="100">
        <v>157737.4</v>
      </c>
      <c r="H580" s="103"/>
      <c r="I580" s="100">
        <f t="shared" si="128"/>
        <v>157737.4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>
      <c r="A581" s="21" t="s">
        <v>91</v>
      </c>
      <c r="B581" s="20" t="s">
        <v>49</v>
      </c>
      <c r="C581" s="20" t="s">
        <v>9</v>
      </c>
      <c r="D581" s="20" t="s">
        <v>6</v>
      </c>
      <c r="E581" s="20" t="s">
        <v>168</v>
      </c>
      <c r="F581" s="20"/>
      <c r="G581" s="100">
        <f>G582</f>
        <v>105389.8</v>
      </c>
      <c r="H581" s="100">
        <f t="shared" ref="H581:H582" si="138">H582</f>
        <v>0</v>
      </c>
      <c r="I581" s="100">
        <f t="shared" si="128"/>
        <v>105389.8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>
      <c r="A582" s="21" t="s">
        <v>93</v>
      </c>
      <c r="B582" s="20" t="s">
        <v>49</v>
      </c>
      <c r="C582" s="20" t="s">
        <v>9</v>
      </c>
      <c r="D582" s="20" t="s">
        <v>6</v>
      </c>
      <c r="E582" s="20" t="s">
        <v>168</v>
      </c>
      <c r="F582" s="20" t="s">
        <v>92</v>
      </c>
      <c r="G582" s="100">
        <f>G583</f>
        <v>105389.8</v>
      </c>
      <c r="H582" s="100">
        <f t="shared" si="138"/>
        <v>0</v>
      </c>
      <c r="I582" s="100">
        <f t="shared" si="128"/>
        <v>105389.8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>
      <c r="A583" s="21" t="s">
        <v>205</v>
      </c>
      <c r="B583" s="20" t="s">
        <v>49</v>
      </c>
      <c r="C583" s="20" t="s">
        <v>9</v>
      </c>
      <c r="D583" s="20" t="s">
        <v>6</v>
      </c>
      <c r="E583" s="20" t="s">
        <v>168</v>
      </c>
      <c r="F583" s="20" t="s">
        <v>206</v>
      </c>
      <c r="G583" s="100">
        <v>105389.8</v>
      </c>
      <c r="H583" s="103"/>
      <c r="I583" s="100">
        <f t="shared" si="128"/>
        <v>105389.8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24">
      <c r="A584" s="21" t="s">
        <v>324</v>
      </c>
      <c r="B584" s="20" t="s">
        <v>49</v>
      </c>
      <c r="C584" s="20" t="s">
        <v>9</v>
      </c>
      <c r="D584" s="20" t="s">
        <v>6</v>
      </c>
      <c r="E584" s="20" t="s">
        <v>323</v>
      </c>
      <c r="F584" s="20"/>
      <c r="G584" s="100">
        <f>G585</f>
        <v>20</v>
      </c>
      <c r="H584" s="100">
        <f t="shared" ref="H584:H585" si="139">H585</f>
        <v>0</v>
      </c>
      <c r="I584" s="100">
        <f t="shared" si="128"/>
        <v>20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1" t="s">
        <v>93</v>
      </c>
      <c r="B585" s="20" t="s">
        <v>49</v>
      </c>
      <c r="C585" s="20" t="s">
        <v>9</v>
      </c>
      <c r="D585" s="20" t="s">
        <v>6</v>
      </c>
      <c r="E585" s="20" t="s">
        <v>323</v>
      </c>
      <c r="F585" s="20" t="s">
        <v>92</v>
      </c>
      <c r="G585" s="100">
        <f>G586</f>
        <v>20</v>
      </c>
      <c r="H585" s="100">
        <f t="shared" si="139"/>
        <v>0</v>
      </c>
      <c r="I585" s="100">
        <f t="shared" si="128"/>
        <v>20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205</v>
      </c>
      <c r="B586" s="20" t="s">
        <v>49</v>
      </c>
      <c r="C586" s="20" t="s">
        <v>9</v>
      </c>
      <c r="D586" s="20" t="s">
        <v>6</v>
      </c>
      <c r="E586" s="20" t="s">
        <v>323</v>
      </c>
      <c r="F586" s="20" t="s">
        <v>206</v>
      </c>
      <c r="G586" s="100">
        <v>20</v>
      </c>
      <c r="H586" s="103"/>
      <c r="I586" s="100">
        <f t="shared" si="128"/>
        <v>20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1" t="s">
        <v>97</v>
      </c>
      <c r="B587" s="20" t="s">
        <v>49</v>
      </c>
      <c r="C587" s="20" t="s">
        <v>9</v>
      </c>
      <c r="D587" s="20" t="s">
        <v>6</v>
      </c>
      <c r="E587" s="20" t="s">
        <v>277</v>
      </c>
      <c r="F587" s="20"/>
      <c r="G587" s="100">
        <f>G588</f>
        <v>45</v>
      </c>
      <c r="H587" s="100">
        <f t="shared" ref="H587:H588" si="140">H588</f>
        <v>0</v>
      </c>
      <c r="I587" s="100">
        <f t="shared" si="128"/>
        <v>45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>
      <c r="A588" s="21" t="s">
        <v>113</v>
      </c>
      <c r="B588" s="20" t="s">
        <v>49</v>
      </c>
      <c r="C588" s="20" t="s">
        <v>9</v>
      </c>
      <c r="D588" s="20" t="s">
        <v>6</v>
      </c>
      <c r="E588" s="20" t="s">
        <v>277</v>
      </c>
      <c r="F588" s="20" t="s">
        <v>92</v>
      </c>
      <c r="G588" s="100">
        <f>G589</f>
        <v>45</v>
      </c>
      <c r="H588" s="100">
        <f t="shared" si="140"/>
        <v>0</v>
      </c>
      <c r="I588" s="100">
        <f t="shared" si="128"/>
        <v>45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>
      <c r="A589" s="21" t="s">
        <v>207</v>
      </c>
      <c r="B589" s="20" t="s">
        <v>49</v>
      </c>
      <c r="C589" s="20" t="s">
        <v>9</v>
      </c>
      <c r="D589" s="20" t="s">
        <v>6</v>
      </c>
      <c r="E589" s="20" t="s">
        <v>277</v>
      </c>
      <c r="F589" s="20" t="s">
        <v>206</v>
      </c>
      <c r="G589" s="100">
        <v>45</v>
      </c>
      <c r="H589" s="103"/>
      <c r="I589" s="100">
        <f t="shared" si="128"/>
        <v>45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 hidden="1">
      <c r="A590" s="21" t="s">
        <v>340</v>
      </c>
      <c r="B590" s="20" t="s">
        <v>49</v>
      </c>
      <c r="C590" s="20" t="s">
        <v>9</v>
      </c>
      <c r="D590" s="20" t="s">
        <v>6</v>
      </c>
      <c r="E590" s="20" t="s">
        <v>339</v>
      </c>
      <c r="F590" s="20"/>
      <c r="G590" s="100">
        <f>G591</f>
        <v>0</v>
      </c>
      <c r="H590" s="100">
        <f>H591</f>
        <v>0</v>
      </c>
      <c r="I590" s="100">
        <f t="shared" si="128"/>
        <v>0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 hidden="1">
      <c r="A591" s="21" t="s">
        <v>113</v>
      </c>
      <c r="B591" s="20" t="s">
        <v>49</v>
      </c>
      <c r="C591" s="20" t="s">
        <v>9</v>
      </c>
      <c r="D591" s="20" t="s">
        <v>6</v>
      </c>
      <c r="E591" s="20" t="s">
        <v>339</v>
      </c>
      <c r="F591" s="20" t="s">
        <v>92</v>
      </c>
      <c r="G591" s="100">
        <f>G592</f>
        <v>0</v>
      </c>
      <c r="H591" s="100">
        <f>H592</f>
        <v>0</v>
      </c>
      <c r="I591" s="100">
        <f t="shared" si="128"/>
        <v>0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 hidden="1">
      <c r="A592" s="21" t="s">
        <v>207</v>
      </c>
      <c r="B592" s="20" t="s">
        <v>49</v>
      </c>
      <c r="C592" s="20" t="s">
        <v>9</v>
      </c>
      <c r="D592" s="20" t="s">
        <v>6</v>
      </c>
      <c r="E592" s="20" t="s">
        <v>339</v>
      </c>
      <c r="F592" s="20" t="s">
        <v>206</v>
      </c>
      <c r="G592" s="100"/>
      <c r="H592" s="103"/>
      <c r="I592" s="100">
        <f t="shared" si="128"/>
        <v>0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 hidden="1">
      <c r="A593" s="21" t="s">
        <v>333</v>
      </c>
      <c r="B593" s="20" t="s">
        <v>49</v>
      </c>
      <c r="C593" s="20" t="s">
        <v>9</v>
      </c>
      <c r="D593" s="20" t="s">
        <v>6</v>
      </c>
      <c r="E593" s="20" t="s">
        <v>334</v>
      </c>
      <c r="F593" s="20"/>
      <c r="G593" s="100">
        <f>G594</f>
        <v>0</v>
      </c>
      <c r="H593" s="100">
        <f>H594</f>
        <v>0</v>
      </c>
      <c r="I593" s="100">
        <f t="shared" si="128"/>
        <v>0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 hidden="1">
      <c r="A594" s="21" t="s">
        <v>113</v>
      </c>
      <c r="B594" s="20" t="s">
        <v>49</v>
      </c>
      <c r="C594" s="20" t="s">
        <v>9</v>
      </c>
      <c r="D594" s="20" t="s">
        <v>6</v>
      </c>
      <c r="E594" s="20" t="s">
        <v>334</v>
      </c>
      <c r="F594" s="20" t="s">
        <v>92</v>
      </c>
      <c r="G594" s="100">
        <f>G595</f>
        <v>0</v>
      </c>
      <c r="H594" s="100">
        <f>H595</f>
        <v>0</v>
      </c>
      <c r="I594" s="100">
        <f t="shared" si="128"/>
        <v>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 hidden="1">
      <c r="A595" s="21" t="s">
        <v>205</v>
      </c>
      <c r="B595" s="20" t="s">
        <v>49</v>
      </c>
      <c r="C595" s="20" t="s">
        <v>9</v>
      </c>
      <c r="D595" s="20" t="s">
        <v>6</v>
      </c>
      <c r="E595" s="20" t="s">
        <v>334</v>
      </c>
      <c r="F595" s="20" t="s">
        <v>206</v>
      </c>
      <c r="G595" s="100">
        <v>0</v>
      </c>
      <c r="H595" s="103"/>
      <c r="I595" s="100">
        <f t="shared" si="128"/>
        <v>0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317</v>
      </c>
      <c r="B596" s="20" t="s">
        <v>49</v>
      </c>
      <c r="C596" s="20" t="s">
        <v>9</v>
      </c>
      <c r="D596" s="20" t="s">
        <v>6</v>
      </c>
      <c r="E596" s="20" t="s">
        <v>225</v>
      </c>
      <c r="F596" s="20"/>
      <c r="G596" s="100">
        <f>G597+G600</f>
        <v>255</v>
      </c>
      <c r="H596" s="100">
        <f>H597+H600</f>
        <v>0</v>
      </c>
      <c r="I596" s="100">
        <f t="shared" ref="I596:I659" si="141">G596+H596</f>
        <v>255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1" t="s">
        <v>231</v>
      </c>
      <c r="B597" s="20" t="s">
        <v>49</v>
      </c>
      <c r="C597" s="20" t="s">
        <v>9</v>
      </c>
      <c r="D597" s="20" t="s">
        <v>6</v>
      </c>
      <c r="E597" s="20" t="s">
        <v>412</v>
      </c>
      <c r="F597" s="20"/>
      <c r="G597" s="100">
        <f>G598</f>
        <v>255</v>
      </c>
      <c r="H597" s="100">
        <f>H598</f>
        <v>0</v>
      </c>
      <c r="I597" s="100">
        <f t="shared" si="141"/>
        <v>255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1" t="s">
        <v>93</v>
      </c>
      <c r="B598" s="20" t="s">
        <v>49</v>
      </c>
      <c r="C598" s="20" t="s">
        <v>9</v>
      </c>
      <c r="D598" s="20" t="s">
        <v>6</v>
      </c>
      <c r="E598" s="20" t="s">
        <v>412</v>
      </c>
      <c r="F598" s="20" t="s">
        <v>92</v>
      </c>
      <c r="G598" s="100">
        <f t="shared" ref="G598:H598" si="142">G599</f>
        <v>255</v>
      </c>
      <c r="H598" s="100">
        <f t="shared" si="142"/>
        <v>0</v>
      </c>
      <c r="I598" s="100">
        <f t="shared" si="141"/>
        <v>255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>
      <c r="A599" s="21" t="s">
        <v>205</v>
      </c>
      <c r="B599" s="20" t="s">
        <v>49</v>
      </c>
      <c r="C599" s="20" t="s">
        <v>9</v>
      </c>
      <c r="D599" s="20" t="s">
        <v>6</v>
      </c>
      <c r="E599" s="20" t="s">
        <v>412</v>
      </c>
      <c r="F599" s="20" t="s">
        <v>206</v>
      </c>
      <c r="G599" s="100">
        <v>255</v>
      </c>
      <c r="H599" s="103"/>
      <c r="I599" s="100">
        <f t="shared" si="141"/>
        <v>255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36" hidden="1">
      <c r="A600" s="21" t="s">
        <v>346</v>
      </c>
      <c r="B600" s="20" t="s">
        <v>49</v>
      </c>
      <c r="C600" s="20" t="s">
        <v>9</v>
      </c>
      <c r="D600" s="20" t="s">
        <v>6</v>
      </c>
      <c r="E600" s="20" t="s">
        <v>331</v>
      </c>
      <c r="F600" s="20"/>
      <c r="G600" s="100">
        <f>G601</f>
        <v>0</v>
      </c>
      <c r="H600" s="100">
        <f>H601</f>
        <v>0</v>
      </c>
      <c r="I600" s="100">
        <f t="shared" si="141"/>
        <v>0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 hidden="1">
      <c r="A601" s="21" t="s">
        <v>93</v>
      </c>
      <c r="B601" s="20" t="s">
        <v>49</v>
      </c>
      <c r="C601" s="20" t="s">
        <v>9</v>
      </c>
      <c r="D601" s="20" t="s">
        <v>6</v>
      </c>
      <c r="E601" s="20" t="s">
        <v>331</v>
      </c>
      <c r="F601" s="20" t="s">
        <v>92</v>
      </c>
      <c r="G601" s="100">
        <f>G602</f>
        <v>0</v>
      </c>
      <c r="H601" s="100">
        <f>H602</f>
        <v>0</v>
      </c>
      <c r="I601" s="100">
        <f t="shared" si="141"/>
        <v>0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 hidden="1">
      <c r="A602" s="21" t="s">
        <v>207</v>
      </c>
      <c r="B602" s="20" t="s">
        <v>49</v>
      </c>
      <c r="C602" s="20" t="s">
        <v>9</v>
      </c>
      <c r="D602" s="20" t="s">
        <v>6</v>
      </c>
      <c r="E602" s="20" t="s">
        <v>331</v>
      </c>
      <c r="F602" s="20" t="s">
        <v>206</v>
      </c>
      <c r="G602" s="100"/>
      <c r="H602" s="103"/>
      <c r="I602" s="100">
        <f t="shared" si="141"/>
        <v>0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341</v>
      </c>
      <c r="B603" s="20" t="s">
        <v>49</v>
      </c>
      <c r="C603" s="20" t="s">
        <v>9</v>
      </c>
      <c r="D603" s="20" t="s">
        <v>6</v>
      </c>
      <c r="E603" s="20" t="s">
        <v>418</v>
      </c>
      <c r="F603" s="20"/>
      <c r="G603" s="100">
        <f>G610+G613+G607+G604</f>
        <v>1456.9</v>
      </c>
      <c r="H603" s="100">
        <f>H610+H613+H607+H604</f>
        <v>875.9</v>
      </c>
      <c r="I603" s="100">
        <f t="shared" si="141"/>
        <v>2332.8000000000002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91</v>
      </c>
      <c r="B604" s="20" t="s">
        <v>49</v>
      </c>
      <c r="C604" s="20" t="s">
        <v>9</v>
      </c>
      <c r="D604" s="20" t="s">
        <v>6</v>
      </c>
      <c r="E604" s="20" t="s">
        <v>419</v>
      </c>
      <c r="F604" s="20"/>
      <c r="G604" s="100">
        <f>G605</f>
        <v>0</v>
      </c>
      <c r="H604" s="100">
        <f>H605</f>
        <v>321.39999999999998</v>
      </c>
      <c r="I604" s="100">
        <f t="shared" si="141"/>
        <v>321.39999999999998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93</v>
      </c>
      <c r="B605" s="20" t="s">
        <v>49</v>
      </c>
      <c r="C605" s="20" t="s">
        <v>9</v>
      </c>
      <c r="D605" s="20" t="s">
        <v>6</v>
      </c>
      <c r="E605" s="20" t="s">
        <v>419</v>
      </c>
      <c r="F605" s="20" t="s">
        <v>92</v>
      </c>
      <c r="G605" s="100">
        <f>G606</f>
        <v>0</v>
      </c>
      <c r="H605" s="100">
        <f>H606</f>
        <v>321.39999999999998</v>
      </c>
      <c r="I605" s="100">
        <f t="shared" si="141"/>
        <v>321.39999999999998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205</v>
      </c>
      <c r="B606" s="20" t="s">
        <v>49</v>
      </c>
      <c r="C606" s="20" t="s">
        <v>9</v>
      </c>
      <c r="D606" s="20" t="s">
        <v>6</v>
      </c>
      <c r="E606" s="20" t="s">
        <v>419</v>
      </c>
      <c r="F606" s="20" t="s">
        <v>206</v>
      </c>
      <c r="G606" s="100">
        <v>0</v>
      </c>
      <c r="H606" s="100">
        <v>321.39999999999998</v>
      </c>
      <c r="I606" s="100">
        <f t="shared" si="141"/>
        <v>321.39999999999998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38.25">
      <c r="A607" s="111" t="s">
        <v>529</v>
      </c>
      <c r="B607" s="20" t="s">
        <v>49</v>
      </c>
      <c r="C607" s="20" t="s">
        <v>9</v>
      </c>
      <c r="D607" s="20" t="s">
        <v>6</v>
      </c>
      <c r="E607" s="20" t="s">
        <v>523</v>
      </c>
      <c r="F607" s="20"/>
      <c r="G607" s="100">
        <f>G608</f>
        <v>365.5</v>
      </c>
      <c r="H607" s="100">
        <f>H608</f>
        <v>365.5</v>
      </c>
      <c r="I607" s="100">
        <f t="shared" si="141"/>
        <v>731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93</v>
      </c>
      <c r="B608" s="20" t="s">
        <v>49</v>
      </c>
      <c r="C608" s="20" t="s">
        <v>9</v>
      </c>
      <c r="D608" s="20" t="s">
        <v>6</v>
      </c>
      <c r="E608" s="20" t="s">
        <v>523</v>
      </c>
      <c r="F608" s="20" t="s">
        <v>92</v>
      </c>
      <c r="G608" s="100">
        <f>G609</f>
        <v>365.5</v>
      </c>
      <c r="H608" s="100">
        <f>H609</f>
        <v>365.5</v>
      </c>
      <c r="I608" s="100">
        <f t="shared" si="141"/>
        <v>731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1.25" customHeight="1">
      <c r="A609" s="21" t="s">
        <v>205</v>
      </c>
      <c r="B609" s="20" t="s">
        <v>49</v>
      </c>
      <c r="C609" s="20" t="s">
        <v>9</v>
      </c>
      <c r="D609" s="20" t="s">
        <v>6</v>
      </c>
      <c r="E609" s="20" t="s">
        <v>523</v>
      </c>
      <c r="F609" s="20" t="s">
        <v>206</v>
      </c>
      <c r="G609" s="100">
        <v>365.5</v>
      </c>
      <c r="H609" s="103">
        <v>365.5</v>
      </c>
      <c r="I609" s="100">
        <f t="shared" si="141"/>
        <v>731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25.5" hidden="1">
      <c r="A610" s="111" t="s">
        <v>527</v>
      </c>
      <c r="B610" s="20" t="s">
        <v>49</v>
      </c>
      <c r="C610" s="20" t="s">
        <v>9</v>
      </c>
      <c r="D610" s="20" t="s">
        <v>6</v>
      </c>
      <c r="E610" s="20" t="s">
        <v>526</v>
      </c>
      <c r="F610" s="20"/>
      <c r="G610" s="100">
        <f>G611</f>
        <v>321.39999999999998</v>
      </c>
      <c r="H610" s="100">
        <f>H611</f>
        <v>-321.39999999999998</v>
      </c>
      <c r="I610" s="100">
        <f t="shared" si="141"/>
        <v>0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 hidden="1">
      <c r="A611" s="21" t="s">
        <v>93</v>
      </c>
      <c r="B611" s="20" t="s">
        <v>49</v>
      </c>
      <c r="C611" s="20" t="s">
        <v>9</v>
      </c>
      <c r="D611" s="20" t="s">
        <v>6</v>
      </c>
      <c r="E611" s="20" t="s">
        <v>526</v>
      </c>
      <c r="F611" s="20" t="s">
        <v>92</v>
      </c>
      <c r="G611" s="100">
        <f>G612</f>
        <v>321.39999999999998</v>
      </c>
      <c r="H611" s="100">
        <f>H612</f>
        <v>-321.39999999999998</v>
      </c>
      <c r="I611" s="100">
        <f t="shared" si="141"/>
        <v>0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 hidden="1">
      <c r="A612" s="21" t="s">
        <v>205</v>
      </c>
      <c r="B612" s="20" t="s">
        <v>49</v>
      </c>
      <c r="C612" s="20" t="s">
        <v>9</v>
      </c>
      <c r="D612" s="20" t="s">
        <v>6</v>
      </c>
      <c r="E612" s="20" t="s">
        <v>526</v>
      </c>
      <c r="F612" s="20" t="s">
        <v>206</v>
      </c>
      <c r="G612" s="100">
        <v>321.39999999999998</v>
      </c>
      <c r="H612" s="103">
        <f>-321.4</f>
        <v>-321.39999999999998</v>
      </c>
      <c r="I612" s="100">
        <f t="shared" si="141"/>
        <v>0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489</v>
      </c>
      <c r="B613" s="20" t="s">
        <v>49</v>
      </c>
      <c r="C613" s="20" t="s">
        <v>9</v>
      </c>
      <c r="D613" s="20" t="s">
        <v>6</v>
      </c>
      <c r="E613" s="20" t="s">
        <v>488</v>
      </c>
      <c r="F613" s="20"/>
      <c r="G613" s="100">
        <f>G614+G617</f>
        <v>770</v>
      </c>
      <c r="H613" s="100">
        <f>H614+H617</f>
        <v>510.4</v>
      </c>
      <c r="I613" s="100">
        <f t="shared" si="141"/>
        <v>1280.4000000000001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25.5">
      <c r="A614" s="111" t="s">
        <v>354</v>
      </c>
      <c r="B614" s="20" t="s">
        <v>49</v>
      </c>
      <c r="C614" s="20" t="s">
        <v>9</v>
      </c>
      <c r="D614" s="20" t="s">
        <v>6</v>
      </c>
      <c r="E614" s="20" t="s">
        <v>487</v>
      </c>
      <c r="F614" s="20"/>
      <c r="G614" s="100">
        <f t="shared" ref="G614:H618" si="143">G615</f>
        <v>150</v>
      </c>
      <c r="H614" s="100">
        <f t="shared" si="143"/>
        <v>510.4</v>
      </c>
      <c r="I614" s="100">
        <f t="shared" si="141"/>
        <v>660.4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93</v>
      </c>
      <c r="B615" s="20" t="s">
        <v>49</v>
      </c>
      <c r="C615" s="20" t="s">
        <v>9</v>
      </c>
      <c r="D615" s="20" t="s">
        <v>6</v>
      </c>
      <c r="E615" s="20" t="s">
        <v>487</v>
      </c>
      <c r="F615" s="20" t="s">
        <v>92</v>
      </c>
      <c r="G615" s="100">
        <f t="shared" si="143"/>
        <v>150</v>
      </c>
      <c r="H615" s="100">
        <f t="shared" si="143"/>
        <v>510.4</v>
      </c>
      <c r="I615" s="100">
        <f t="shared" si="141"/>
        <v>660.4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205</v>
      </c>
      <c r="B616" s="20" t="s">
        <v>49</v>
      </c>
      <c r="C616" s="20" t="s">
        <v>9</v>
      </c>
      <c r="D616" s="20" t="s">
        <v>6</v>
      </c>
      <c r="E616" s="20" t="s">
        <v>487</v>
      </c>
      <c r="F616" s="20" t="s">
        <v>206</v>
      </c>
      <c r="G616" s="100">
        <v>150</v>
      </c>
      <c r="H616" s="103">
        <v>510.4</v>
      </c>
      <c r="I616" s="100">
        <f t="shared" si="141"/>
        <v>660.4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25.5">
      <c r="A617" s="111" t="s">
        <v>525</v>
      </c>
      <c r="B617" s="20" t="s">
        <v>49</v>
      </c>
      <c r="C617" s="20" t="s">
        <v>9</v>
      </c>
      <c r="D617" s="20" t="s">
        <v>6</v>
      </c>
      <c r="E617" s="20" t="s">
        <v>524</v>
      </c>
      <c r="F617" s="20"/>
      <c r="G617" s="100">
        <f t="shared" si="143"/>
        <v>620</v>
      </c>
      <c r="H617" s="100">
        <f t="shared" si="143"/>
        <v>0</v>
      </c>
      <c r="I617" s="100">
        <f t="shared" si="141"/>
        <v>620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93</v>
      </c>
      <c r="B618" s="20" t="s">
        <v>49</v>
      </c>
      <c r="C618" s="20" t="s">
        <v>9</v>
      </c>
      <c r="D618" s="20" t="s">
        <v>6</v>
      </c>
      <c r="E618" s="20" t="s">
        <v>524</v>
      </c>
      <c r="F618" s="20" t="s">
        <v>92</v>
      </c>
      <c r="G618" s="100">
        <f t="shared" si="143"/>
        <v>620</v>
      </c>
      <c r="H618" s="100">
        <f t="shared" si="143"/>
        <v>0</v>
      </c>
      <c r="I618" s="100">
        <f t="shared" si="141"/>
        <v>620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205</v>
      </c>
      <c r="B619" s="20" t="s">
        <v>49</v>
      </c>
      <c r="C619" s="20" t="s">
        <v>9</v>
      </c>
      <c r="D619" s="20" t="s">
        <v>6</v>
      </c>
      <c r="E619" s="20" t="s">
        <v>524</v>
      </c>
      <c r="F619" s="20" t="s">
        <v>206</v>
      </c>
      <c r="G619" s="100">
        <v>620</v>
      </c>
      <c r="H619" s="103"/>
      <c r="I619" s="100">
        <f t="shared" si="141"/>
        <v>620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122</v>
      </c>
      <c r="B620" s="20" t="s">
        <v>49</v>
      </c>
      <c r="C620" s="20" t="s">
        <v>9</v>
      </c>
      <c r="D620" s="20" t="s">
        <v>6</v>
      </c>
      <c r="E620" s="20" t="s">
        <v>342</v>
      </c>
      <c r="F620" s="20"/>
      <c r="G620" s="100">
        <f>G627+G624+G621</f>
        <v>13069.9</v>
      </c>
      <c r="H620" s="100">
        <f t="shared" ref="H620" si="144">H627+H624+H621</f>
        <v>2276.1999999999998</v>
      </c>
      <c r="I620" s="100">
        <f t="shared" si="141"/>
        <v>15346.099999999999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36">
      <c r="A621" s="21" t="s">
        <v>124</v>
      </c>
      <c r="B621" s="20" t="s">
        <v>49</v>
      </c>
      <c r="C621" s="20" t="s">
        <v>9</v>
      </c>
      <c r="D621" s="20" t="s">
        <v>6</v>
      </c>
      <c r="E621" s="20" t="s">
        <v>414</v>
      </c>
      <c r="F621" s="20"/>
      <c r="G621" s="100">
        <f>G622</f>
        <v>12003.3</v>
      </c>
      <c r="H621" s="100">
        <f t="shared" ref="H621:H622" si="145">H622</f>
        <v>2276.1999999999998</v>
      </c>
      <c r="I621" s="100">
        <f t="shared" si="141"/>
        <v>14279.5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93</v>
      </c>
      <c r="B622" s="20" t="s">
        <v>49</v>
      </c>
      <c r="C622" s="20" t="s">
        <v>9</v>
      </c>
      <c r="D622" s="20" t="s">
        <v>6</v>
      </c>
      <c r="E622" s="20" t="s">
        <v>414</v>
      </c>
      <c r="F622" s="20" t="s">
        <v>92</v>
      </c>
      <c r="G622" s="100">
        <f>G623</f>
        <v>12003.3</v>
      </c>
      <c r="H622" s="100">
        <f t="shared" si="145"/>
        <v>2276.1999999999998</v>
      </c>
      <c r="I622" s="100">
        <f t="shared" si="141"/>
        <v>14279.5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205</v>
      </c>
      <c r="B623" s="20" t="s">
        <v>49</v>
      </c>
      <c r="C623" s="20" t="s">
        <v>9</v>
      </c>
      <c r="D623" s="20" t="s">
        <v>6</v>
      </c>
      <c r="E623" s="20" t="s">
        <v>414</v>
      </c>
      <c r="F623" s="20" t="s">
        <v>206</v>
      </c>
      <c r="G623" s="100">
        <v>12003.3</v>
      </c>
      <c r="H623" s="103">
        <v>2276.1999999999998</v>
      </c>
      <c r="I623" s="100">
        <f t="shared" si="141"/>
        <v>14279.5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24">
      <c r="A624" s="21" t="s">
        <v>96</v>
      </c>
      <c r="B624" s="20" t="s">
        <v>49</v>
      </c>
      <c r="C624" s="20" t="s">
        <v>9</v>
      </c>
      <c r="D624" s="20" t="s">
        <v>6</v>
      </c>
      <c r="E624" s="20" t="s">
        <v>415</v>
      </c>
      <c r="F624" s="20"/>
      <c r="G624" s="100">
        <f>G625</f>
        <v>1066.5999999999999</v>
      </c>
      <c r="H624" s="100">
        <f t="shared" ref="H624:H625" si="146">H625</f>
        <v>0</v>
      </c>
      <c r="I624" s="100">
        <f t="shared" si="141"/>
        <v>1066.5999999999999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>
      <c r="A625" s="21" t="s">
        <v>93</v>
      </c>
      <c r="B625" s="20" t="s">
        <v>49</v>
      </c>
      <c r="C625" s="20" t="s">
        <v>9</v>
      </c>
      <c r="D625" s="20" t="s">
        <v>6</v>
      </c>
      <c r="E625" s="20" t="s">
        <v>415</v>
      </c>
      <c r="F625" s="20" t="s">
        <v>92</v>
      </c>
      <c r="G625" s="100">
        <f>G626</f>
        <v>1066.5999999999999</v>
      </c>
      <c r="H625" s="100">
        <f t="shared" si="146"/>
        <v>0</v>
      </c>
      <c r="I625" s="100">
        <f t="shared" si="141"/>
        <v>1066.5999999999999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205</v>
      </c>
      <c r="B626" s="20" t="s">
        <v>49</v>
      </c>
      <c r="C626" s="20" t="s">
        <v>9</v>
      </c>
      <c r="D626" s="20" t="s">
        <v>6</v>
      </c>
      <c r="E626" s="20" t="s">
        <v>415</v>
      </c>
      <c r="F626" s="20" t="s">
        <v>206</v>
      </c>
      <c r="G626" s="100">
        <v>1066.5999999999999</v>
      </c>
      <c r="H626" s="103"/>
      <c r="I626" s="100">
        <f t="shared" si="141"/>
        <v>1066.5999999999999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 hidden="1">
      <c r="A627" s="21" t="s">
        <v>330</v>
      </c>
      <c r="B627" s="20" t="s">
        <v>49</v>
      </c>
      <c r="C627" s="20" t="s">
        <v>9</v>
      </c>
      <c r="D627" s="20" t="s">
        <v>6</v>
      </c>
      <c r="E627" s="20" t="s">
        <v>423</v>
      </c>
      <c r="F627" s="20"/>
      <c r="G627" s="100">
        <f>G628</f>
        <v>0</v>
      </c>
      <c r="H627" s="100">
        <f>H628</f>
        <v>0</v>
      </c>
      <c r="I627" s="100">
        <f t="shared" si="141"/>
        <v>0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 hidden="1">
      <c r="A628" s="21" t="s">
        <v>93</v>
      </c>
      <c r="B628" s="20" t="s">
        <v>49</v>
      </c>
      <c r="C628" s="20" t="s">
        <v>9</v>
      </c>
      <c r="D628" s="20" t="s">
        <v>6</v>
      </c>
      <c r="E628" s="20" t="s">
        <v>423</v>
      </c>
      <c r="F628" s="20" t="s">
        <v>92</v>
      </c>
      <c r="G628" s="100">
        <f>G629</f>
        <v>0</v>
      </c>
      <c r="H628" s="100">
        <f>H629</f>
        <v>0</v>
      </c>
      <c r="I628" s="100">
        <f t="shared" si="141"/>
        <v>0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 hidden="1">
      <c r="A629" s="21" t="s">
        <v>207</v>
      </c>
      <c r="B629" s="20" t="s">
        <v>49</v>
      </c>
      <c r="C629" s="20" t="s">
        <v>9</v>
      </c>
      <c r="D629" s="20" t="s">
        <v>6</v>
      </c>
      <c r="E629" s="20" t="s">
        <v>423</v>
      </c>
      <c r="F629" s="20" t="s">
        <v>206</v>
      </c>
      <c r="G629" s="100">
        <v>0</v>
      </c>
      <c r="H629" s="103"/>
      <c r="I629" s="100">
        <f t="shared" si="141"/>
        <v>0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24">
      <c r="A630" s="29" t="s">
        <v>305</v>
      </c>
      <c r="B630" s="20" t="s">
        <v>49</v>
      </c>
      <c r="C630" s="20" t="s">
        <v>9</v>
      </c>
      <c r="D630" s="20" t="s">
        <v>6</v>
      </c>
      <c r="E630" s="20" t="s">
        <v>307</v>
      </c>
      <c r="F630" s="20"/>
      <c r="G630" s="100">
        <f t="shared" ref="G630:H633" si="147">G631</f>
        <v>18681.5</v>
      </c>
      <c r="H630" s="100">
        <f t="shared" si="147"/>
        <v>0</v>
      </c>
      <c r="I630" s="100">
        <f t="shared" si="141"/>
        <v>18681.5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9" t="s">
        <v>390</v>
      </c>
      <c r="B631" s="20" t="s">
        <v>49</v>
      </c>
      <c r="C631" s="20" t="s">
        <v>9</v>
      </c>
      <c r="D631" s="20" t="s">
        <v>6</v>
      </c>
      <c r="E631" s="20" t="s">
        <v>328</v>
      </c>
      <c r="F631" s="20"/>
      <c r="G631" s="100">
        <f t="shared" si="147"/>
        <v>18681.5</v>
      </c>
      <c r="H631" s="100">
        <f t="shared" si="147"/>
        <v>0</v>
      </c>
      <c r="I631" s="100">
        <f t="shared" si="141"/>
        <v>18681.5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24">
      <c r="A632" s="21" t="s">
        <v>490</v>
      </c>
      <c r="B632" s="20" t="s">
        <v>49</v>
      </c>
      <c r="C632" s="20" t="s">
        <v>9</v>
      </c>
      <c r="D632" s="20" t="s">
        <v>6</v>
      </c>
      <c r="E632" s="20" t="s">
        <v>393</v>
      </c>
      <c r="F632" s="20"/>
      <c r="G632" s="100">
        <f t="shared" si="147"/>
        <v>18681.5</v>
      </c>
      <c r="H632" s="100">
        <f t="shared" si="147"/>
        <v>0</v>
      </c>
      <c r="I632" s="100">
        <f t="shared" si="141"/>
        <v>18681.5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1" t="s">
        <v>93</v>
      </c>
      <c r="B633" s="20" t="s">
        <v>49</v>
      </c>
      <c r="C633" s="20" t="s">
        <v>9</v>
      </c>
      <c r="D633" s="20" t="s">
        <v>6</v>
      </c>
      <c r="E633" s="20" t="s">
        <v>393</v>
      </c>
      <c r="F633" s="20" t="s">
        <v>92</v>
      </c>
      <c r="G633" s="100">
        <f t="shared" si="147"/>
        <v>18681.5</v>
      </c>
      <c r="H633" s="100">
        <f t="shared" si="147"/>
        <v>0</v>
      </c>
      <c r="I633" s="100">
        <f t="shared" si="141"/>
        <v>18681.5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>
      <c r="A634" s="21" t="s">
        <v>205</v>
      </c>
      <c r="B634" s="20" t="s">
        <v>49</v>
      </c>
      <c r="C634" s="20" t="s">
        <v>9</v>
      </c>
      <c r="D634" s="20" t="s">
        <v>6</v>
      </c>
      <c r="E634" s="20" t="s">
        <v>393</v>
      </c>
      <c r="F634" s="20" t="s">
        <v>206</v>
      </c>
      <c r="G634" s="100">
        <f>18494+187.5</f>
        <v>18681.5</v>
      </c>
      <c r="H634" s="100"/>
      <c r="I634" s="100">
        <f t="shared" si="141"/>
        <v>18681.5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>
      <c r="A635" s="22" t="s">
        <v>224</v>
      </c>
      <c r="B635" s="18" t="s">
        <v>49</v>
      </c>
      <c r="C635" s="18" t="s">
        <v>9</v>
      </c>
      <c r="D635" s="18" t="s">
        <v>7</v>
      </c>
      <c r="E635" s="18"/>
      <c r="F635" s="18"/>
      <c r="G635" s="99">
        <f>G636</f>
        <v>14047.5</v>
      </c>
      <c r="H635" s="99">
        <f t="shared" ref="H635" si="148">H636</f>
        <v>65.400000000000006</v>
      </c>
      <c r="I635" s="99">
        <f t="shared" si="141"/>
        <v>14112.9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4.25" customHeight="1">
      <c r="A636" s="21" t="s">
        <v>314</v>
      </c>
      <c r="B636" s="20" t="s">
        <v>49</v>
      </c>
      <c r="C636" s="20" t="s">
        <v>9</v>
      </c>
      <c r="D636" s="20" t="s">
        <v>7</v>
      </c>
      <c r="E636" s="20" t="s">
        <v>165</v>
      </c>
      <c r="F636" s="20"/>
      <c r="G636" s="100">
        <f>G637+G661</f>
        <v>14047.5</v>
      </c>
      <c r="H636" s="100">
        <f>H637+H661</f>
        <v>65.400000000000006</v>
      </c>
      <c r="I636" s="100">
        <f t="shared" si="141"/>
        <v>14112.9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318</v>
      </c>
      <c r="B637" s="20" t="s">
        <v>49</v>
      </c>
      <c r="C637" s="20" t="s">
        <v>9</v>
      </c>
      <c r="D637" s="20" t="s">
        <v>7</v>
      </c>
      <c r="E637" s="20" t="s">
        <v>169</v>
      </c>
      <c r="F637" s="20"/>
      <c r="G637" s="100">
        <f>G638+G641+G644+G647+G650</f>
        <v>13625.8</v>
      </c>
      <c r="H637" s="100">
        <f>H638+H641+H644+H647+H650</f>
        <v>0</v>
      </c>
      <c r="I637" s="100">
        <f t="shared" si="141"/>
        <v>13625.8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>
      <c r="A638" s="21" t="s">
        <v>125</v>
      </c>
      <c r="B638" s="20" t="s">
        <v>49</v>
      </c>
      <c r="C638" s="20" t="s">
        <v>9</v>
      </c>
      <c r="D638" s="20" t="s">
        <v>7</v>
      </c>
      <c r="E638" s="20" t="s">
        <v>170</v>
      </c>
      <c r="F638" s="20"/>
      <c r="G638" s="100">
        <f>G639</f>
        <v>9879.4</v>
      </c>
      <c r="H638" s="100">
        <f t="shared" ref="H638:H639" si="149">H639</f>
        <v>0</v>
      </c>
      <c r="I638" s="100">
        <f t="shared" si="141"/>
        <v>9879.4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>
      <c r="A639" s="21" t="s">
        <v>93</v>
      </c>
      <c r="B639" s="20" t="s">
        <v>49</v>
      </c>
      <c r="C639" s="20" t="s">
        <v>9</v>
      </c>
      <c r="D639" s="20" t="s">
        <v>7</v>
      </c>
      <c r="E639" s="20" t="s">
        <v>170</v>
      </c>
      <c r="F639" s="20" t="s">
        <v>92</v>
      </c>
      <c r="G639" s="100">
        <f>G640</f>
        <v>9879.4</v>
      </c>
      <c r="H639" s="100">
        <f t="shared" si="149"/>
        <v>0</v>
      </c>
      <c r="I639" s="100">
        <f t="shared" si="141"/>
        <v>9879.4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>
      <c r="A640" s="21" t="s">
        <v>205</v>
      </c>
      <c r="B640" s="20" t="s">
        <v>49</v>
      </c>
      <c r="C640" s="20" t="s">
        <v>9</v>
      </c>
      <c r="D640" s="20" t="s">
        <v>7</v>
      </c>
      <c r="E640" s="20" t="s">
        <v>170</v>
      </c>
      <c r="F640" s="20" t="s">
        <v>206</v>
      </c>
      <c r="G640" s="100">
        <v>9879.4</v>
      </c>
      <c r="H640" s="103"/>
      <c r="I640" s="100">
        <f t="shared" si="141"/>
        <v>9879.4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>
      <c r="A641" s="21" t="s">
        <v>73</v>
      </c>
      <c r="B641" s="20" t="s">
        <v>49</v>
      </c>
      <c r="C641" s="20" t="s">
        <v>9</v>
      </c>
      <c r="D641" s="20" t="s">
        <v>7</v>
      </c>
      <c r="E641" s="20" t="s">
        <v>171</v>
      </c>
      <c r="F641" s="20"/>
      <c r="G641" s="100">
        <f>G642</f>
        <v>681.5</v>
      </c>
      <c r="H641" s="100">
        <f t="shared" ref="H641:H642" si="150">H642</f>
        <v>0</v>
      </c>
      <c r="I641" s="100">
        <f t="shared" si="141"/>
        <v>681.5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93</v>
      </c>
      <c r="B642" s="20" t="s">
        <v>49</v>
      </c>
      <c r="C642" s="20" t="s">
        <v>9</v>
      </c>
      <c r="D642" s="20" t="s">
        <v>7</v>
      </c>
      <c r="E642" s="20" t="s">
        <v>171</v>
      </c>
      <c r="F642" s="20" t="s">
        <v>92</v>
      </c>
      <c r="G642" s="100">
        <f>G643</f>
        <v>681.5</v>
      </c>
      <c r="H642" s="100">
        <f t="shared" si="150"/>
        <v>0</v>
      </c>
      <c r="I642" s="100">
        <f t="shared" si="141"/>
        <v>681.5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>
      <c r="A643" s="21" t="s">
        <v>205</v>
      </c>
      <c r="B643" s="20" t="s">
        <v>49</v>
      </c>
      <c r="C643" s="20" t="s">
        <v>9</v>
      </c>
      <c r="D643" s="20" t="s">
        <v>7</v>
      </c>
      <c r="E643" s="20" t="s">
        <v>171</v>
      </c>
      <c r="F643" s="20" t="s">
        <v>206</v>
      </c>
      <c r="G643" s="100">
        <v>681.5</v>
      </c>
      <c r="H643" s="103"/>
      <c r="I643" s="100">
        <f t="shared" si="141"/>
        <v>681.5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>
      <c r="A644" s="21" t="s">
        <v>97</v>
      </c>
      <c r="B644" s="20" t="s">
        <v>49</v>
      </c>
      <c r="C644" s="20" t="s">
        <v>9</v>
      </c>
      <c r="D644" s="20" t="s">
        <v>7</v>
      </c>
      <c r="E644" s="20" t="s">
        <v>172</v>
      </c>
      <c r="F644" s="20"/>
      <c r="G644" s="100">
        <f>G645</f>
        <v>106</v>
      </c>
      <c r="H644" s="100">
        <f t="shared" ref="H644:H645" si="151">H645</f>
        <v>0</v>
      </c>
      <c r="I644" s="100">
        <f t="shared" si="141"/>
        <v>106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>
      <c r="A645" s="21" t="s">
        <v>93</v>
      </c>
      <c r="B645" s="20" t="s">
        <v>49</v>
      </c>
      <c r="C645" s="20" t="s">
        <v>9</v>
      </c>
      <c r="D645" s="20" t="s">
        <v>7</v>
      </c>
      <c r="E645" s="20" t="s">
        <v>172</v>
      </c>
      <c r="F645" s="20" t="s">
        <v>92</v>
      </c>
      <c r="G645" s="100">
        <f>G646</f>
        <v>106</v>
      </c>
      <c r="H645" s="100">
        <f t="shared" si="151"/>
        <v>0</v>
      </c>
      <c r="I645" s="100">
        <f t="shared" si="141"/>
        <v>106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>
      <c r="A646" s="21" t="s">
        <v>205</v>
      </c>
      <c r="B646" s="20" t="s">
        <v>49</v>
      </c>
      <c r="C646" s="20" t="s">
        <v>9</v>
      </c>
      <c r="D646" s="20" t="s">
        <v>7</v>
      </c>
      <c r="E646" s="20" t="s">
        <v>172</v>
      </c>
      <c r="F646" s="20" t="s">
        <v>206</v>
      </c>
      <c r="G646" s="100">
        <v>106</v>
      </c>
      <c r="H646" s="103"/>
      <c r="I646" s="100">
        <f t="shared" si="141"/>
        <v>106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 hidden="1">
      <c r="A647" s="21" t="s">
        <v>374</v>
      </c>
      <c r="B647" s="20" t="s">
        <v>49</v>
      </c>
      <c r="C647" s="20" t="s">
        <v>9</v>
      </c>
      <c r="D647" s="20" t="s">
        <v>7</v>
      </c>
      <c r="E647" s="20" t="s">
        <v>371</v>
      </c>
      <c r="F647" s="20"/>
      <c r="G647" s="103">
        <f>G648</f>
        <v>0</v>
      </c>
      <c r="H647" s="103">
        <f>H648</f>
        <v>0</v>
      </c>
      <c r="I647" s="100">
        <f t="shared" si="141"/>
        <v>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 hidden="1">
      <c r="A648" s="21" t="s">
        <v>113</v>
      </c>
      <c r="B648" s="20" t="s">
        <v>49</v>
      </c>
      <c r="C648" s="20" t="s">
        <v>9</v>
      </c>
      <c r="D648" s="20" t="s">
        <v>7</v>
      </c>
      <c r="E648" s="20" t="s">
        <v>371</v>
      </c>
      <c r="F648" s="20" t="s">
        <v>92</v>
      </c>
      <c r="G648" s="103">
        <f>G649</f>
        <v>0</v>
      </c>
      <c r="H648" s="103">
        <f>H649</f>
        <v>0</v>
      </c>
      <c r="I648" s="100">
        <f t="shared" si="141"/>
        <v>0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 hidden="1">
      <c r="A649" s="21" t="s">
        <v>207</v>
      </c>
      <c r="B649" s="20" t="s">
        <v>49</v>
      </c>
      <c r="C649" s="20" t="s">
        <v>9</v>
      </c>
      <c r="D649" s="20" t="s">
        <v>7</v>
      </c>
      <c r="E649" s="20" t="s">
        <v>371</v>
      </c>
      <c r="F649" s="20" t="s">
        <v>206</v>
      </c>
      <c r="G649" s="103"/>
      <c r="H649" s="103"/>
      <c r="I649" s="100">
        <f t="shared" si="141"/>
        <v>0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>
      <c r="A650" s="21" t="s">
        <v>368</v>
      </c>
      <c r="B650" s="20" t="s">
        <v>49</v>
      </c>
      <c r="C650" s="20" t="s">
        <v>9</v>
      </c>
      <c r="D650" s="20" t="s">
        <v>7</v>
      </c>
      <c r="E650" s="20" t="s">
        <v>367</v>
      </c>
      <c r="F650" s="20"/>
      <c r="G650" s="103">
        <f>G651+G654</f>
        <v>2958.9</v>
      </c>
      <c r="H650" s="103">
        <f>H651+H654</f>
        <v>0</v>
      </c>
      <c r="I650" s="100">
        <f t="shared" si="141"/>
        <v>2958.9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>
      <c r="A651" s="21" t="s">
        <v>125</v>
      </c>
      <c r="B651" s="20" t="s">
        <v>49</v>
      </c>
      <c r="C651" s="20" t="s">
        <v>9</v>
      </c>
      <c r="D651" s="20" t="s">
        <v>7</v>
      </c>
      <c r="E651" s="20" t="s">
        <v>366</v>
      </c>
      <c r="F651" s="20"/>
      <c r="G651" s="103">
        <f>G652</f>
        <v>2706.8</v>
      </c>
      <c r="H651" s="103">
        <f>H652</f>
        <v>0</v>
      </c>
      <c r="I651" s="100">
        <f t="shared" si="141"/>
        <v>2706.8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>
      <c r="A652" s="21" t="s">
        <v>93</v>
      </c>
      <c r="B652" s="20" t="s">
        <v>49</v>
      </c>
      <c r="C652" s="20" t="s">
        <v>9</v>
      </c>
      <c r="D652" s="20" t="s">
        <v>7</v>
      </c>
      <c r="E652" s="20" t="s">
        <v>366</v>
      </c>
      <c r="F652" s="20" t="s">
        <v>92</v>
      </c>
      <c r="G652" s="103">
        <f>G653</f>
        <v>2706.8</v>
      </c>
      <c r="H652" s="103">
        <f>H653</f>
        <v>0</v>
      </c>
      <c r="I652" s="100">
        <f t="shared" si="141"/>
        <v>2706.8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>
      <c r="A653" s="21" t="s">
        <v>205</v>
      </c>
      <c r="B653" s="20" t="s">
        <v>49</v>
      </c>
      <c r="C653" s="20" t="s">
        <v>9</v>
      </c>
      <c r="D653" s="20" t="s">
        <v>7</v>
      </c>
      <c r="E653" s="20" t="s">
        <v>366</v>
      </c>
      <c r="F653" s="20" t="s">
        <v>206</v>
      </c>
      <c r="G653" s="103">
        <v>2706.8</v>
      </c>
      <c r="H653" s="103"/>
      <c r="I653" s="100">
        <f t="shared" si="141"/>
        <v>2706.8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21" t="s">
        <v>73</v>
      </c>
      <c r="B654" s="20" t="s">
        <v>49</v>
      </c>
      <c r="C654" s="20" t="s">
        <v>9</v>
      </c>
      <c r="D654" s="20" t="s">
        <v>7</v>
      </c>
      <c r="E654" s="20" t="s">
        <v>369</v>
      </c>
      <c r="F654" s="20"/>
      <c r="G654" s="103">
        <f>G655+G659</f>
        <v>252.09999999999997</v>
      </c>
      <c r="H654" s="103">
        <f>H655+H659</f>
        <v>0</v>
      </c>
      <c r="I654" s="100">
        <f t="shared" si="141"/>
        <v>252.09999999999997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>
      <c r="A655" s="21" t="s">
        <v>93</v>
      </c>
      <c r="B655" s="20" t="s">
        <v>49</v>
      </c>
      <c r="C655" s="20" t="s">
        <v>9</v>
      </c>
      <c r="D655" s="20" t="s">
        <v>7</v>
      </c>
      <c r="E655" s="20" t="s">
        <v>369</v>
      </c>
      <c r="F655" s="20" t="s">
        <v>92</v>
      </c>
      <c r="G655" s="103">
        <f>G656+G657+G658</f>
        <v>237.39999999999998</v>
      </c>
      <c r="H655" s="103">
        <f>H656+H657+H658</f>
        <v>0</v>
      </c>
      <c r="I655" s="100">
        <f t="shared" si="141"/>
        <v>237.39999999999998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>
      <c r="A656" s="21" t="s">
        <v>205</v>
      </c>
      <c r="B656" s="20" t="s">
        <v>49</v>
      </c>
      <c r="C656" s="20" t="s">
        <v>9</v>
      </c>
      <c r="D656" s="20" t="s">
        <v>7</v>
      </c>
      <c r="E656" s="20" t="s">
        <v>369</v>
      </c>
      <c r="F656" s="20" t="s">
        <v>206</v>
      </c>
      <c r="G656" s="103">
        <f>193.4+14.7</f>
        <v>208.1</v>
      </c>
      <c r="H656" s="103"/>
      <c r="I656" s="100">
        <f t="shared" si="141"/>
        <v>208.1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>
      <c r="A657" s="21" t="s">
        <v>372</v>
      </c>
      <c r="B657" s="20" t="s">
        <v>49</v>
      </c>
      <c r="C657" s="20" t="s">
        <v>9</v>
      </c>
      <c r="D657" s="20" t="s">
        <v>7</v>
      </c>
      <c r="E657" s="20" t="s">
        <v>369</v>
      </c>
      <c r="F657" s="20" t="s">
        <v>370</v>
      </c>
      <c r="G657" s="103">
        <v>14.6</v>
      </c>
      <c r="H657" s="103"/>
      <c r="I657" s="100">
        <f t="shared" si="141"/>
        <v>14.6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24">
      <c r="A658" s="21" t="s">
        <v>373</v>
      </c>
      <c r="B658" s="20" t="s">
        <v>49</v>
      </c>
      <c r="C658" s="20" t="s">
        <v>9</v>
      </c>
      <c r="D658" s="20" t="s">
        <v>7</v>
      </c>
      <c r="E658" s="20" t="s">
        <v>369</v>
      </c>
      <c r="F658" s="20" t="s">
        <v>245</v>
      </c>
      <c r="G658" s="103">
        <v>14.7</v>
      </c>
      <c r="H658" s="103"/>
      <c r="I658" s="100">
        <f t="shared" si="141"/>
        <v>14.7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70</v>
      </c>
      <c r="B659" s="20" t="s">
        <v>49</v>
      </c>
      <c r="C659" s="20" t="s">
        <v>9</v>
      </c>
      <c r="D659" s="20" t="s">
        <v>7</v>
      </c>
      <c r="E659" s="20" t="s">
        <v>369</v>
      </c>
      <c r="F659" s="20" t="s">
        <v>22</v>
      </c>
      <c r="G659" s="103">
        <f>G660</f>
        <v>14.7</v>
      </c>
      <c r="H659" s="103">
        <f>H660</f>
        <v>0</v>
      </c>
      <c r="I659" s="100">
        <f t="shared" si="141"/>
        <v>14.7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24">
      <c r="A660" s="21" t="s">
        <v>476</v>
      </c>
      <c r="B660" s="20" t="s">
        <v>49</v>
      </c>
      <c r="C660" s="20" t="s">
        <v>9</v>
      </c>
      <c r="D660" s="20" t="s">
        <v>7</v>
      </c>
      <c r="E660" s="20" t="s">
        <v>369</v>
      </c>
      <c r="F660" s="20" t="s">
        <v>75</v>
      </c>
      <c r="G660" s="103">
        <v>14.7</v>
      </c>
      <c r="H660" s="103"/>
      <c r="I660" s="100">
        <f t="shared" ref="I660:I777" si="152">G660+H660</f>
        <v>14.7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>
      <c r="A661" s="21" t="s">
        <v>122</v>
      </c>
      <c r="B661" s="20" t="s">
        <v>49</v>
      </c>
      <c r="C661" s="20" t="s">
        <v>9</v>
      </c>
      <c r="D661" s="20" t="s">
        <v>7</v>
      </c>
      <c r="E661" s="20" t="s">
        <v>342</v>
      </c>
      <c r="F661" s="20"/>
      <c r="G661" s="100">
        <f>G662+G665</f>
        <v>421.7</v>
      </c>
      <c r="H661" s="100">
        <f>H662+H665</f>
        <v>65.400000000000006</v>
      </c>
      <c r="I661" s="100">
        <f t="shared" si="152"/>
        <v>487.1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36">
      <c r="A662" s="21" t="s">
        <v>124</v>
      </c>
      <c r="B662" s="20" t="s">
        <v>49</v>
      </c>
      <c r="C662" s="20" t="s">
        <v>9</v>
      </c>
      <c r="D662" s="20" t="s">
        <v>7</v>
      </c>
      <c r="E662" s="20" t="s">
        <v>414</v>
      </c>
      <c r="F662" s="20"/>
      <c r="G662" s="100">
        <f t="shared" ref="G662:H663" si="153">G663</f>
        <v>371.7</v>
      </c>
      <c r="H662" s="100">
        <f t="shared" si="153"/>
        <v>65.400000000000006</v>
      </c>
      <c r="I662" s="100">
        <f t="shared" si="152"/>
        <v>437.1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>
      <c r="A663" s="21" t="s">
        <v>93</v>
      </c>
      <c r="B663" s="20" t="s">
        <v>49</v>
      </c>
      <c r="C663" s="20" t="s">
        <v>9</v>
      </c>
      <c r="D663" s="20" t="s">
        <v>7</v>
      </c>
      <c r="E663" s="20" t="s">
        <v>414</v>
      </c>
      <c r="F663" s="20" t="s">
        <v>92</v>
      </c>
      <c r="G663" s="100">
        <f t="shared" si="153"/>
        <v>371.7</v>
      </c>
      <c r="H663" s="100">
        <f t="shared" si="153"/>
        <v>65.400000000000006</v>
      </c>
      <c r="I663" s="100">
        <f t="shared" si="152"/>
        <v>437.1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>
      <c r="A664" s="21" t="s">
        <v>205</v>
      </c>
      <c r="B664" s="20" t="s">
        <v>49</v>
      </c>
      <c r="C664" s="20" t="s">
        <v>9</v>
      </c>
      <c r="D664" s="20" t="s">
        <v>7</v>
      </c>
      <c r="E664" s="20" t="s">
        <v>414</v>
      </c>
      <c r="F664" s="20" t="s">
        <v>206</v>
      </c>
      <c r="G664" s="100">
        <v>371.7</v>
      </c>
      <c r="H664" s="103">
        <v>65.400000000000006</v>
      </c>
      <c r="I664" s="100">
        <f t="shared" si="152"/>
        <v>437.1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24">
      <c r="A665" s="21" t="s">
        <v>96</v>
      </c>
      <c r="B665" s="20" t="s">
        <v>49</v>
      </c>
      <c r="C665" s="20" t="s">
        <v>9</v>
      </c>
      <c r="D665" s="20" t="s">
        <v>7</v>
      </c>
      <c r="E665" s="20" t="s">
        <v>415</v>
      </c>
      <c r="F665" s="20"/>
      <c r="G665" s="100">
        <f>G666</f>
        <v>50</v>
      </c>
      <c r="H665" s="100">
        <f t="shared" ref="H665:H666" si="154">H666</f>
        <v>0</v>
      </c>
      <c r="I665" s="100">
        <f>G665+H665</f>
        <v>50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93</v>
      </c>
      <c r="B666" s="20" t="s">
        <v>49</v>
      </c>
      <c r="C666" s="20" t="s">
        <v>9</v>
      </c>
      <c r="D666" s="20" t="s">
        <v>7</v>
      </c>
      <c r="E666" s="20" t="s">
        <v>415</v>
      </c>
      <c r="F666" s="20" t="s">
        <v>92</v>
      </c>
      <c r="G666" s="100">
        <f>G667</f>
        <v>50</v>
      </c>
      <c r="H666" s="100">
        <f t="shared" si="154"/>
        <v>0</v>
      </c>
      <c r="I666" s="100">
        <f>G666+H666</f>
        <v>50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>
      <c r="A667" s="21" t="s">
        <v>205</v>
      </c>
      <c r="B667" s="20" t="s">
        <v>49</v>
      </c>
      <c r="C667" s="20" t="s">
        <v>9</v>
      </c>
      <c r="D667" s="20" t="s">
        <v>7</v>
      </c>
      <c r="E667" s="20" t="s">
        <v>415</v>
      </c>
      <c r="F667" s="20" t="s">
        <v>206</v>
      </c>
      <c r="G667" s="100">
        <v>50</v>
      </c>
      <c r="H667" s="103"/>
      <c r="I667" s="100">
        <f>G667+H667</f>
        <v>50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>
      <c r="A668" s="22" t="s">
        <v>235</v>
      </c>
      <c r="B668" s="18" t="s">
        <v>49</v>
      </c>
      <c r="C668" s="18" t="s">
        <v>9</v>
      </c>
      <c r="D668" s="18" t="s">
        <v>9</v>
      </c>
      <c r="E668" s="18"/>
      <c r="F668" s="18"/>
      <c r="G668" s="99">
        <f>G678+G669</f>
        <v>1655.8</v>
      </c>
      <c r="H668" s="99">
        <f t="shared" ref="H668" si="155">H678+H669</f>
        <v>35.5</v>
      </c>
      <c r="I668" s="99">
        <f t="shared" si="152"/>
        <v>1691.3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24" hidden="1">
      <c r="A669" s="21" t="s">
        <v>115</v>
      </c>
      <c r="B669" s="20" t="s">
        <v>49</v>
      </c>
      <c r="C669" s="20" t="s">
        <v>9</v>
      </c>
      <c r="D669" s="20" t="s">
        <v>9</v>
      </c>
      <c r="E669" s="20" t="s">
        <v>155</v>
      </c>
      <c r="F669" s="20"/>
      <c r="G669" s="100">
        <f>G674+G670</f>
        <v>0</v>
      </c>
      <c r="H669" s="100">
        <f>H674+H670</f>
        <v>0</v>
      </c>
      <c r="I669" s="100">
        <f t="shared" si="152"/>
        <v>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 hidden="1">
      <c r="A670" s="21" t="s">
        <v>116</v>
      </c>
      <c r="B670" s="20" t="s">
        <v>49</v>
      </c>
      <c r="C670" s="20" t="s">
        <v>9</v>
      </c>
      <c r="D670" s="20" t="s">
        <v>9</v>
      </c>
      <c r="E670" s="20" t="s">
        <v>156</v>
      </c>
      <c r="F670" s="20"/>
      <c r="G670" s="100">
        <f t="shared" ref="G670:H672" si="156">G671</f>
        <v>0</v>
      </c>
      <c r="H670" s="100">
        <f t="shared" si="156"/>
        <v>0</v>
      </c>
      <c r="I670" s="100">
        <f t="shared" si="152"/>
        <v>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 hidden="1">
      <c r="A671" s="21" t="s">
        <v>347</v>
      </c>
      <c r="B671" s="20" t="s">
        <v>49</v>
      </c>
      <c r="C671" s="20" t="s">
        <v>9</v>
      </c>
      <c r="D671" s="20" t="s">
        <v>9</v>
      </c>
      <c r="E671" s="20" t="s">
        <v>214</v>
      </c>
      <c r="F671" s="20"/>
      <c r="G671" s="100">
        <f t="shared" si="156"/>
        <v>0</v>
      </c>
      <c r="H671" s="100">
        <f t="shared" si="156"/>
        <v>0</v>
      </c>
      <c r="I671" s="100">
        <f t="shared" si="152"/>
        <v>0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 hidden="1">
      <c r="A672" s="21" t="s">
        <v>93</v>
      </c>
      <c r="B672" s="20" t="s">
        <v>49</v>
      </c>
      <c r="C672" s="20" t="s">
        <v>9</v>
      </c>
      <c r="D672" s="20" t="s">
        <v>9</v>
      </c>
      <c r="E672" s="20" t="s">
        <v>214</v>
      </c>
      <c r="F672" s="20" t="s">
        <v>92</v>
      </c>
      <c r="G672" s="100">
        <f t="shared" si="156"/>
        <v>0</v>
      </c>
      <c r="H672" s="100">
        <f t="shared" si="156"/>
        <v>0</v>
      </c>
      <c r="I672" s="100">
        <f t="shared" si="152"/>
        <v>0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 hidden="1">
      <c r="A673" s="21" t="s">
        <v>207</v>
      </c>
      <c r="B673" s="20" t="s">
        <v>49</v>
      </c>
      <c r="C673" s="20" t="s">
        <v>9</v>
      </c>
      <c r="D673" s="20" t="s">
        <v>9</v>
      </c>
      <c r="E673" s="20" t="s">
        <v>214</v>
      </c>
      <c r="F673" s="20" t="s">
        <v>206</v>
      </c>
      <c r="G673" s="100"/>
      <c r="H673" s="100"/>
      <c r="I673" s="100">
        <f t="shared" si="152"/>
        <v>0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 hidden="1">
      <c r="A674" s="21" t="s">
        <v>194</v>
      </c>
      <c r="B674" s="20" t="s">
        <v>49</v>
      </c>
      <c r="C674" s="20" t="s">
        <v>9</v>
      </c>
      <c r="D674" s="20" t="s">
        <v>9</v>
      </c>
      <c r="E674" s="20" t="s">
        <v>193</v>
      </c>
      <c r="F674" s="20"/>
      <c r="G674" s="100">
        <f>G675</f>
        <v>0</v>
      </c>
      <c r="H674" s="100">
        <f t="shared" ref="G674:H676" si="157">H675</f>
        <v>0</v>
      </c>
      <c r="I674" s="100">
        <f t="shared" si="152"/>
        <v>0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 hidden="1">
      <c r="A675" s="21" t="s">
        <v>86</v>
      </c>
      <c r="B675" s="20" t="s">
        <v>49</v>
      </c>
      <c r="C675" s="20" t="s">
        <v>9</v>
      </c>
      <c r="D675" s="20" t="s">
        <v>9</v>
      </c>
      <c r="E675" s="20" t="s">
        <v>195</v>
      </c>
      <c r="F675" s="20"/>
      <c r="G675" s="100">
        <f>G676</f>
        <v>0</v>
      </c>
      <c r="H675" s="100">
        <f t="shared" si="157"/>
        <v>0</v>
      </c>
      <c r="I675" s="100">
        <f t="shared" si="152"/>
        <v>0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12" hidden="1">
      <c r="A676" s="21" t="s">
        <v>113</v>
      </c>
      <c r="B676" s="20" t="s">
        <v>49</v>
      </c>
      <c r="C676" s="20" t="s">
        <v>9</v>
      </c>
      <c r="D676" s="20" t="s">
        <v>9</v>
      </c>
      <c r="E676" s="20" t="s">
        <v>195</v>
      </c>
      <c r="F676" s="20" t="s">
        <v>92</v>
      </c>
      <c r="G676" s="100">
        <f t="shared" si="157"/>
        <v>0</v>
      </c>
      <c r="H676" s="100">
        <f t="shared" si="157"/>
        <v>0</v>
      </c>
      <c r="I676" s="100">
        <f t="shared" si="152"/>
        <v>0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 hidden="1">
      <c r="A677" s="21" t="s">
        <v>205</v>
      </c>
      <c r="B677" s="20" t="s">
        <v>49</v>
      </c>
      <c r="C677" s="20" t="s">
        <v>9</v>
      </c>
      <c r="D677" s="20" t="s">
        <v>9</v>
      </c>
      <c r="E677" s="20" t="s">
        <v>195</v>
      </c>
      <c r="F677" s="20" t="s">
        <v>206</v>
      </c>
      <c r="G677" s="100"/>
      <c r="H677" s="100"/>
      <c r="I677" s="100">
        <f t="shared" si="152"/>
        <v>0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5" customHeight="1">
      <c r="A678" s="21" t="s">
        <v>314</v>
      </c>
      <c r="B678" s="20" t="s">
        <v>49</v>
      </c>
      <c r="C678" s="20" t="s">
        <v>9</v>
      </c>
      <c r="D678" s="20" t="s">
        <v>9</v>
      </c>
      <c r="E678" s="20" t="s">
        <v>165</v>
      </c>
      <c r="F678" s="20"/>
      <c r="G678" s="100">
        <f>G685+G692+G679+G696</f>
        <v>1655.8</v>
      </c>
      <c r="H678" s="100">
        <f t="shared" ref="H678" si="158">H685+H692+H679+H696</f>
        <v>35.5</v>
      </c>
      <c r="I678" s="100">
        <f t="shared" si="152"/>
        <v>1691.3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>
      <c r="A679" s="21" t="s">
        <v>316</v>
      </c>
      <c r="B679" s="20" t="s">
        <v>49</v>
      </c>
      <c r="C679" s="20" t="s">
        <v>9</v>
      </c>
      <c r="D679" s="20" t="s">
        <v>9</v>
      </c>
      <c r="E679" s="20" t="s">
        <v>166</v>
      </c>
      <c r="F679" s="20"/>
      <c r="G679" s="100">
        <f>G680</f>
        <v>120</v>
      </c>
      <c r="H679" s="100">
        <f t="shared" ref="H679" si="159">H680</f>
        <v>0</v>
      </c>
      <c r="I679" s="100">
        <f t="shared" si="152"/>
        <v>120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>
      <c r="A680" s="21" t="s">
        <v>97</v>
      </c>
      <c r="B680" s="20" t="s">
        <v>49</v>
      </c>
      <c r="C680" s="20" t="s">
        <v>9</v>
      </c>
      <c r="D680" s="20" t="s">
        <v>9</v>
      </c>
      <c r="E680" s="20" t="s">
        <v>277</v>
      </c>
      <c r="F680" s="20"/>
      <c r="G680" s="100">
        <f>G683+G681</f>
        <v>120</v>
      </c>
      <c r="H680" s="100">
        <f t="shared" ref="H680" si="160">H683+H681</f>
        <v>0</v>
      </c>
      <c r="I680" s="100">
        <f t="shared" si="152"/>
        <v>120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24" hidden="1">
      <c r="A681" s="21" t="s">
        <v>60</v>
      </c>
      <c r="B681" s="20" t="s">
        <v>49</v>
      </c>
      <c r="C681" s="20" t="s">
        <v>9</v>
      </c>
      <c r="D681" s="20" t="s">
        <v>9</v>
      </c>
      <c r="E681" s="20" t="s">
        <v>277</v>
      </c>
      <c r="F681" s="20" t="s">
        <v>59</v>
      </c>
      <c r="G681" s="100">
        <f>G682</f>
        <v>0</v>
      </c>
      <c r="H681" s="100">
        <f t="shared" ref="H681" si="161">H682</f>
        <v>0</v>
      </c>
      <c r="I681" s="100">
        <f t="shared" si="152"/>
        <v>0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 hidden="1">
      <c r="A682" s="21" t="s">
        <v>62</v>
      </c>
      <c r="B682" s="20" t="s">
        <v>49</v>
      </c>
      <c r="C682" s="20" t="s">
        <v>9</v>
      </c>
      <c r="D682" s="20" t="s">
        <v>9</v>
      </c>
      <c r="E682" s="20" t="s">
        <v>277</v>
      </c>
      <c r="F682" s="20" t="s">
        <v>61</v>
      </c>
      <c r="G682" s="100"/>
      <c r="H682" s="103"/>
      <c r="I682" s="100">
        <f t="shared" si="152"/>
        <v>0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1" t="s">
        <v>499</v>
      </c>
      <c r="B683" s="20" t="s">
        <v>49</v>
      </c>
      <c r="C683" s="20" t="s">
        <v>9</v>
      </c>
      <c r="D683" s="20" t="s">
        <v>9</v>
      </c>
      <c r="E683" s="20" t="s">
        <v>277</v>
      </c>
      <c r="F683" s="20" t="s">
        <v>66</v>
      </c>
      <c r="G683" s="100">
        <f>G684</f>
        <v>120</v>
      </c>
      <c r="H683" s="100">
        <f t="shared" ref="H683" si="162">H684</f>
        <v>0</v>
      </c>
      <c r="I683" s="100">
        <f t="shared" si="152"/>
        <v>120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1" t="s">
        <v>87</v>
      </c>
      <c r="B684" s="20" t="s">
        <v>49</v>
      </c>
      <c r="C684" s="20" t="s">
        <v>9</v>
      </c>
      <c r="D684" s="20" t="s">
        <v>9</v>
      </c>
      <c r="E684" s="20" t="s">
        <v>277</v>
      </c>
      <c r="F684" s="20" t="s">
        <v>67</v>
      </c>
      <c r="G684" s="100">
        <v>120</v>
      </c>
      <c r="H684" s="103"/>
      <c r="I684" s="100">
        <f t="shared" si="152"/>
        <v>120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12">
      <c r="A685" s="21" t="s">
        <v>319</v>
      </c>
      <c r="B685" s="20" t="s">
        <v>49</v>
      </c>
      <c r="C685" s="20" t="s">
        <v>9</v>
      </c>
      <c r="D685" s="20" t="s">
        <v>9</v>
      </c>
      <c r="E685" s="20" t="s">
        <v>173</v>
      </c>
      <c r="F685" s="20"/>
      <c r="G685" s="100">
        <f>G686+G689</f>
        <v>1535.8</v>
      </c>
      <c r="H685" s="100">
        <f t="shared" ref="H685" si="163">H686+H689</f>
        <v>35.5</v>
      </c>
      <c r="I685" s="100">
        <f t="shared" si="152"/>
        <v>1571.3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24">
      <c r="A686" s="21" t="s">
        <v>310</v>
      </c>
      <c r="B686" s="20" t="s">
        <v>49</v>
      </c>
      <c r="C686" s="20" t="s">
        <v>9</v>
      </c>
      <c r="D686" s="20" t="s">
        <v>9</v>
      </c>
      <c r="E686" s="20" t="s">
        <v>174</v>
      </c>
      <c r="F686" s="20"/>
      <c r="G686" s="100">
        <f>G687</f>
        <v>1385.8</v>
      </c>
      <c r="H686" s="100">
        <f t="shared" ref="H686:H687" si="164">H687</f>
        <v>0</v>
      </c>
      <c r="I686" s="100">
        <f t="shared" si="152"/>
        <v>1385.8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93</v>
      </c>
      <c r="B687" s="20" t="s">
        <v>49</v>
      </c>
      <c r="C687" s="20" t="s">
        <v>9</v>
      </c>
      <c r="D687" s="20" t="s">
        <v>9</v>
      </c>
      <c r="E687" s="20" t="s">
        <v>174</v>
      </c>
      <c r="F687" s="51" t="s">
        <v>92</v>
      </c>
      <c r="G687" s="100">
        <f>G688</f>
        <v>1385.8</v>
      </c>
      <c r="H687" s="100">
        <f t="shared" si="164"/>
        <v>0</v>
      </c>
      <c r="I687" s="100">
        <f t="shared" si="152"/>
        <v>1385.8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>
      <c r="A688" s="21" t="s">
        <v>205</v>
      </c>
      <c r="B688" s="20" t="s">
        <v>49</v>
      </c>
      <c r="C688" s="20" t="s">
        <v>9</v>
      </c>
      <c r="D688" s="20" t="s">
        <v>9</v>
      </c>
      <c r="E688" s="20" t="s">
        <v>174</v>
      </c>
      <c r="F688" s="51" t="s">
        <v>206</v>
      </c>
      <c r="G688" s="100">
        <v>1385.8</v>
      </c>
      <c r="H688" s="103"/>
      <c r="I688" s="100">
        <f t="shared" si="152"/>
        <v>1385.8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21" t="s">
        <v>251</v>
      </c>
      <c r="B689" s="20" t="s">
        <v>49</v>
      </c>
      <c r="C689" s="20" t="s">
        <v>9</v>
      </c>
      <c r="D689" s="20" t="s">
        <v>9</v>
      </c>
      <c r="E689" s="68" t="s">
        <v>252</v>
      </c>
      <c r="F689" s="51"/>
      <c r="G689" s="100">
        <f>G690</f>
        <v>150</v>
      </c>
      <c r="H689" s="100">
        <f t="shared" ref="H689:H690" si="165">H690</f>
        <v>35.5</v>
      </c>
      <c r="I689" s="100">
        <f t="shared" si="152"/>
        <v>185.5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1" t="s">
        <v>93</v>
      </c>
      <c r="B690" s="20" t="s">
        <v>49</v>
      </c>
      <c r="C690" s="20" t="s">
        <v>9</v>
      </c>
      <c r="D690" s="20" t="s">
        <v>9</v>
      </c>
      <c r="E690" s="68" t="s">
        <v>252</v>
      </c>
      <c r="F690" s="51" t="s">
        <v>92</v>
      </c>
      <c r="G690" s="100">
        <f>G691</f>
        <v>150</v>
      </c>
      <c r="H690" s="100">
        <f t="shared" si="165"/>
        <v>35.5</v>
      </c>
      <c r="I690" s="100">
        <f t="shared" si="152"/>
        <v>185.5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1" t="s">
        <v>205</v>
      </c>
      <c r="B691" s="20" t="s">
        <v>49</v>
      </c>
      <c r="C691" s="20" t="s">
        <v>9</v>
      </c>
      <c r="D691" s="20" t="s">
        <v>9</v>
      </c>
      <c r="E691" s="68" t="s">
        <v>252</v>
      </c>
      <c r="F691" s="51" t="s">
        <v>206</v>
      </c>
      <c r="G691" s="100">
        <v>150</v>
      </c>
      <c r="H691" s="103">
        <v>35.5</v>
      </c>
      <c r="I691" s="100">
        <f t="shared" si="152"/>
        <v>185.5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 hidden="1">
      <c r="A692" s="21" t="s">
        <v>232</v>
      </c>
      <c r="B692" s="20" t="s">
        <v>49</v>
      </c>
      <c r="C692" s="20" t="s">
        <v>9</v>
      </c>
      <c r="D692" s="20" t="s">
        <v>9</v>
      </c>
      <c r="E692" s="20" t="s">
        <v>169</v>
      </c>
      <c r="F692" s="51"/>
      <c r="G692" s="100">
        <f>G693</f>
        <v>0</v>
      </c>
      <c r="H692" s="103"/>
      <c r="I692" s="100">
        <f t="shared" si="152"/>
        <v>0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 hidden="1">
      <c r="A693" s="21" t="s">
        <v>97</v>
      </c>
      <c r="B693" s="20" t="s">
        <v>49</v>
      </c>
      <c r="C693" s="20" t="s">
        <v>9</v>
      </c>
      <c r="D693" s="20" t="s">
        <v>9</v>
      </c>
      <c r="E693" s="20" t="s">
        <v>172</v>
      </c>
      <c r="F693" s="51"/>
      <c r="G693" s="100">
        <f>G694</f>
        <v>0</v>
      </c>
      <c r="H693" s="103"/>
      <c r="I693" s="100">
        <f t="shared" si="152"/>
        <v>0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 hidden="1">
      <c r="A694" s="21" t="s">
        <v>68</v>
      </c>
      <c r="B694" s="20" t="s">
        <v>49</v>
      </c>
      <c r="C694" s="20" t="s">
        <v>9</v>
      </c>
      <c r="D694" s="20" t="s">
        <v>9</v>
      </c>
      <c r="E694" s="20" t="s">
        <v>172</v>
      </c>
      <c r="F694" s="51" t="s">
        <v>66</v>
      </c>
      <c r="G694" s="100">
        <f>G695</f>
        <v>0</v>
      </c>
      <c r="H694" s="103"/>
      <c r="I694" s="100">
        <f t="shared" si="152"/>
        <v>0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 hidden="1">
      <c r="A695" s="21" t="s">
        <v>87</v>
      </c>
      <c r="B695" s="20" t="s">
        <v>49</v>
      </c>
      <c r="C695" s="20" t="s">
        <v>9</v>
      </c>
      <c r="D695" s="20" t="s">
        <v>9</v>
      </c>
      <c r="E695" s="20" t="s">
        <v>172</v>
      </c>
      <c r="F695" s="51" t="s">
        <v>67</v>
      </c>
      <c r="G695" s="100"/>
      <c r="H695" s="103"/>
      <c r="I695" s="100">
        <f t="shared" si="152"/>
        <v>0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 hidden="1">
      <c r="A696" s="21" t="s">
        <v>317</v>
      </c>
      <c r="B696" s="20" t="s">
        <v>49</v>
      </c>
      <c r="C696" s="20" t="s">
        <v>9</v>
      </c>
      <c r="D696" s="20" t="s">
        <v>9</v>
      </c>
      <c r="E696" s="20" t="s">
        <v>225</v>
      </c>
      <c r="F696" s="20"/>
      <c r="G696" s="100">
        <f t="shared" ref="G696:H698" si="166">G697</f>
        <v>0</v>
      </c>
      <c r="H696" s="100">
        <f t="shared" si="166"/>
        <v>0</v>
      </c>
      <c r="I696" s="100">
        <f t="shared" si="152"/>
        <v>0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2" hidden="1">
      <c r="A697" s="21" t="s">
        <v>231</v>
      </c>
      <c r="B697" s="20" t="s">
        <v>49</v>
      </c>
      <c r="C697" s="20" t="s">
        <v>9</v>
      </c>
      <c r="D697" s="20" t="s">
        <v>9</v>
      </c>
      <c r="E697" s="20" t="s">
        <v>412</v>
      </c>
      <c r="F697" s="20"/>
      <c r="G697" s="100">
        <f>G698+G700</f>
        <v>0</v>
      </c>
      <c r="H697" s="100">
        <f>H698+H700</f>
        <v>0</v>
      </c>
      <c r="I697" s="100">
        <f t="shared" si="152"/>
        <v>0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 hidden="1">
      <c r="A698" s="21" t="s">
        <v>68</v>
      </c>
      <c r="B698" s="20" t="s">
        <v>49</v>
      </c>
      <c r="C698" s="20" t="s">
        <v>9</v>
      </c>
      <c r="D698" s="20" t="s">
        <v>9</v>
      </c>
      <c r="E698" s="20" t="s">
        <v>412</v>
      </c>
      <c r="F698" s="20" t="s">
        <v>66</v>
      </c>
      <c r="G698" s="100">
        <f>G699</f>
        <v>0</v>
      </c>
      <c r="H698" s="100">
        <f t="shared" si="166"/>
        <v>0</v>
      </c>
      <c r="I698" s="100">
        <f t="shared" si="152"/>
        <v>0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 hidden="1">
      <c r="A699" s="21" t="s">
        <v>87</v>
      </c>
      <c r="B699" s="20" t="s">
        <v>49</v>
      </c>
      <c r="C699" s="20" t="s">
        <v>9</v>
      </c>
      <c r="D699" s="20" t="s">
        <v>9</v>
      </c>
      <c r="E699" s="20" t="s">
        <v>412</v>
      </c>
      <c r="F699" s="20" t="s">
        <v>67</v>
      </c>
      <c r="G699" s="100"/>
      <c r="H699" s="103"/>
      <c r="I699" s="100">
        <f t="shared" si="152"/>
        <v>0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 hidden="1">
      <c r="A700" s="21" t="s">
        <v>93</v>
      </c>
      <c r="B700" s="20" t="s">
        <v>49</v>
      </c>
      <c r="C700" s="20" t="s">
        <v>9</v>
      </c>
      <c r="D700" s="20" t="s">
        <v>9</v>
      </c>
      <c r="E700" s="20" t="s">
        <v>412</v>
      </c>
      <c r="F700" s="51" t="s">
        <v>92</v>
      </c>
      <c r="G700" s="100">
        <f>G701</f>
        <v>0</v>
      </c>
      <c r="H700" s="100">
        <f>H701</f>
        <v>0</v>
      </c>
      <c r="I700" s="100">
        <f t="shared" si="152"/>
        <v>0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 hidden="1">
      <c r="A701" s="21" t="s">
        <v>205</v>
      </c>
      <c r="B701" s="20" t="s">
        <v>49</v>
      </c>
      <c r="C701" s="20" t="s">
        <v>9</v>
      </c>
      <c r="D701" s="20" t="s">
        <v>9</v>
      </c>
      <c r="E701" s="20" t="s">
        <v>412</v>
      </c>
      <c r="F701" s="51" t="s">
        <v>206</v>
      </c>
      <c r="G701" s="100"/>
      <c r="H701" s="103"/>
      <c r="I701" s="100">
        <f t="shared" si="152"/>
        <v>0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2" t="s">
        <v>19</v>
      </c>
      <c r="B702" s="18" t="s">
        <v>49</v>
      </c>
      <c r="C702" s="18" t="s">
        <v>9</v>
      </c>
      <c r="D702" s="18" t="s">
        <v>12</v>
      </c>
      <c r="E702" s="18"/>
      <c r="F702" s="18"/>
      <c r="G702" s="99">
        <f>G703</f>
        <v>10461.799999999999</v>
      </c>
      <c r="H702" s="99">
        <f t="shared" ref="H702" si="167">H703</f>
        <v>-35.6</v>
      </c>
      <c r="I702" s="99">
        <f t="shared" si="152"/>
        <v>10426.199999999999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5" customHeight="1">
      <c r="A703" s="21" t="s">
        <v>314</v>
      </c>
      <c r="B703" s="20" t="s">
        <v>49</v>
      </c>
      <c r="C703" s="20" t="s">
        <v>9</v>
      </c>
      <c r="D703" s="20" t="s">
        <v>12</v>
      </c>
      <c r="E703" s="20" t="s">
        <v>165</v>
      </c>
      <c r="F703" s="20"/>
      <c r="G703" s="100">
        <f>G711+G704</f>
        <v>10461.799999999999</v>
      </c>
      <c r="H703" s="100">
        <f t="shared" ref="H703" si="168">H711+H704</f>
        <v>-35.6</v>
      </c>
      <c r="I703" s="100">
        <f t="shared" si="152"/>
        <v>10426.199999999999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1" t="s">
        <v>316</v>
      </c>
      <c r="B704" s="20" t="s">
        <v>49</v>
      </c>
      <c r="C704" s="20" t="s">
        <v>9</v>
      </c>
      <c r="D704" s="20" t="s">
        <v>12</v>
      </c>
      <c r="E704" s="20" t="s">
        <v>166</v>
      </c>
      <c r="F704" s="20"/>
      <c r="G704" s="100">
        <f>G705+G708</f>
        <v>2445.6999999999998</v>
      </c>
      <c r="H704" s="100">
        <f t="shared" ref="H704" si="169">H705+H708</f>
        <v>-35.6</v>
      </c>
      <c r="I704" s="100">
        <f t="shared" si="152"/>
        <v>2410.1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125</v>
      </c>
      <c r="B705" s="20" t="s">
        <v>49</v>
      </c>
      <c r="C705" s="20" t="s">
        <v>9</v>
      </c>
      <c r="D705" s="20" t="s">
        <v>12</v>
      </c>
      <c r="E705" s="20" t="s">
        <v>167</v>
      </c>
      <c r="F705" s="20"/>
      <c r="G705" s="100">
        <f>G706</f>
        <v>1137.4000000000001</v>
      </c>
      <c r="H705" s="100">
        <f t="shared" ref="H705:H706" si="170">H706</f>
        <v>0</v>
      </c>
      <c r="I705" s="100">
        <f t="shared" si="152"/>
        <v>1137.4000000000001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>
      <c r="A706" s="29" t="s">
        <v>70</v>
      </c>
      <c r="B706" s="20" t="s">
        <v>49</v>
      </c>
      <c r="C706" s="20" t="s">
        <v>9</v>
      </c>
      <c r="D706" s="20" t="s">
        <v>12</v>
      </c>
      <c r="E706" s="20" t="s">
        <v>167</v>
      </c>
      <c r="F706" s="20" t="s">
        <v>22</v>
      </c>
      <c r="G706" s="100">
        <f>G707</f>
        <v>1137.4000000000001</v>
      </c>
      <c r="H706" s="100">
        <f t="shared" si="170"/>
        <v>0</v>
      </c>
      <c r="I706" s="100">
        <f t="shared" si="152"/>
        <v>1137.4000000000001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1" t="s">
        <v>105</v>
      </c>
      <c r="B707" s="20" t="s">
        <v>49</v>
      </c>
      <c r="C707" s="20" t="s">
        <v>9</v>
      </c>
      <c r="D707" s="20" t="s">
        <v>12</v>
      </c>
      <c r="E707" s="20" t="s">
        <v>167</v>
      </c>
      <c r="F707" s="20" t="s">
        <v>104</v>
      </c>
      <c r="G707" s="100">
        <v>1137.4000000000001</v>
      </c>
      <c r="H707" s="103"/>
      <c r="I707" s="100">
        <f t="shared" si="152"/>
        <v>1137.4000000000001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12">
      <c r="A708" s="21" t="s">
        <v>73</v>
      </c>
      <c r="B708" s="20" t="s">
        <v>49</v>
      </c>
      <c r="C708" s="20" t="s">
        <v>9</v>
      </c>
      <c r="D708" s="20" t="s">
        <v>12</v>
      </c>
      <c r="E708" s="20" t="s">
        <v>168</v>
      </c>
      <c r="F708" s="20"/>
      <c r="G708" s="100">
        <f>G709</f>
        <v>1308.3</v>
      </c>
      <c r="H708" s="100">
        <f t="shared" ref="H708:H709" si="171">H709</f>
        <v>-35.6</v>
      </c>
      <c r="I708" s="100">
        <f t="shared" si="152"/>
        <v>1272.7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12">
      <c r="A709" s="29" t="s">
        <v>70</v>
      </c>
      <c r="B709" s="20" t="s">
        <v>49</v>
      </c>
      <c r="C709" s="20" t="s">
        <v>9</v>
      </c>
      <c r="D709" s="20" t="s">
        <v>12</v>
      </c>
      <c r="E709" s="20" t="s">
        <v>168</v>
      </c>
      <c r="F709" s="20" t="s">
        <v>22</v>
      </c>
      <c r="G709" s="100">
        <f>G710</f>
        <v>1308.3</v>
      </c>
      <c r="H709" s="100">
        <f t="shared" si="171"/>
        <v>-35.6</v>
      </c>
      <c r="I709" s="100">
        <f t="shared" si="152"/>
        <v>1272.7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1" t="s">
        <v>105</v>
      </c>
      <c r="B710" s="20" t="s">
        <v>49</v>
      </c>
      <c r="C710" s="20" t="s">
        <v>9</v>
      </c>
      <c r="D710" s="20" t="s">
        <v>12</v>
      </c>
      <c r="E710" s="20" t="s">
        <v>168</v>
      </c>
      <c r="F710" s="20" t="s">
        <v>104</v>
      </c>
      <c r="G710" s="100">
        <v>1308.3</v>
      </c>
      <c r="H710" s="103">
        <f>-35.5-0.1</f>
        <v>-35.6</v>
      </c>
      <c r="I710" s="100">
        <f t="shared" si="152"/>
        <v>1272.7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24">
      <c r="A711" s="21" t="s">
        <v>199</v>
      </c>
      <c r="B711" s="20" t="s">
        <v>49</v>
      </c>
      <c r="C711" s="20" t="s">
        <v>9</v>
      </c>
      <c r="D711" s="20" t="s">
        <v>12</v>
      </c>
      <c r="E711" s="20" t="s">
        <v>222</v>
      </c>
      <c r="F711" s="20"/>
      <c r="G711" s="100">
        <f>G712</f>
        <v>8016.1</v>
      </c>
      <c r="H711" s="100">
        <f t="shared" ref="H711" si="172">H712</f>
        <v>0</v>
      </c>
      <c r="I711" s="100">
        <f t="shared" si="152"/>
        <v>8016.1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>
      <c r="A712" s="55" t="s">
        <v>58</v>
      </c>
      <c r="B712" s="20" t="s">
        <v>49</v>
      </c>
      <c r="C712" s="20" t="s">
        <v>9</v>
      </c>
      <c r="D712" s="20" t="s">
        <v>12</v>
      </c>
      <c r="E712" s="20" t="s">
        <v>413</v>
      </c>
      <c r="F712" s="20"/>
      <c r="G712" s="100">
        <f>G713+G715+G717</f>
        <v>8016.1</v>
      </c>
      <c r="H712" s="100">
        <f t="shared" ref="H712" si="173">H713+H715+H717</f>
        <v>0</v>
      </c>
      <c r="I712" s="100">
        <f t="shared" si="152"/>
        <v>8016.1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24">
      <c r="A713" s="21" t="s">
        <v>497</v>
      </c>
      <c r="B713" s="20" t="s">
        <v>49</v>
      </c>
      <c r="C713" s="20" t="s">
        <v>9</v>
      </c>
      <c r="D713" s="20" t="s">
        <v>12</v>
      </c>
      <c r="E713" s="20" t="s">
        <v>413</v>
      </c>
      <c r="F713" s="20" t="s">
        <v>59</v>
      </c>
      <c r="G713" s="100">
        <f>G714</f>
        <v>7540</v>
      </c>
      <c r="H713" s="100">
        <f t="shared" ref="H713" si="174">H714</f>
        <v>0</v>
      </c>
      <c r="I713" s="100">
        <f t="shared" si="152"/>
        <v>7540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12">
      <c r="A714" s="21" t="s">
        <v>62</v>
      </c>
      <c r="B714" s="20" t="s">
        <v>49</v>
      </c>
      <c r="C714" s="20" t="s">
        <v>9</v>
      </c>
      <c r="D714" s="20" t="s">
        <v>12</v>
      </c>
      <c r="E714" s="20" t="s">
        <v>413</v>
      </c>
      <c r="F714" s="20" t="s">
        <v>61</v>
      </c>
      <c r="G714" s="100">
        <f>5750+1700+90</f>
        <v>7540</v>
      </c>
      <c r="H714" s="103"/>
      <c r="I714" s="100">
        <f t="shared" si="152"/>
        <v>7540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12">
      <c r="A715" s="21" t="s">
        <v>499</v>
      </c>
      <c r="B715" s="20" t="s">
        <v>49</v>
      </c>
      <c r="C715" s="20" t="s">
        <v>9</v>
      </c>
      <c r="D715" s="20" t="s">
        <v>12</v>
      </c>
      <c r="E715" s="20" t="s">
        <v>413</v>
      </c>
      <c r="F715" s="20" t="s">
        <v>66</v>
      </c>
      <c r="G715" s="100">
        <f>G716</f>
        <v>476.1</v>
      </c>
      <c r="H715" s="100">
        <f t="shared" ref="H715" si="175">H716</f>
        <v>0</v>
      </c>
      <c r="I715" s="100">
        <f t="shared" si="152"/>
        <v>476.1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>
      <c r="A716" s="21" t="s">
        <v>87</v>
      </c>
      <c r="B716" s="20" t="s">
        <v>49</v>
      </c>
      <c r="C716" s="20" t="s">
        <v>9</v>
      </c>
      <c r="D716" s="20" t="s">
        <v>12</v>
      </c>
      <c r="E716" s="20" t="s">
        <v>413</v>
      </c>
      <c r="F716" s="20" t="s">
        <v>67</v>
      </c>
      <c r="G716" s="100">
        <v>476.1</v>
      </c>
      <c r="H716" s="103"/>
      <c r="I716" s="100">
        <f t="shared" si="152"/>
        <v>476.1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 hidden="1">
      <c r="A717" s="21" t="s">
        <v>70</v>
      </c>
      <c r="B717" s="20" t="s">
        <v>49</v>
      </c>
      <c r="C717" s="20" t="s">
        <v>9</v>
      </c>
      <c r="D717" s="20" t="s">
        <v>12</v>
      </c>
      <c r="E717" s="20" t="s">
        <v>413</v>
      </c>
      <c r="F717" s="20" t="s">
        <v>22</v>
      </c>
      <c r="G717" s="100">
        <f>G718</f>
        <v>0</v>
      </c>
      <c r="H717" s="100">
        <f>H718</f>
        <v>0</v>
      </c>
      <c r="I717" s="100">
        <f t="shared" si="152"/>
        <v>0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2" hidden="1">
      <c r="A718" s="21" t="s">
        <v>71</v>
      </c>
      <c r="B718" s="20" t="s">
        <v>49</v>
      </c>
      <c r="C718" s="20" t="s">
        <v>9</v>
      </c>
      <c r="D718" s="20" t="s">
        <v>12</v>
      </c>
      <c r="E718" s="20" t="s">
        <v>413</v>
      </c>
      <c r="F718" s="20" t="s">
        <v>69</v>
      </c>
      <c r="G718" s="100"/>
      <c r="H718" s="103"/>
      <c r="I718" s="100">
        <f t="shared" si="152"/>
        <v>0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5" t="s">
        <v>33</v>
      </c>
      <c r="B719" s="16" t="s">
        <v>49</v>
      </c>
      <c r="C719" s="26" t="s">
        <v>13</v>
      </c>
      <c r="D719" s="26"/>
      <c r="E719" s="26"/>
      <c r="F719" s="26"/>
      <c r="G719" s="98">
        <f>G720+G744</f>
        <v>14530.300000000001</v>
      </c>
      <c r="H719" s="98">
        <f t="shared" ref="H719" si="176">H720+H744</f>
        <v>0</v>
      </c>
      <c r="I719" s="98">
        <f t="shared" si="152"/>
        <v>14530.300000000001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12">
      <c r="A720" s="22" t="s">
        <v>40</v>
      </c>
      <c r="B720" s="18" t="s">
        <v>49</v>
      </c>
      <c r="C720" s="42" t="s">
        <v>13</v>
      </c>
      <c r="D720" s="42" t="s">
        <v>14</v>
      </c>
      <c r="E720" s="42"/>
      <c r="F720" s="42"/>
      <c r="G720" s="99">
        <f>G721</f>
        <v>11917.300000000001</v>
      </c>
      <c r="H720" s="99">
        <f t="shared" ref="H720:H721" si="177">H721</f>
        <v>0</v>
      </c>
      <c r="I720" s="99">
        <f t="shared" si="152"/>
        <v>11917.300000000001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15.75" customHeight="1">
      <c r="A721" s="21" t="s">
        <v>314</v>
      </c>
      <c r="B721" s="20" t="s">
        <v>49</v>
      </c>
      <c r="C721" s="23" t="s">
        <v>13</v>
      </c>
      <c r="D721" s="23" t="s">
        <v>14</v>
      </c>
      <c r="E721" s="23" t="s">
        <v>165</v>
      </c>
      <c r="F721" s="23"/>
      <c r="G721" s="100">
        <f>G722</f>
        <v>11917.300000000001</v>
      </c>
      <c r="H721" s="100">
        <f t="shared" si="177"/>
        <v>0</v>
      </c>
      <c r="I721" s="100">
        <f t="shared" si="152"/>
        <v>11917.300000000001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>
      <c r="A722" s="21" t="s">
        <v>316</v>
      </c>
      <c r="B722" s="20" t="s">
        <v>49</v>
      </c>
      <c r="C722" s="23" t="s">
        <v>13</v>
      </c>
      <c r="D722" s="23" t="s">
        <v>14</v>
      </c>
      <c r="E722" s="23" t="s">
        <v>166</v>
      </c>
      <c r="F722" s="23"/>
      <c r="G722" s="100">
        <f>G723+G729+G741+G726+G735+G738+G732</f>
        <v>11917.300000000001</v>
      </c>
      <c r="H722" s="100">
        <f>H723+H729+H741+H726+H735+H738+H732</f>
        <v>0</v>
      </c>
      <c r="I722" s="100">
        <f t="shared" si="152"/>
        <v>11917.300000000001</v>
      </c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  <c r="AA722" s="47"/>
      <c r="AB722" s="47"/>
      <c r="AC722" s="47"/>
      <c r="AD722" s="47"/>
      <c r="AE722" s="47"/>
      <c r="AF722" s="47"/>
      <c r="AG722" s="47"/>
      <c r="AH722" s="47"/>
      <c r="AI722" s="47"/>
      <c r="AJ722" s="47"/>
      <c r="AK722" s="47"/>
      <c r="AL722" s="47"/>
      <c r="AM722" s="47"/>
      <c r="AN722" s="47"/>
      <c r="AO722" s="47"/>
      <c r="AP722" s="47"/>
      <c r="AQ722" s="47"/>
      <c r="AR722" s="47"/>
      <c r="AS722" s="47"/>
      <c r="AT722" s="47"/>
      <c r="AU722" s="47"/>
      <c r="AV722" s="47"/>
      <c r="AW722" s="47"/>
      <c r="AX722" s="47"/>
      <c r="AY722" s="47"/>
      <c r="AZ722" s="47"/>
      <c r="BA722" s="47"/>
      <c r="BB722" s="47"/>
      <c r="BC722" s="47"/>
      <c r="BD722" s="47"/>
      <c r="BE722" s="47"/>
      <c r="BF722" s="47"/>
      <c r="BG722" s="47"/>
      <c r="BH722" s="47"/>
      <c r="BI722" s="47"/>
      <c r="BJ722" s="47"/>
      <c r="BK722" s="47"/>
      <c r="BL722" s="47"/>
      <c r="BM722" s="47"/>
      <c r="BN722" s="47"/>
      <c r="BO722" s="47"/>
      <c r="BP722" s="47"/>
      <c r="BQ722" s="47"/>
      <c r="BR722" s="47"/>
      <c r="BS722" s="47"/>
      <c r="BT722" s="47"/>
      <c r="BU722" s="47"/>
      <c r="BV722" s="47"/>
      <c r="BW722" s="47"/>
      <c r="BX722" s="47"/>
      <c r="BY722" s="47"/>
      <c r="BZ722" s="47"/>
      <c r="CA722" s="47"/>
      <c r="CB722" s="47"/>
      <c r="CC722" s="47"/>
      <c r="CD722" s="47"/>
      <c r="CE722" s="47"/>
      <c r="CF722" s="47"/>
      <c r="CG722" s="47"/>
      <c r="CH722" s="47"/>
    </row>
    <row r="723" spans="1:86" s="2" customFormat="1" ht="24">
      <c r="A723" s="21" t="s">
        <v>126</v>
      </c>
      <c r="B723" s="20" t="s">
        <v>49</v>
      </c>
      <c r="C723" s="23" t="s">
        <v>13</v>
      </c>
      <c r="D723" s="23" t="s">
        <v>14</v>
      </c>
      <c r="E723" s="23" t="s">
        <v>175</v>
      </c>
      <c r="F723" s="23"/>
      <c r="G723" s="100">
        <f>G724</f>
        <v>3364</v>
      </c>
      <c r="H723" s="100">
        <f t="shared" ref="H723:H724" si="178">H724</f>
        <v>0</v>
      </c>
      <c r="I723" s="100">
        <f t="shared" si="152"/>
        <v>3364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12">
      <c r="A724" s="21" t="s">
        <v>93</v>
      </c>
      <c r="B724" s="20" t="s">
        <v>49</v>
      </c>
      <c r="C724" s="23" t="s">
        <v>13</v>
      </c>
      <c r="D724" s="23" t="s">
        <v>14</v>
      </c>
      <c r="E724" s="23" t="s">
        <v>175</v>
      </c>
      <c r="F724" s="23" t="s">
        <v>92</v>
      </c>
      <c r="G724" s="100">
        <f>G725</f>
        <v>3364</v>
      </c>
      <c r="H724" s="100">
        <f t="shared" si="178"/>
        <v>0</v>
      </c>
      <c r="I724" s="100">
        <f t="shared" si="152"/>
        <v>3364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1" t="s">
        <v>205</v>
      </c>
      <c r="B725" s="20" t="s">
        <v>49</v>
      </c>
      <c r="C725" s="23" t="s">
        <v>13</v>
      </c>
      <c r="D725" s="23" t="s">
        <v>14</v>
      </c>
      <c r="E725" s="23" t="s">
        <v>175</v>
      </c>
      <c r="F725" s="23" t="s">
        <v>206</v>
      </c>
      <c r="G725" s="100">
        <v>3364</v>
      </c>
      <c r="H725" s="103"/>
      <c r="I725" s="100">
        <f t="shared" si="152"/>
        <v>3364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24">
      <c r="A726" s="21" t="s">
        <v>243</v>
      </c>
      <c r="B726" s="20" t="s">
        <v>49</v>
      </c>
      <c r="C726" s="23" t="s">
        <v>13</v>
      </c>
      <c r="D726" s="23" t="s">
        <v>14</v>
      </c>
      <c r="E726" s="23" t="s">
        <v>242</v>
      </c>
      <c r="F726" s="23"/>
      <c r="G726" s="100">
        <f>G727</f>
        <v>1272.9000000000001</v>
      </c>
      <c r="H726" s="100">
        <f t="shared" ref="H726:H727" si="179">H727</f>
        <v>0</v>
      </c>
      <c r="I726" s="100">
        <f t="shared" si="152"/>
        <v>1272.9000000000001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12">
      <c r="A727" s="21" t="s">
        <v>93</v>
      </c>
      <c r="B727" s="20" t="s">
        <v>49</v>
      </c>
      <c r="C727" s="23" t="s">
        <v>13</v>
      </c>
      <c r="D727" s="23" t="s">
        <v>14</v>
      </c>
      <c r="E727" s="23" t="s">
        <v>242</v>
      </c>
      <c r="F727" s="23" t="s">
        <v>92</v>
      </c>
      <c r="G727" s="100">
        <f>G728</f>
        <v>1272.9000000000001</v>
      </c>
      <c r="H727" s="100">
        <f t="shared" si="179"/>
        <v>0</v>
      </c>
      <c r="I727" s="100">
        <f t="shared" si="152"/>
        <v>1272.9000000000001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2" customFormat="1" ht="12">
      <c r="A728" s="21" t="s">
        <v>205</v>
      </c>
      <c r="B728" s="20" t="s">
        <v>49</v>
      </c>
      <c r="C728" s="23" t="s">
        <v>13</v>
      </c>
      <c r="D728" s="23" t="s">
        <v>14</v>
      </c>
      <c r="E728" s="23" t="s">
        <v>242</v>
      </c>
      <c r="F728" s="23" t="s">
        <v>206</v>
      </c>
      <c r="G728" s="100">
        <f>1272.9</f>
        <v>1272.9000000000001</v>
      </c>
      <c r="H728" s="103"/>
      <c r="I728" s="100">
        <f t="shared" si="152"/>
        <v>1272.9000000000001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6" s="2" customFormat="1" ht="24">
      <c r="A729" s="21" t="s">
        <v>114</v>
      </c>
      <c r="B729" s="57" t="s">
        <v>49</v>
      </c>
      <c r="C729" s="58" t="s">
        <v>13</v>
      </c>
      <c r="D729" s="58" t="s">
        <v>14</v>
      </c>
      <c r="E729" s="58" t="s">
        <v>176</v>
      </c>
      <c r="F729" s="58"/>
      <c r="G729" s="100">
        <f>G730</f>
        <v>581.20000000000005</v>
      </c>
      <c r="H729" s="100">
        <f t="shared" ref="H729:H733" si="180">H730</f>
        <v>0</v>
      </c>
      <c r="I729" s="100">
        <f t="shared" si="152"/>
        <v>581.20000000000005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12">
      <c r="A730" s="21" t="s">
        <v>93</v>
      </c>
      <c r="B730" s="57" t="s">
        <v>49</v>
      </c>
      <c r="C730" s="58" t="s">
        <v>13</v>
      </c>
      <c r="D730" s="58" t="s">
        <v>14</v>
      </c>
      <c r="E730" s="58" t="s">
        <v>176</v>
      </c>
      <c r="F730" s="57" t="s">
        <v>92</v>
      </c>
      <c r="G730" s="100">
        <f>G731</f>
        <v>581.20000000000005</v>
      </c>
      <c r="H730" s="100">
        <f t="shared" si="180"/>
        <v>0</v>
      </c>
      <c r="I730" s="100">
        <f t="shared" si="152"/>
        <v>581.20000000000005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.75" customHeight="1">
      <c r="A731" s="21" t="s">
        <v>205</v>
      </c>
      <c r="B731" s="57" t="s">
        <v>49</v>
      </c>
      <c r="C731" s="58" t="s">
        <v>13</v>
      </c>
      <c r="D731" s="58" t="s">
        <v>14</v>
      </c>
      <c r="E731" s="58" t="s">
        <v>176</v>
      </c>
      <c r="F731" s="57" t="s">
        <v>206</v>
      </c>
      <c r="G731" s="100">
        <f>581.2</f>
        <v>581.20000000000005</v>
      </c>
      <c r="H731" s="103"/>
      <c r="I731" s="100">
        <f t="shared" si="152"/>
        <v>581.20000000000005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0.75" hidden="1" customHeight="1">
      <c r="A732" s="21" t="s">
        <v>383</v>
      </c>
      <c r="B732" s="57" t="s">
        <v>49</v>
      </c>
      <c r="C732" s="58" t="s">
        <v>13</v>
      </c>
      <c r="D732" s="58" t="s">
        <v>14</v>
      </c>
      <c r="E732" s="58" t="s">
        <v>382</v>
      </c>
      <c r="F732" s="58"/>
      <c r="G732" s="100">
        <f>G733</f>
        <v>0</v>
      </c>
      <c r="H732" s="100">
        <f t="shared" si="180"/>
        <v>0</v>
      </c>
      <c r="I732" s="100">
        <f t="shared" si="152"/>
        <v>0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2" customFormat="1" ht="12" hidden="1">
      <c r="A733" s="21" t="s">
        <v>93</v>
      </c>
      <c r="B733" s="57" t="s">
        <v>49</v>
      </c>
      <c r="C733" s="58" t="s">
        <v>13</v>
      </c>
      <c r="D733" s="58" t="s">
        <v>14</v>
      </c>
      <c r="E733" s="58" t="s">
        <v>382</v>
      </c>
      <c r="F733" s="57" t="s">
        <v>92</v>
      </c>
      <c r="G733" s="100">
        <f>G734</f>
        <v>0</v>
      </c>
      <c r="H733" s="100">
        <f t="shared" si="180"/>
        <v>0</v>
      </c>
      <c r="I733" s="100">
        <f t="shared" si="152"/>
        <v>0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2" customFormat="1" ht="12" hidden="1">
      <c r="A734" s="21" t="s">
        <v>205</v>
      </c>
      <c r="B734" s="57" t="s">
        <v>49</v>
      </c>
      <c r="C734" s="58" t="s">
        <v>13</v>
      </c>
      <c r="D734" s="58" t="s">
        <v>14</v>
      </c>
      <c r="E734" s="58" t="s">
        <v>382</v>
      </c>
      <c r="F734" s="57" t="s">
        <v>206</v>
      </c>
      <c r="G734" s="100">
        <v>0</v>
      </c>
      <c r="H734" s="103"/>
      <c r="I734" s="100">
        <f t="shared" si="152"/>
        <v>0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2" customFormat="1" ht="24">
      <c r="A735" s="21" t="s">
        <v>495</v>
      </c>
      <c r="B735" s="20" t="s">
        <v>49</v>
      </c>
      <c r="C735" s="58" t="s">
        <v>13</v>
      </c>
      <c r="D735" s="58" t="s">
        <v>14</v>
      </c>
      <c r="E735" s="58" t="s">
        <v>477</v>
      </c>
      <c r="F735" s="20"/>
      <c r="G735" s="100">
        <f>G736</f>
        <v>6449.6</v>
      </c>
      <c r="H735" s="100">
        <f>H736</f>
        <v>0</v>
      </c>
      <c r="I735" s="100">
        <f t="shared" si="152"/>
        <v>6449.6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2" customFormat="1" ht="12">
      <c r="A736" s="21" t="s">
        <v>93</v>
      </c>
      <c r="B736" s="20" t="s">
        <v>49</v>
      </c>
      <c r="C736" s="58" t="s">
        <v>13</v>
      </c>
      <c r="D736" s="58" t="s">
        <v>14</v>
      </c>
      <c r="E736" s="58" t="s">
        <v>477</v>
      </c>
      <c r="F736" s="20" t="s">
        <v>92</v>
      </c>
      <c r="G736" s="100">
        <f>G737</f>
        <v>6449.6</v>
      </c>
      <c r="H736" s="100">
        <f>H737</f>
        <v>0</v>
      </c>
      <c r="I736" s="100">
        <f t="shared" si="152"/>
        <v>6449.6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</row>
    <row r="737" spans="1:86" s="2" customFormat="1" ht="12">
      <c r="A737" s="21" t="s">
        <v>205</v>
      </c>
      <c r="B737" s="20" t="s">
        <v>49</v>
      </c>
      <c r="C737" s="58" t="s">
        <v>13</v>
      </c>
      <c r="D737" s="58" t="s">
        <v>14</v>
      </c>
      <c r="E737" s="58" t="s">
        <v>477</v>
      </c>
      <c r="F737" s="20" t="s">
        <v>206</v>
      </c>
      <c r="G737" s="100">
        <v>6449.6</v>
      </c>
      <c r="H737" s="103"/>
      <c r="I737" s="100">
        <f t="shared" si="152"/>
        <v>6449.6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</row>
    <row r="738" spans="1:86" s="2" customFormat="1" ht="24">
      <c r="A738" s="21" t="s">
        <v>394</v>
      </c>
      <c r="B738" s="20" t="s">
        <v>49</v>
      </c>
      <c r="C738" s="58" t="s">
        <v>13</v>
      </c>
      <c r="D738" s="58" t="s">
        <v>14</v>
      </c>
      <c r="E738" s="20" t="s">
        <v>350</v>
      </c>
      <c r="F738" s="20"/>
      <c r="G738" s="100">
        <f>G739</f>
        <v>28.7</v>
      </c>
      <c r="H738" s="100">
        <f>H739</f>
        <v>0</v>
      </c>
      <c r="I738" s="100">
        <f t="shared" si="152"/>
        <v>28.7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</row>
    <row r="739" spans="1:86" s="2" customFormat="1" ht="12">
      <c r="A739" s="21" t="s">
        <v>93</v>
      </c>
      <c r="B739" s="20" t="s">
        <v>49</v>
      </c>
      <c r="C739" s="58" t="s">
        <v>13</v>
      </c>
      <c r="D739" s="58" t="s">
        <v>14</v>
      </c>
      <c r="E739" s="20" t="s">
        <v>350</v>
      </c>
      <c r="F739" s="20" t="s">
        <v>92</v>
      </c>
      <c r="G739" s="100">
        <f>G740</f>
        <v>28.7</v>
      </c>
      <c r="H739" s="100">
        <f>H740</f>
        <v>0</v>
      </c>
      <c r="I739" s="100">
        <f t="shared" si="152"/>
        <v>28.7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2" customFormat="1" ht="12">
      <c r="A740" s="21" t="s">
        <v>205</v>
      </c>
      <c r="B740" s="20" t="s">
        <v>49</v>
      </c>
      <c r="C740" s="58" t="s">
        <v>13</v>
      </c>
      <c r="D740" s="58" t="s">
        <v>14</v>
      </c>
      <c r="E740" s="20" t="s">
        <v>350</v>
      </c>
      <c r="F740" s="20" t="s">
        <v>206</v>
      </c>
      <c r="G740" s="100">
        <v>28.7</v>
      </c>
      <c r="H740" s="103"/>
      <c r="I740" s="100">
        <f t="shared" si="152"/>
        <v>28.7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2" customFormat="1" ht="24">
      <c r="A741" s="21" t="s">
        <v>282</v>
      </c>
      <c r="B741" s="57" t="s">
        <v>49</v>
      </c>
      <c r="C741" s="58" t="s">
        <v>13</v>
      </c>
      <c r="D741" s="58" t="s">
        <v>14</v>
      </c>
      <c r="E741" s="68" t="s">
        <v>204</v>
      </c>
      <c r="F741" s="58"/>
      <c r="G741" s="100">
        <f>G742</f>
        <v>220.9</v>
      </c>
      <c r="H741" s="100">
        <f t="shared" ref="H741:H742" si="181">H742</f>
        <v>0</v>
      </c>
      <c r="I741" s="100">
        <f t="shared" si="152"/>
        <v>220.9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2" customFormat="1" ht="12">
      <c r="A742" s="21" t="s">
        <v>93</v>
      </c>
      <c r="B742" s="57" t="s">
        <v>49</v>
      </c>
      <c r="C742" s="58" t="s">
        <v>13</v>
      </c>
      <c r="D742" s="58" t="s">
        <v>14</v>
      </c>
      <c r="E742" s="68" t="s">
        <v>204</v>
      </c>
      <c r="F742" s="57" t="s">
        <v>92</v>
      </c>
      <c r="G742" s="100">
        <f>G743</f>
        <v>220.9</v>
      </c>
      <c r="H742" s="100">
        <f t="shared" si="181"/>
        <v>0</v>
      </c>
      <c r="I742" s="100">
        <f t="shared" si="152"/>
        <v>220.9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2" customFormat="1" ht="12">
      <c r="A743" s="21" t="s">
        <v>205</v>
      </c>
      <c r="B743" s="57" t="s">
        <v>49</v>
      </c>
      <c r="C743" s="58" t="s">
        <v>13</v>
      </c>
      <c r="D743" s="58" t="s">
        <v>14</v>
      </c>
      <c r="E743" s="68" t="s">
        <v>204</v>
      </c>
      <c r="F743" s="57" t="s">
        <v>206</v>
      </c>
      <c r="G743" s="100">
        <f>98.9+122</f>
        <v>220.9</v>
      </c>
      <c r="H743" s="103"/>
      <c r="I743" s="100">
        <f t="shared" si="152"/>
        <v>220.9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2" customFormat="1" ht="12">
      <c r="A744" s="22" t="s">
        <v>223</v>
      </c>
      <c r="B744" s="18" t="s">
        <v>49</v>
      </c>
      <c r="C744" s="42" t="s">
        <v>13</v>
      </c>
      <c r="D744" s="42" t="s">
        <v>15</v>
      </c>
      <c r="E744" s="42"/>
      <c r="F744" s="42"/>
      <c r="G744" s="99">
        <f>G745</f>
        <v>2613</v>
      </c>
      <c r="H744" s="99">
        <f t="shared" ref="H744:H745" si="182">H745</f>
        <v>0</v>
      </c>
      <c r="I744" s="99">
        <f t="shared" si="152"/>
        <v>2613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2" customFormat="1" ht="14.25" customHeight="1">
      <c r="A745" s="21" t="s">
        <v>314</v>
      </c>
      <c r="B745" s="20" t="s">
        <v>49</v>
      </c>
      <c r="C745" s="23" t="s">
        <v>13</v>
      </c>
      <c r="D745" s="23" t="s">
        <v>15</v>
      </c>
      <c r="E745" s="23" t="s">
        <v>165</v>
      </c>
      <c r="F745" s="23"/>
      <c r="G745" s="100">
        <f>G746</f>
        <v>2613</v>
      </c>
      <c r="H745" s="100">
        <f t="shared" si="182"/>
        <v>0</v>
      </c>
      <c r="I745" s="100">
        <f t="shared" si="152"/>
        <v>2613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2" customFormat="1" ht="24">
      <c r="A746" s="21" t="s">
        <v>199</v>
      </c>
      <c r="B746" s="20" t="s">
        <v>49</v>
      </c>
      <c r="C746" s="23" t="s">
        <v>13</v>
      </c>
      <c r="D746" s="23" t="s">
        <v>15</v>
      </c>
      <c r="E746" s="23" t="s">
        <v>222</v>
      </c>
      <c r="F746" s="23"/>
      <c r="G746" s="100">
        <f>G750+G747</f>
        <v>2613</v>
      </c>
      <c r="H746" s="100">
        <f t="shared" ref="H746" si="183">H750+H747</f>
        <v>0</v>
      </c>
      <c r="I746" s="100">
        <f t="shared" si="152"/>
        <v>2613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2" customFormat="1" ht="15.75" customHeight="1">
      <c r="A747" s="21" t="s">
        <v>279</v>
      </c>
      <c r="B747" s="20" t="s">
        <v>49</v>
      </c>
      <c r="C747" s="23" t="s">
        <v>13</v>
      </c>
      <c r="D747" s="23" t="s">
        <v>15</v>
      </c>
      <c r="E747" s="23" t="s">
        <v>425</v>
      </c>
      <c r="F747" s="23"/>
      <c r="G747" s="100">
        <f t="shared" ref="G747:H748" si="184">G748</f>
        <v>50</v>
      </c>
      <c r="H747" s="100">
        <f t="shared" si="184"/>
        <v>0</v>
      </c>
      <c r="I747" s="100">
        <f t="shared" si="152"/>
        <v>50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2" customFormat="1" ht="12">
      <c r="A748" s="24" t="s">
        <v>78</v>
      </c>
      <c r="B748" s="20" t="s">
        <v>49</v>
      </c>
      <c r="C748" s="23" t="s">
        <v>13</v>
      </c>
      <c r="D748" s="23" t="s">
        <v>15</v>
      </c>
      <c r="E748" s="23" t="s">
        <v>425</v>
      </c>
      <c r="F748" s="23" t="s">
        <v>77</v>
      </c>
      <c r="G748" s="100">
        <f t="shared" si="184"/>
        <v>50</v>
      </c>
      <c r="H748" s="100">
        <f t="shared" si="184"/>
        <v>0</v>
      </c>
      <c r="I748" s="100">
        <f t="shared" si="152"/>
        <v>50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2" customFormat="1" ht="12">
      <c r="A749" s="24" t="s">
        <v>83</v>
      </c>
      <c r="B749" s="20" t="s">
        <v>49</v>
      </c>
      <c r="C749" s="23" t="s">
        <v>13</v>
      </c>
      <c r="D749" s="23" t="s">
        <v>15</v>
      </c>
      <c r="E749" s="23" t="s">
        <v>425</v>
      </c>
      <c r="F749" s="23" t="s">
        <v>82</v>
      </c>
      <c r="G749" s="100">
        <v>50</v>
      </c>
      <c r="H749" s="103"/>
      <c r="I749" s="100">
        <f t="shared" si="152"/>
        <v>50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2" customFormat="1" ht="12">
      <c r="A750" s="21" t="s">
        <v>496</v>
      </c>
      <c r="B750" s="80" t="s">
        <v>49</v>
      </c>
      <c r="C750" s="81" t="s">
        <v>13</v>
      </c>
      <c r="D750" s="81" t="s">
        <v>15</v>
      </c>
      <c r="E750" s="81" t="s">
        <v>426</v>
      </c>
      <c r="F750" s="81"/>
      <c r="G750" s="102">
        <f>G751</f>
        <v>2563</v>
      </c>
      <c r="H750" s="102">
        <f t="shared" ref="H750" si="185">H751</f>
        <v>0</v>
      </c>
      <c r="I750" s="100">
        <f t="shared" si="152"/>
        <v>2563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2" customFormat="1" ht="24">
      <c r="A751" s="88" t="s">
        <v>250</v>
      </c>
      <c r="B751" s="20" t="s">
        <v>49</v>
      </c>
      <c r="C751" s="23" t="s">
        <v>13</v>
      </c>
      <c r="D751" s="23" t="s">
        <v>15</v>
      </c>
      <c r="E751" s="23" t="s">
        <v>427</v>
      </c>
      <c r="F751" s="23"/>
      <c r="G751" s="100">
        <f>G752+G754</f>
        <v>2563</v>
      </c>
      <c r="H751" s="100">
        <f t="shared" ref="H751" si="186">H752+H754</f>
        <v>0</v>
      </c>
      <c r="I751" s="100">
        <f t="shared" si="152"/>
        <v>2563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53" customFormat="1" ht="24">
      <c r="A752" s="21" t="s">
        <v>497</v>
      </c>
      <c r="B752" s="20" t="s">
        <v>49</v>
      </c>
      <c r="C752" s="23" t="s">
        <v>13</v>
      </c>
      <c r="D752" s="23" t="s">
        <v>15</v>
      </c>
      <c r="E752" s="23" t="s">
        <v>427</v>
      </c>
      <c r="F752" s="23" t="s">
        <v>59</v>
      </c>
      <c r="G752" s="100">
        <f>G753</f>
        <v>2318</v>
      </c>
      <c r="H752" s="100">
        <f t="shared" ref="H752" si="187">H753</f>
        <v>0</v>
      </c>
      <c r="I752" s="100">
        <f t="shared" si="152"/>
        <v>2318</v>
      </c>
      <c r="J752" s="45"/>
      <c r="K752" s="45"/>
      <c r="L752" s="45"/>
      <c r="M752" s="45"/>
      <c r="N752" s="65"/>
      <c r="O752" s="65"/>
      <c r="P752" s="65"/>
      <c r="Q752" s="65"/>
      <c r="R752" s="65"/>
      <c r="S752" s="65"/>
      <c r="T752" s="65"/>
      <c r="U752" s="65"/>
      <c r="V752" s="65"/>
      <c r="W752" s="65"/>
      <c r="X752" s="65"/>
      <c r="Y752" s="65"/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65"/>
      <c r="AS752" s="65"/>
      <c r="AT752" s="65"/>
      <c r="AU752" s="65"/>
      <c r="AV752" s="65"/>
      <c r="AW752" s="65"/>
      <c r="AX752" s="65"/>
      <c r="AY752" s="65"/>
      <c r="AZ752" s="65"/>
      <c r="BA752" s="65"/>
      <c r="BB752" s="65"/>
      <c r="BC752" s="65"/>
      <c r="BD752" s="65"/>
      <c r="BE752" s="65"/>
      <c r="BF752" s="65"/>
      <c r="BG752" s="65"/>
      <c r="BH752" s="65"/>
      <c r="BI752" s="65"/>
      <c r="BJ752" s="65"/>
      <c r="BK752" s="65"/>
      <c r="BL752" s="65"/>
      <c r="BM752" s="65"/>
      <c r="BN752" s="65"/>
      <c r="BO752" s="65"/>
      <c r="BP752" s="65"/>
      <c r="BQ752" s="65"/>
      <c r="BR752" s="65"/>
      <c r="BS752" s="65"/>
      <c r="BT752" s="65"/>
      <c r="BU752" s="65"/>
      <c r="BV752" s="65"/>
      <c r="BW752" s="65"/>
      <c r="BX752" s="65"/>
      <c r="BY752" s="65"/>
      <c r="BZ752" s="65"/>
      <c r="CA752" s="65"/>
      <c r="CB752" s="65"/>
      <c r="CC752" s="65"/>
      <c r="CD752" s="65"/>
      <c r="CE752" s="65"/>
      <c r="CF752" s="65"/>
      <c r="CG752" s="65"/>
      <c r="CH752" s="65"/>
    </row>
    <row r="753" spans="1:86" s="2" customFormat="1" ht="12">
      <c r="A753" s="21" t="s">
        <v>62</v>
      </c>
      <c r="B753" s="20" t="s">
        <v>49</v>
      </c>
      <c r="C753" s="23" t="s">
        <v>13</v>
      </c>
      <c r="D753" s="23" t="s">
        <v>15</v>
      </c>
      <c r="E753" s="23" t="s">
        <v>427</v>
      </c>
      <c r="F753" s="23" t="s">
        <v>61</v>
      </c>
      <c r="G753" s="100">
        <v>2318</v>
      </c>
      <c r="H753" s="103"/>
      <c r="I753" s="100">
        <f t="shared" si="152"/>
        <v>2318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2" customFormat="1" ht="12">
      <c r="A754" s="21" t="s">
        <v>499</v>
      </c>
      <c r="B754" s="20" t="s">
        <v>49</v>
      </c>
      <c r="C754" s="23" t="s">
        <v>13</v>
      </c>
      <c r="D754" s="23" t="s">
        <v>15</v>
      </c>
      <c r="E754" s="23" t="s">
        <v>427</v>
      </c>
      <c r="F754" s="23" t="s">
        <v>66</v>
      </c>
      <c r="G754" s="100">
        <f>G755</f>
        <v>245</v>
      </c>
      <c r="H754" s="100">
        <f t="shared" ref="H754" si="188">H755</f>
        <v>0</v>
      </c>
      <c r="I754" s="100">
        <f t="shared" si="152"/>
        <v>245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6" s="2" customFormat="1" ht="12">
      <c r="A755" s="21" t="s">
        <v>87</v>
      </c>
      <c r="B755" s="20" t="s">
        <v>49</v>
      </c>
      <c r="C755" s="23" t="s">
        <v>13</v>
      </c>
      <c r="D755" s="23" t="s">
        <v>15</v>
      </c>
      <c r="E755" s="23" t="s">
        <v>427</v>
      </c>
      <c r="F755" s="23" t="s">
        <v>67</v>
      </c>
      <c r="G755" s="100">
        <v>245</v>
      </c>
      <c r="H755" s="103"/>
      <c r="I755" s="100">
        <f t="shared" si="152"/>
        <v>245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6" s="6" customFormat="1" ht="12">
      <c r="A756" s="15" t="s">
        <v>31</v>
      </c>
      <c r="B756" s="16" t="s">
        <v>49</v>
      </c>
      <c r="C756" s="26" t="s">
        <v>45</v>
      </c>
      <c r="D756" s="26"/>
      <c r="E756" s="26"/>
      <c r="F756" s="26"/>
      <c r="G756" s="98">
        <f t="shared" ref="G756:H760" si="189">G757</f>
        <v>200</v>
      </c>
      <c r="H756" s="98">
        <f t="shared" si="189"/>
        <v>0</v>
      </c>
      <c r="I756" s="98">
        <f t="shared" si="152"/>
        <v>200</v>
      </c>
      <c r="J756" s="46"/>
      <c r="K756" s="46"/>
      <c r="L756" s="46"/>
      <c r="M756" s="46"/>
      <c r="N756" s="79"/>
      <c r="O756" s="79"/>
      <c r="P756" s="79"/>
      <c r="Q756" s="79"/>
      <c r="R756" s="79"/>
      <c r="S756" s="79"/>
      <c r="T756" s="79"/>
      <c r="U756" s="79"/>
      <c r="V756" s="79"/>
      <c r="W756" s="79"/>
      <c r="X756" s="79"/>
      <c r="Y756" s="79"/>
      <c r="Z756" s="79"/>
      <c r="AA756" s="79"/>
      <c r="AB756" s="79"/>
      <c r="AC756" s="79"/>
      <c r="AD756" s="79"/>
      <c r="AE756" s="79"/>
      <c r="AF756" s="79"/>
      <c r="AG756" s="79"/>
      <c r="AH756" s="79"/>
      <c r="AI756" s="79"/>
      <c r="AJ756" s="79"/>
      <c r="AK756" s="79"/>
      <c r="AL756" s="79"/>
      <c r="AM756" s="79"/>
      <c r="AN756" s="79"/>
      <c r="AO756" s="79"/>
      <c r="AP756" s="79"/>
      <c r="AQ756" s="79"/>
      <c r="AR756" s="79"/>
      <c r="AS756" s="79"/>
      <c r="AT756" s="79"/>
      <c r="AU756" s="79"/>
      <c r="AV756" s="79"/>
      <c r="AW756" s="79"/>
      <c r="AX756" s="79"/>
      <c r="AY756" s="79"/>
      <c r="AZ756" s="79"/>
      <c r="BA756" s="79"/>
      <c r="BB756" s="79"/>
      <c r="BC756" s="79"/>
      <c r="BD756" s="79"/>
      <c r="BE756" s="79"/>
      <c r="BF756" s="79"/>
      <c r="BG756" s="79"/>
      <c r="BH756" s="79"/>
      <c r="BI756" s="79"/>
      <c r="BJ756" s="79"/>
      <c r="BK756" s="79"/>
      <c r="BL756" s="79"/>
      <c r="BM756" s="79"/>
      <c r="BN756" s="79"/>
      <c r="BO756" s="79"/>
      <c r="BP756" s="79"/>
      <c r="BQ756" s="79"/>
      <c r="BR756" s="79"/>
      <c r="BS756" s="79"/>
      <c r="BT756" s="79"/>
      <c r="BU756" s="79"/>
      <c r="BV756" s="79"/>
      <c r="BW756" s="79"/>
      <c r="BX756" s="79"/>
      <c r="BY756" s="79"/>
      <c r="BZ756" s="79"/>
      <c r="CA756" s="79"/>
      <c r="CB756" s="79"/>
      <c r="CC756" s="79"/>
      <c r="CD756" s="79"/>
      <c r="CE756" s="79"/>
      <c r="CF756" s="79"/>
      <c r="CG756" s="79"/>
      <c r="CH756" s="79"/>
    </row>
    <row r="757" spans="1:86" s="53" customFormat="1" ht="12">
      <c r="A757" s="33" t="s">
        <v>55</v>
      </c>
      <c r="B757" s="18" t="s">
        <v>49</v>
      </c>
      <c r="C757" s="42" t="s">
        <v>45</v>
      </c>
      <c r="D757" s="42" t="s">
        <v>5</v>
      </c>
      <c r="E757" s="42"/>
      <c r="F757" s="42"/>
      <c r="G757" s="99">
        <f t="shared" si="189"/>
        <v>200</v>
      </c>
      <c r="H757" s="99">
        <f t="shared" si="189"/>
        <v>0</v>
      </c>
      <c r="I757" s="99">
        <f t="shared" si="152"/>
        <v>200</v>
      </c>
      <c r="J757" s="45"/>
      <c r="K757" s="45"/>
      <c r="L757" s="45"/>
      <c r="M757" s="45"/>
      <c r="N757" s="65"/>
      <c r="O757" s="65"/>
      <c r="P757" s="65"/>
      <c r="Q757" s="65"/>
      <c r="R757" s="65"/>
      <c r="S757" s="65"/>
      <c r="T757" s="65"/>
      <c r="U757" s="65"/>
      <c r="V757" s="65"/>
      <c r="W757" s="65"/>
      <c r="X757" s="65"/>
      <c r="Y757" s="65"/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65"/>
      <c r="AS757" s="65"/>
      <c r="AT757" s="65"/>
      <c r="AU757" s="65"/>
      <c r="AV757" s="65"/>
      <c r="AW757" s="65"/>
      <c r="AX757" s="65"/>
      <c r="AY757" s="65"/>
      <c r="AZ757" s="65"/>
      <c r="BA757" s="65"/>
      <c r="BB757" s="65"/>
      <c r="BC757" s="65"/>
      <c r="BD757" s="65"/>
      <c r="BE757" s="65"/>
      <c r="BF757" s="65"/>
      <c r="BG757" s="65"/>
      <c r="BH757" s="65"/>
      <c r="BI757" s="65"/>
      <c r="BJ757" s="65"/>
      <c r="BK757" s="65"/>
      <c r="BL757" s="65"/>
      <c r="BM757" s="65"/>
      <c r="BN757" s="65"/>
      <c r="BO757" s="65"/>
      <c r="BP757" s="65"/>
      <c r="BQ757" s="65"/>
      <c r="BR757" s="65"/>
      <c r="BS757" s="65"/>
      <c r="BT757" s="65"/>
      <c r="BU757" s="65"/>
      <c r="BV757" s="65"/>
      <c r="BW757" s="65"/>
      <c r="BX757" s="65"/>
      <c r="BY757" s="65"/>
      <c r="BZ757" s="65"/>
      <c r="CA757" s="65"/>
      <c r="CB757" s="65"/>
      <c r="CC757" s="65"/>
      <c r="CD757" s="65"/>
      <c r="CE757" s="65"/>
      <c r="CF757" s="65"/>
      <c r="CG757" s="65"/>
      <c r="CH757" s="65"/>
    </row>
    <row r="758" spans="1:86" s="2" customFormat="1" ht="12">
      <c r="A758" s="24" t="s">
        <v>428</v>
      </c>
      <c r="B758" s="20" t="s">
        <v>49</v>
      </c>
      <c r="C758" s="23" t="s">
        <v>45</v>
      </c>
      <c r="D758" s="23" t="s">
        <v>5</v>
      </c>
      <c r="E758" s="20" t="s">
        <v>155</v>
      </c>
      <c r="F758" s="20"/>
      <c r="G758" s="100">
        <f>G759</f>
        <v>200</v>
      </c>
      <c r="H758" s="100">
        <f>H759</f>
        <v>0</v>
      </c>
      <c r="I758" s="100">
        <f t="shared" si="152"/>
        <v>200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2" customFormat="1" ht="12">
      <c r="A759" s="24" t="s">
        <v>84</v>
      </c>
      <c r="B759" s="20" t="s">
        <v>49</v>
      </c>
      <c r="C759" s="23" t="s">
        <v>45</v>
      </c>
      <c r="D759" s="23" t="s">
        <v>5</v>
      </c>
      <c r="E759" s="20" t="s">
        <v>429</v>
      </c>
      <c r="F759" s="20"/>
      <c r="G759" s="100">
        <f t="shared" si="189"/>
        <v>200</v>
      </c>
      <c r="H759" s="100">
        <f t="shared" si="189"/>
        <v>0</v>
      </c>
      <c r="I759" s="100">
        <f t="shared" si="152"/>
        <v>200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 s="2" customFormat="1" ht="12">
      <c r="A760" s="21" t="s">
        <v>93</v>
      </c>
      <c r="B760" s="20" t="s">
        <v>49</v>
      </c>
      <c r="C760" s="23" t="s">
        <v>45</v>
      </c>
      <c r="D760" s="23" t="s">
        <v>5</v>
      </c>
      <c r="E760" s="20" t="s">
        <v>429</v>
      </c>
      <c r="F760" s="20" t="s">
        <v>92</v>
      </c>
      <c r="G760" s="100">
        <f t="shared" si="189"/>
        <v>200</v>
      </c>
      <c r="H760" s="100">
        <f t="shared" si="189"/>
        <v>0</v>
      </c>
      <c r="I760" s="100">
        <f t="shared" si="152"/>
        <v>200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6" s="2" customFormat="1" ht="12">
      <c r="A761" s="21" t="s">
        <v>205</v>
      </c>
      <c r="B761" s="20" t="s">
        <v>49</v>
      </c>
      <c r="C761" s="23" t="s">
        <v>45</v>
      </c>
      <c r="D761" s="23" t="s">
        <v>5</v>
      </c>
      <c r="E761" s="20" t="s">
        <v>429</v>
      </c>
      <c r="F761" s="20" t="s">
        <v>206</v>
      </c>
      <c r="G761" s="100">
        <v>200</v>
      </c>
      <c r="H761" s="103"/>
      <c r="I761" s="100">
        <f t="shared" si="152"/>
        <v>200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6" s="2" customFormat="1" ht="6" customHeight="1">
      <c r="A762" s="21"/>
      <c r="B762" s="20"/>
      <c r="C762" s="23"/>
      <c r="D762" s="23"/>
      <c r="E762" s="23"/>
      <c r="F762" s="23"/>
      <c r="G762" s="100"/>
      <c r="H762" s="103"/>
      <c r="I762" s="98"/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6" s="2" customFormat="1">
      <c r="A763" s="62" t="s">
        <v>118</v>
      </c>
      <c r="B763" s="16" t="s">
        <v>50</v>
      </c>
      <c r="C763" s="27"/>
      <c r="D763" s="27"/>
      <c r="E763" s="27"/>
      <c r="F763" s="27"/>
      <c r="G763" s="98">
        <f>G764+G805+G812+G836+G824</f>
        <v>38841.800000000003</v>
      </c>
      <c r="H763" s="98">
        <f>H764+H805+H812+H836+H824</f>
        <v>-271.3</v>
      </c>
      <c r="I763" s="98">
        <f t="shared" si="152"/>
        <v>38570.5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6" s="2" customFormat="1" ht="12">
      <c r="A764" s="28" t="s">
        <v>1</v>
      </c>
      <c r="B764" s="16" t="s">
        <v>50</v>
      </c>
      <c r="C764" s="16" t="s">
        <v>5</v>
      </c>
      <c r="D764" s="27"/>
      <c r="E764" s="27"/>
      <c r="F764" s="27"/>
      <c r="G764" s="98">
        <f>G765+G772+G787+G792+G782</f>
        <v>10088.999999999998</v>
      </c>
      <c r="H764" s="98">
        <f t="shared" ref="H764" si="190">H765+H772+H787+H792+H782</f>
        <v>-321.3</v>
      </c>
      <c r="I764" s="98">
        <f t="shared" si="152"/>
        <v>9767.6999999999989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</row>
    <row r="765" spans="1:86" s="3" customFormat="1" ht="24">
      <c r="A765" s="22" t="s">
        <v>56</v>
      </c>
      <c r="B765" s="18" t="s">
        <v>50</v>
      </c>
      <c r="C765" s="18" t="s">
        <v>5</v>
      </c>
      <c r="D765" s="18" t="s">
        <v>14</v>
      </c>
      <c r="E765" s="18"/>
      <c r="F765" s="18"/>
      <c r="G765" s="99">
        <f t="shared" ref="G765:H770" si="191">G766</f>
        <v>612.5</v>
      </c>
      <c r="H765" s="99">
        <f t="shared" si="191"/>
        <v>0</v>
      </c>
      <c r="I765" s="99">
        <f t="shared" si="152"/>
        <v>612.5</v>
      </c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  <c r="AC765" s="47"/>
      <c r="AD765" s="47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</row>
    <row r="766" spans="1:86" s="3" customFormat="1" ht="14.25" customHeight="1">
      <c r="A766" s="21" t="s">
        <v>406</v>
      </c>
      <c r="B766" s="20" t="s">
        <v>50</v>
      </c>
      <c r="C766" s="20" t="s">
        <v>5</v>
      </c>
      <c r="D766" s="20" t="s">
        <v>14</v>
      </c>
      <c r="E766" s="20" t="s">
        <v>177</v>
      </c>
      <c r="F766" s="19"/>
      <c r="G766" s="100">
        <f t="shared" si="191"/>
        <v>612.5</v>
      </c>
      <c r="H766" s="100">
        <f t="shared" si="191"/>
        <v>0</v>
      </c>
      <c r="I766" s="100">
        <f t="shared" si="152"/>
        <v>612.5</v>
      </c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  <c r="AC766" s="47"/>
      <c r="AD766" s="47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</row>
    <row r="767" spans="1:86" s="3" customFormat="1" ht="12.75" customHeight="1">
      <c r="A767" s="21" t="s">
        <v>407</v>
      </c>
      <c r="B767" s="20" t="s">
        <v>50</v>
      </c>
      <c r="C767" s="20" t="s">
        <v>5</v>
      </c>
      <c r="D767" s="20" t="s">
        <v>14</v>
      </c>
      <c r="E767" s="20" t="s">
        <v>178</v>
      </c>
      <c r="F767" s="20"/>
      <c r="G767" s="100">
        <f t="shared" si="191"/>
        <v>612.5</v>
      </c>
      <c r="H767" s="100">
        <f t="shared" si="191"/>
        <v>0</v>
      </c>
      <c r="I767" s="100">
        <f t="shared" si="152"/>
        <v>612.5</v>
      </c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  <c r="AC767" s="47"/>
      <c r="AD767" s="47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</row>
    <row r="768" spans="1:86" s="3" customFormat="1">
      <c r="A768" s="21" t="s">
        <v>496</v>
      </c>
      <c r="B768" s="20" t="s">
        <v>50</v>
      </c>
      <c r="C768" s="20" t="s">
        <v>5</v>
      </c>
      <c r="D768" s="20" t="s">
        <v>14</v>
      </c>
      <c r="E768" s="20" t="s">
        <v>402</v>
      </c>
      <c r="F768" s="20"/>
      <c r="G768" s="100">
        <f t="shared" si="191"/>
        <v>612.5</v>
      </c>
      <c r="H768" s="100">
        <f t="shared" si="191"/>
        <v>0</v>
      </c>
      <c r="I768" s="100">
        <f t="shared" si="152"/>
        <v>612.5</v>
      </c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  <c r="AC768" s="47"/>
      <c r="AD768" s="47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</row>
    <row r="769" spans="1:86" s="3" customFormat="1" ht="24">
      <c r="A769" s="21" t="s">
        <v>386</v>
      </c>
      <c r="B769" s="20" t="s">
        <v>50</v>
      </c>
      <c r="C769" s="20" t="s">
        <v>5</v>
      </c>
      <c r="D769" s="20" t="s">
        <v>14</v>
      </c>
      <c r="E769" s="20" t="s">
        <v>387</v>
      </c>
      <c r="F769" s="20"/>
      <c r="G769" s="100">
        <f t="shared" si="191"/>
        <v>612.5</v>
      </c>
      <c r="H769" s="100">
        <f t="shared" si="191"/>
        <v>0</v>
      </c>
      <c r="I769" s="100">
        <f t="shared" si="152"/>
        <v>612.5</v>
      </c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  <c r="AC769" s="47"/>
      <c r="AD769" s="47"/>
      <c r="AE769" s="47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  <c r="BI769" s="47"/>
      <c r="BJ769" s="47"/>
      <c r="BK769" s="47"/>
      <c r="BL769" s="47"/>
      <c r="BM769" s="47"/>
      <c r="BN769" s="47"/>
      <c r="BO769" s="47"/>
      <c r="BP769" s="47"/>
      <c r="BQ769" s="47"/>
      <c r="BR769" s="47"/>
      <c r="BS769" s="47"/>
      <c r="BT769" s="47"/>
      <c r="BU769" s="47"/>
      <c r="BV769" s="47"/>
      <c r="BW769" s="47"/>
      <c r="BX769" s="47"/>
      <c r="BY769" s="47"/>
      <c r="BZ769" s="47"/>
      <c r="CA769" s="47"/>
      <c r="CB769" s="47"/>
      <c r="CC769" s="47"/>
      <c r="CD769" s="47"/>
      <c r="CE769" s="47"/>
      <c r="CF769" s="47"/>
      <c r="CG769" s="47"/>
      <c r="CH769" s="47"/>
    </row>
    <row r="770" spans="1:86" s="3" customFormat="1">
      <c r="A770" s="21" t="s">
        <v>101</v>
      </c>
      <c r="B770" s="20" t="s">
        <v>50</v>
      </c>
      <c r="C770" s="20" t="s">
        <v>5</v>
      </c>
      <c r="D770" s="20" t="s">
        <v>14</v>
      </c>
      <c r="E770" s="20" t="s">
        <v>387</v>
      </c>
      <c r="F770" s="20" t="s">
        <v>99</v>
      </c>
      <c r="G770" s="100">
        <f t="shared" si="191"/>
        <v>612.5</v>
      </c>
      <c r="H770" s="100">
        <f t="shared" si="191"/>
        <v>0</v>
      </c>
      <c r="I770" s="100">
        <f t="shared" si="152"/>
        <v>612.5</v>
      </c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  <c r="AC770" s="47"/>
      <c r="AD770" s="47"/>
      <c r="AE770" s="47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  <c r="BE770" s="47"/>
      <c r="BF770" s="47"/>
      <c r="BG770" s="47"/>
      <c r="BH770" s="47"/>
      <c r="BI770" s="47"/>
      <c r="BJ770" s="47"/>
      <c r="BK770" s="47"/>
      <c r="BL770" s="47"/>
      <c r="BM770" s="47"/>
      <c r="BN770" s="47"/>
      <c r="BO770" s="47"/>
      <c r="BP770" s="47"/>
      <c r="BQ770" s="47"/>
      <c r="BR770" s="47"/>
      <c r="BS770" s="47"/>
      <c r="BT770" s="47"/>
      <c r="BU770" s="47"/>
      <c r="BV770" s="47"/>
      <c r="BW770" s="47"/>
      <c r="BX770" s="47"/>
      <c r="BY770" s="47"/>
      <c r="BZ770" s="47"/>
      <c r="CA770" s="47"/>
      <c r="CB770" s="47"/>
      <c r="CC770" s="47"/>
      <c r="CD770" s="47"/>
      <c r="CE770" s="47"/>
      <c r="CF770" s="47"/>
      <c r="CG770" s="47"/>
      <c r="CH770" s="47"/>
    </row>
    <row r="771" spans="1:86" s="3" customFormat="1">
      <c r="A771" s="67" t="s">
        <v>102</v>
      </c>
      <c r="B771" s="51" t="s">
        <v>50</v>
      </c>
      <c r="C771" s="51" t="s">
        <v>5</v>
      </c>
      <c r="D771" s="51" t="s">
        <v>14</v>
      </c>
      <c r="E771" s="20" t="s">
        <v>387</v>
      </c>
      <c r="F771" s="51" t="s">
        <v>100</v>
      </c>
      <c r="G771" s="108">
        <v>612.5</v>
      </c>
      <c r="H771" s="103"/>
      <c r="I771" s="100">
        <f t="shared" si="152"/>
        <v>612.5</v>
      </c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  <c r="AC771" s="47"/>
      <c r="AD771" s="47"/>
      <c r="AE771" s="47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  <c r="BI771" s="47"/>
      <c r="BJ771" s="47"/>
      <c r="BK771" s="47"/>
      <c r="BL771" s="47"/>
      <c r="BM771" s="47"/>
      <c r="BN771" s="47"/>
      <c r="BO771" s="47"/>
      <c r="BP771" s="47"/>
      <c r="BQ771" s="47"/>
      <c r="BR771" s="47"/>
      <c r="BS771" s="47"/>
      <c r="BT771" s="47"/>
      <c r="BU771" s="47"/>
      <c r="BV771" s="47"/>
      <c r="BW771" s="47"/>
      <c r="BX771" s="47"/>
      <c r="BY771" s="47"/>
      <c r="BZ771" s="47"/>
      <c r="CA771" s="47"/>
      <c r="CB771" s="47"/>
      <c r="CC771" s="47"/>
      <c r="CD771" s="47"/>
      <c r="CE771" s="47"/>
      <c r="CF771" s="47"/>
      <c r="CG771" s="47"/>
      <c r="CH771" s="47"/>
    </row>
    <row r="772" spans="1:86" s="3" customFormat="1" ht="24">
      <c r="A772" s="22" t="s">
        <v>29</v>
      </c>
      <c r="B772" s="18" t="s">
        <v>50</v>
      </c>
      <c r="C772" s="18" t="s">
        <v>5</v>
      </c>
      <c r="D772" s="18" t="s">
        <v>15</v>
      </c>
      <c r="E772" s="18"/>
      <c r="F772" s="18"/>
      <c r="G772" s="99">
        <f t="shared" ref="G772:H774" si="192">G773</f>
        <v>7479.5999999999995</v>
      </c>
      <c r="H772" s="99">
        <f t="shared" si="192"/>
        <v>0</v>
      </c>
      <c r="I772" s="99">
        <f t="shared" si="152"/>
        <v>7479.5999999999995</v>
      </c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  <c r="AC772" s="47"/>
      <c r="AD772" s="47"/>
      <c r="AE772" s="47"/>
      <c r="AF772" s="47"/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  <c r="BE772" s="47"/>
      <c r="BF772" s="47"/>
      <c r="BG772" s="47"/>
      <c r="BH772" s="47"/>
      <c r="BI772" s="47"/>
      <c r="BJ772" s="47"/>
      <c r="BK772" s="47"/>
      <c r="BL772" s="47"/>
      <c r="BM772" s="47"/>
      <c r="BN772" s="47"/>
      <c r="BO772" s="47"/>
      <c r="BP772" s="47"/>
      <c r="BQ772" s="47"/>
      <c r="BR772" s="47"/>
      <c r="BS772" s="47"/>
      <c r="BT772" s="47"/>
      <c r="BU772" s="47"/>
      <c r="BV772" s="47"/>
      <c r="BW772" s="47"/>
      <c r="BX772" s="47"/>
      <c r="BY772" s="47"/>
      <c r="BZ772" s="47"/>
      <c r="CA772" s="47"/>
      <c r="CB772" s="47"/>
      <c r="CC772" s="47"/>
      <c r="CD772" s="47"/>
      <c r="CE772" s="47"/>
      <c r="CF772" s="47"/>
      <c r="CG772" s="47"/>
      <c r="CH772" s="47"/>
    </row>
    <row r="773" spans="1:86" s="3" customFormat="1" ht="15.75" customHeight="1">
      <c r="A773" s="21" t="s">
        <v>406</v>
      </c>
      <c r="B773" s="20" t="s">
        <v>50</v>
      </c>
      <c r="C773" s="20" t="s">
        <v>5</v>
      </c>
      <c r="D773" s="20" t="s">
        <v>15</v>
      </c>
      <c r="E773" s="20" t="s">
        <v>177</v>
      </c>
      <c r="F773" s="20"/>
      <c r="G773" s="100">
        <f t="shared" si="192"/>
        <v>7479.5999999999995</v>
      </c>
      <c r="H773" s="100">
        <f t="shared" si="192"/>
        <v>0</v>
      </c>
      <c r="I773" s="100">
        <f t="shared" si="152"/>
        <v>7479.5999999999995</v>
      </c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  <c r="AC773" s="47"/>
      <c r="AD773" s="47"/>
      <c r="AE773" s="47"/>
      <c r="AF773" s="47"/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  <c r="BE773" s="47"/>
      <c r="BF773" s="47"/>
      <c r="BG773" s="47"/>
      <c r="BH773" s="47"/>
      <c r="BI773" s="47"/>
      <c r="BJ773" s="47"/>
      <c r="BK773" s="47"/>
      <c r="BL773" s="47"/>
      <c r="BM773" s="47"/>
      <c r="BN773" s="47"/>
      <c r="BO773" s="47"/>
      <c r="BP773" s="47"/>
      <c r="BQ773" s="47"/>
      <c r="BR773" s="47"/>
      <c r="BS773" s="47"/>
      <c r="BT773" s="47"/>
      <c r="BU773" s="47"/>
      <c r="BV773" s="47"/>
      <c r="BW773" s="47"/>
      <c r="BX773" s="47"/>
      <c r="BY773" s="47"/>
      <c r="BZ773" s="47"/>
      <c r="CA773" s="47"/>
      <c r="CB773" s="47"/>
      <c r="CC773" s="47"/>
      <c r="CD773" s="47"/>
      <c r="CE773" s="47"/>
      <c r="CF773" s="47"/>
      <c r="CG773" s="47"/>
      <c r="CH773" s="47"/>
    </row>
    <row r="774" spans="1:86" s="12" customFormat="1" ht="15.75" customHeight="1">
      <c r="A774" s="21" t="s">
        <v>407</v>
      </c>
      <c r="B774" s="20" t="s">
        <v>50</v>
      </c>
      <c r="C774" s="20" t="s">
        <v>5</v>
      </c>
      <c r="D774" s="20" t="s">
        <v>15</v>
      </c>
      <c r="E774" s="20" t="s">
        <v>178</v>
      </c>
      <c r="F774" s="20"/>
      <c r="G774" s="100">
        <f t="shared" si="192"/>
        <v>7479.5999999999995</v>
      </c>
      <c r="H774" s="100">
        <f t="shared" si="192"/>
        <v>0</v>
      </c>
      <c r="I774" s="100">
        <f t="shared" si="152"/>
        <v>7479.5999999999995</v>
      </c>
      <c r="J774" s="47"/>
      <c r="K774" s="47"/>
      <c r="L774" s="47"/>
      <c r="M774" s="47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  <c r="AC774" s="49"/>
      <c r="AD774" s="49"/>
      <c r="AE774" s="49"/>
      <c r="AF774" s="49"/>
      <c r="AG774" s="49"/>
      <c r="AH774" s="49"/>
      <c r="AI774" s="49"/>
      <c r="AJ774" s="49"/>
      <c r="AK774" s="49"/>
      <c r="AL774" s="49"/>
      <c r="AM774" s="49"/>
      <c r="AN774" s="49"/>
      <c r="AO774" s="49"/>
      <c r="AP774" s="49"/>
      <c r="AQ774" s="49"/>
      <c r="AR774" s="49"/>
      <c r="AS774" s="49"/>
      <c r="AT774" s="49"/>
      <c r="AU774" s="49"/>
      <c r="AV774" s="49"/>
      <c r="AW774" s="49"/>
      <c r="AX774" s="49"/>
      <c r="AY774" s="49"/>
      <c r="AZ774" s="49"/>
      <c r="BA774" s="49"/>
      <c r="BB774" s="49"/>
      <c r="BC774" s="49"/>
      <c r="BD774" s="49"/>
      <c r="BE774" s="49"/>
      <c r="BF774" s="49"/>
      <c r="BG774" s="49"/>
      <c r="BH774" s="49"/>
      <c r="BI774" s="49"/>
      <c r="BJ774" s="49"/>
      <c r="BK774" s="49"/>
      <c r="BL774" s="49"/>
      <c r="BM774" s="49"/>
      <c r="BN774" s="49"/>
      <c r="BO774" s="49"/>
      <c r="BP774" s="49"/>
      <c r="BQ774" s="49"/>
      <c r="BR774" s="49"/>
      <c r="BS774" s="49"/>
      <c r="BT774" s="49"/>
      <c r="BU774" s="49"/>
      <c r="BV774" s="49"/>
      <c r="BW774" s="49"/>
      <c r="BX774" s="49"/>
      <c r="BY774" s="49"/>
      <c r="BZ774" s="49"/>
      <c r="CA774" s="49"/>
      <c r="CB774" s="49"/>
      <c r="CC774" s="49"/>
      <c r="CD774" s="49"/>
      <c r="CE774" s="49"/>
      <c r="CF774" s="49"/>
      <c r="CG774" s="49"/>
      <c r="CH774" s="49"/>
    </row>
    <row r="775" spans="1:86" s="14" customFormat="1" ht="12">
      <c r="A775" s="21" t="s">
        <v>58</v>
      </c>
      <c r="B775" s="20" t="s">
        <v>50</v>
      </c>
      <c r="C775" s="20" t="s">
        <v>5</v>
      </c>
      <c r="D775" s="20" t="s">
        <v>15</v>
      </c>
      <c r="E775" s="20" t="s">
        <v>179</v>
      </c>
      <c r="F775" s="20"/>
      <c r="G775" s="100">
        <f>G776+G778+G780</f>
        <v>7479.5999999999995</v>
      </c>
      <c r="H775" s="100">
        <f t="shared" ref="H775" si="193">H776+H778+H780</f>
        <v>0</v>
      </c>
      <c r="I775" s="100">
        <f t="shared" si="152"/>
        <v>7479.5999999999995</v>
      </c>
      <c r="J775" s="45"/>
      <c r="K775" s="45"/>
      <c r="L775" s="45"/>
      <c r="M775" s="45"/>
      <c r="N775" s="45"/>
      <c r="O775" s="45"/>
      <c r="P775" s="45"/>
      <c r="Q775" s="45"/>
      <c r="R775" s="45"/>
      <c r="S775" s="45"/>
      <c r="T775" s="45"/>
      <c r="U775" s="45"/>
      <c r="V775" s="45"/>
      <c r="W775" s="45"/>
      <c r="X775" s="45"/>
      <c r="Y775" s="45"/>
      <c r="Z775" s="45"/>
      <c r="AA775" s="45"/>
      <c r="AB775" s="45"/>
      <c r="AC775" s="45"/>
      <c r="AD775" s="45"/>
      <c r="AE775" s="45"/>
      <c r="AF775" s="45"/>
      <c r="AG775" s="45"/>
      <c r="AH775" s="45"/>
      <c r="AI775" s="45"/>
      <c r="AJ775" s="45"/>
      <c r="AK775" s="45"/>
      <c r="AL775" s="45"/>
      <c r="AM775" s="45"/>
      <c r="AN775" s="45"/>
      <c r="AO775" s="45"/>
      <c r="AP775" s="45"/>
      <c r="AQ775" s="45"/>
      <c r="AR775" s="45"/>
      <c r="AS775" s="45"/>
      <c r="AT775" s="45"/>
      <c r="AU775" s="45"/>
      <c r="AV775" s="45"/>
      <c r="AW775" s="45"/>
      <c r="AX775" s="45"/>
      <c r="AY775" s="45"/>
      <c r="AZ775" s="45"/>
      <c r="BA775" s="45"/>
      <c r="BB775" s="45"/>
      <c r="BC775" s="45"/>
      <c r="BD775" s="45"/>
      <c r="BE775" s="45"/>
      <c r="BF775" s="45"/>
      <c r="BG775" s="45"/>
      <c r="BH775" s="45"/>
      <c r="BI775" s="45"/>
      <c r="BJ775" s="45"/>
      <c r="BK775" s="45"/>
      <c r="BL775" s="45"/>
      <c r="BM775" s="45"/>
      <c r="BN775" s="45"/>
      <c r="BO775" s="45"/>
      <c r="BP775" s="45"/>
      <c r="BQ775" s="45"/>
      <c r="BR775" s="45"/>
      <c r="BS775" s="45"/>
      <c r="BT775" s="45"/>
      <c r="BU775" s="45"/>
      <c r="BV775" s="45"/>
      <c r="BW775" s="45"/>
      <c r="BX775" s="45"/>
      <c r="BY775" s="45"/>
      <c r="BZ775" s="45"/>
      <c r="CA775" s="45"/>
      <c r="CB775" s="45"/>
      <c r="CC775" s="45"/>
      <c r="CD775" s="45"/>
      <c r="CE775" s="45"/>
      <c r="CF775" s="45"/>
      <c r="CG775" s="45"/>
      <c r="CH775" s="45"/>
    </row>
    <row r="776" spans="1:86" s="13" customFormat="1" ht="24">
      <c r="A776" s="21" t="s">
        <v>497</v>
      </c>
      <c r="B776" s="20" t="s">
        <v>50</v>
      </c>
      <c r="C776" s="20" t="s">
        <v>5</v>
      </c>
      <c r="D776" s="20" t="s">
        <v>15</v>
      </c>
      <c r="E776" s="20" t="s">
        <v>179</v>
      </c>
      <c r="F776" s="20" t="s">
        <v>59</v>
      </c>
      <c r="G776" s="100">
        <f>G777</f>
        <v>6795.2</v>
      </c>
      <c r="H776" s="100">
        <f t="shared" ref="H776" si="194">H777</f>
        <v>0</v>
      </c>
      <c r="I776" s="100">
        <f t="shared" si="152"/>
        <v>6795.2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</row>
    <row r="777" spans="1:86" s="13" customFormat="1" ht="12">
      <c r="A777" s="21" t="s">
        <v>62</v>
      </c>
      <c r="B777" s="20" t="s">
        <v>50</v>
      </c>
      <c r="C777" s="20" t="s">
        <v>5</v>
      </c>
      <c r="D777" s="20" t="s">
        <v>15</v>
      </c>
      <c r="E777" s="20" t="s">
        <v>179</v>
      </c>
      <c r="F777" s="20" t="s">
        <v>61</v>
      </c>
      <c r="G777" s="100">
        <v>6795.2</v>
      </c>
      <c r="H777" s="103"/>
      <c r="I777" s="100">
        <f t="shared" si="152"/>
        <v>6795.2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</row>
    <row r="778" spans="1:86" s="13" customFormat="1" ht="12">
      <c r="A778" s="21" t="s">
        <v>499</v>
      </c>
      <c r="B778" s="20" t="s">
        <v>50</v>
      </c>
      <c r="C778" s="20" t="s">
        <v>5</v>
      </c>
      <c r="D778" s="20" t="s">
        <v>15</v>
      </c>
      <c r="E778" s="20" t="s">
        <v>179</v>
      </c>
      <c r="F778" s="20" t="s">
        <v>66</v>
      </c>
      <c r="G778" s="100">
        <f>G779</f>
        <v>684.4</v>
      </c>
      <c r="H778" s="100">
        <f t="shared" ref="H778" si="195">H779</f>
        <v>0</v>
      </c>
      <c r="I778" s="100">
        <f t="shared" ref="I778:I841" si="196">G778+H778</f>
        <v>684.4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</row>
    <row r="779" spans="1:86" s="13" customFormat="1" ht="12">
      <c r="A779" s="21" t="s">
        <v>87</v>
      </c>
      <c r="B779" s="20" t="s">
        <v>50</v>
      </c>
      <c r="C779" s="20" t="s">
        <v>5</v>
      </c>
      <c r="D779" s="20" t="s">
        <v>15</v>
      </c>
      <c r="E779" s="20" t="s">
        <v>179</v>
      </c>
      <c r="F779" s="20" t="s">
        <v>67</v>
      </c>
      <c r="G779" s="100">
        <v>684.4</v>
      </c>
      <c r="H779" s="103"/>
      <c r="I779" s="100">
        <f t="shared" si="196"/>
        <v>684.4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</row>
    <row r="780" spans="1:86" s="13" customFormat="1" ht="12" hidden="1">
      <c r="A780" s="21" t="s">
        <v>70</v>
      </c>
      <c r="B780" s="20" t="s">
        <v>50</v>
      </c>
      <c r="C780" s="20" t="s">
        <v>5</v>
      </c>
      <c r="D780" s="20" t="s">
        <v>15</v>
      </c>
      <c r="E780" s="20" t="s">
        <v>179</v>
      </c>
      <c r="F780" s="20" t="s">
        <v>22</v>
      </c>
      <c r="G780" s="100">
        <f>G781</f>
        <v>0</v>
      </c>
      <c r="H780" s="103"/>
      <c r="I780" s="98">
        <f t="shared" si="196"/>
        <v>0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</row>
    <row r="781" spans="1:86" s="13" customFormat="1" ht="12" hidden="1">
      <c r="A781" s="21" t="s">
        <v>71</v>
      </c>
      <c r="B781" s="20" t="s">
        <v>50</v>
      </c>
      <c r="C781" s="20" t="s">
        <v>5</v>
      </c>
      <c r="D781" s="20" t="s">
        <v>15</v>
      </c>
      <c r="E781" s="20" t="s">
        <v>179</v>
      </c>
      <c r="F781" s="20" t="s">
        <v>69</v>
      </c>
      <c r="G781" s="100"/>
      <c r="H781" s="103"/>
      <c r="I781" s="98">
        <f t="shared" si="196"/>
        <v>0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</row>
    <row r="782" spans="1:86" s="13" customFormat="1" ht="12" hidden="1">
      <c r="A782" s="22" t="s">
        <v>198</v>
      </c>
      <c r="B782" s="18" t="s">
        <v>50</v>
      </c>
      <c r="C782" s="18" t="s">
        <v>5</v>
      </c>
      <c r="D782" s="18" t="s">
        <v>9</v>
      </c>
      <c r="E782" s="18"/>
      <c r="F782" s="18"/>
      <c r="G782" s="99">
        <f t="shared" ref="G782:G785" si="197">G783</f>
        <v>0</v>
      </c>
      <c r="H782" s="103"/>
      <c r="I782" s="98">
        <f t="shared" si="196"/>
        <v>0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</row>
    <row r="783" spans="1:86" s="13" customFormat="1" ht="12" hidden="1">
      <c r="A783" s="21" t="s">
        <v>197</v>
      </c>
      <c r="B783" s="20" t="s">
        <v>50</v>
      </c>
      <c r="C783" s="20" t="s">
        <v>5</v>
      </c>
      <c r="D783" s="20" t="s">
        <v>9</v>
      </c>
      <c r="E783" s="20" t="s">
        <v>196</v>
      </c>
      <c r="F783" s="20"/>
      <c r="G783" s="100">
        <f t="shared" si="197"/>
        <v>0</v>
      </c>
      <c r="H783" s="103"/>
      <c r="I783" s="98">
        <f t="shared" si="196"/>
        <v>0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</row>
    <row r="784" spans="1:86" s="13" customFormat="1" ht="12" hidden="1">
      <c r="A784" s="21" t="s">
        <v>246</v>
      </c>
      <c r="B784" s="20" t="s">
        <v>50</v>
      </c>
      <c r="C784" s="20" t="s">
        <v>5</v>
      </c>
      <c r="D784" s="20" t="s">
        <v>9</v>
      </c>
      <c r="E784" s="20" t="s">
        <v>240</v>
      </c>
      <c r="F784" s="20"/>
      <c r="G784" s="100">
        <f t="shared" si="197"/>
        <v>0</v>
      </c>
      <c r="H784" s="103"/>
      <c r="I784" s="98">
        <f t="shared" si="196"/>
        <v>0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</row>
    <row r="785" spans="1:88" s="66" customFormat="1" ht="12" hidden="1">
      <c r="A785" s="21" t="s">
        <v>70</v>
      </c>
      <c r="B785" s="20" t="s">
        <v>50</v>
      </c>
      <c r="C785" s="20" t="s">
        <v>5</v>
      </c>
      <c r="D785" s="20" t="s">
        <v>9</v>
      </c>
      <c r="E785" s="20" t="s">
        <v>240</v>
      </c>
      <c r="F785" s="20" t="s">
        <v>22</v>
      </c>
      <c r="G785" s="100">
        <f t="shared" si="197"/>
        <v>0</v>
      </c>
      <c r="H785" s="109"/>
      <c r="I785" s="98">
        <f t="shared" si="196"/>
        <v>0</v>
      </c>
      <c r="J785" s="45"/>
      <c r="K785" s="45"/>
      <c r="L785" s="45"/>
      <c r="M785" s="45"/>
      <c r="N785" s="65"/>
      <c r="O785" s="65"/>
      <c r="P785" s="65"/>
      <c r="Q785" s="65"/>
      <c r="R785" s="65"/>
      <c r="S785" s="65"/>
      <c r="T785" s="65"/>
      <c r="U785" s="65"/>
      <c r="V785" s="65"/>
      <c r="W785" s="65"/>
      <c r="X785" s="65"/>
      <c r="Y785" s="65"/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65"/>
      <c r="AS785" s="65"/>
      <c r="AT785" s="65"/>
      <c r="AU785" s="65"/>
      <c r="AV785" s="65"/>
      <c r="AW785" s="65"/>
      <c r="AX785" s="65"/>
      <c r="AY785" s="65"/>
      <c r="AZ785" s="65"/>
      <c r="BA785" s="65"/>
      <c r="BB785" s="65"/>
      <c r="BC785" s="65"/>
      <c r="BD785" s="65"/>
      <c r="BE785" s="65"/>
      <c r="BF785" s="65"/>
      <c r="BG785" s="65"/>
      <c r="BH785" s="65"/>
      <c r="BI785" s="65"/>
      <c r="BJ785" s="65"/>
      <c r="BK785" s="65"/>
      <c r="BL785" s="65"/>
      <c r="BM785" s="65"/>
      <c r="BN785" s="65"/>
      <c r="BO785" s="65"/>
      <c r="BP785" s="65"/>
      <c r="BQ785" s="65"/>
      <c r="BR785" s="65"/>
      <c r="BS785" s="65"/>
      <c r="BT785" s="65"/>
      <c r="BU785" s="65"/>
      <c r="BV785" s="65"/>
      <c r="BW785" s="65"/>
      <c r="BX785" s="65"/>
      <c r="BY785" s="65"/>
      <c r="BZ785" s="65"/>
      <c r="CA785" s="65"/>
      <c r="CB785" s="65"/>
      <c r="CC785" s="65"/>
      <c r="CD785" s="65"/>
      <c r="CE785" s="65"/>
      <c r="CF785" s="65"/>
      <c r="CG785" s="65"/>
      <c r="CH785" s="65"/>
    </row>
    <row r="786" spans="1:88" s="13" customFormat="1" ht="12" hidden="1">
      <c r="A786" s="21" t="s">
        <v>241</v>
      </c>
      <c r="B786" s="20" t="s">
        <v>50</v>
      </c>
      <c r="C786" s="20" t="s">
        <v>5</v>
      </c>
      <c r="D786" s="20" t="s">
        <v>9</v>
      </c>
      <c r="E786" s="20" t="s">
        <v>240</v>
      </c>
      <c r="F786" s="20" t="s">
        <v>239</v>
      </c>
      <c r="G786" s="100"/>
      <c r="H786" s="103"/>
      <c r="I786" s="98">
        <f t="shared" si="196"/>
        <v>0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</row>
    <row r="787" spans="1:88" s="13" customFormat="1" ht="12">
      <c r="A787" s="22" t="s">
        <v>11</v>
      </c>
      <c r="B787" s="18" t="s">
        <v>50</v>
      </c>
      <c r="C787" s="18" t="s">
        <v>5</v>
      </c>
      <c r="D787" s="18" t="s">
        <v>45</v>
      </c>
      <c r="E787" s="18"/>
      <c r="F787" s="18"/>
      <c r="G787" s="99">
        <f t="shared" ref="G787:H790" si="198">G788</f>
        <v>300</v>
      </c>
      <c r="H787" s="99">
        <f t="shared" si="198"/>
        <v>-265</v>
      </c>
      <c r="I787" s="99">
        <f t="shared" si="196"/>
        <v>35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</row>
    <row r="788" spans="1:88" s="13" customFormat="1" ht="12">
      <c r="A788" s="21" t="s">
        <v>230</v>
      </c>
      <c r="B788" s="20" t="s">
        <v>50</v>
      </c>
      <c r="C788" s="20" t="s">
        <v>5</v>
      </c>
      <c r="D788" s="20" t="s">
        <v>45</v>
      </c>
      <c r="E788" s="20" t="s">
        <v>180</v>
      </c>
      <c r="F788" s="20"/>
      <c r="G788" s="100">
        <f t="shared" si="198"/>
        <v>300</v>
      </c>
      <c r="H788" s="100">
        <f t="shared" si="198"/>
        <v>-265</v>
      </c>
      <c r="I788" s="100">
        <f t="shared" si="196"/>
        <v>35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</row>
    <row r="789" spans="1:88" s="13" customFormat="1" ht="12">
      <c r="A789" s="29" t="s">
        <v>103</v>
      </c>
      <c r="B789" s="20" t="s">
        <v>50</v>
      </c>
      <c r="C789" s="20" t="s">
        <v>5</v>
      </c>
      <c r="D789" s="20" t="s">
        <v>45</v>
      </c>
      <c r="E789" s="20" t="s">
        <v>181</v>
      </c>
      <c r="F789" s="20"/>
      <c r="G789" s="100">
        <f t="shared" si="198"/>
        <v>300</v>
      </c>
      <c r="H789" s="100">
        <f t="shared" si="198"/>
        <v>-265</v>
      </c>
      <c r="I789" s="100">
        <f t="shared" si="196"/>
        <v>35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</row>
    <row r="790" spans="1:88" s="13" customFormat="1" ht="12">
      <c r="A790" s="29" t="s">
        <v>70</v>
      </c>
      <c r="B790" s="20" t="s">
        <v>50</v>
      </c>
      <c r="C790" s="20" t="s">
        <v>5</v>
      </c>
      <c r="D790" s="20" t="s">
        <v>45</v>
      </c>
      <c r="E790" s="20" t="s">
        <v>181</v>
      </c>
      <c r="F790" s="20" t="s">
        <v>22</v>
      </c>
      <c r="G790" s="100">
        <f t="shared" si="198"/>
        <v>300</v>
      </c>
      <c r="H790" s="100">
        <f t="shared" si="198"/>
        <v>-265</v>
      </c>
      <c r="I790" s="100">
        <f t="shared" si="196"/>
        <v>35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</row>
    <row r="791" spans="1:88" s="13" customFormat="1" ht="12">
      <c r="A791" s="21" t="s">
        <v>105</v>
      </c>
      <c r="B791" s="20" t="s">
        <v>50</v>
      </c>
      <c r="C791" s="20" t="s">
        <v>5</v>
      </c>
      <c r="D791" s="20" t="s">
        <v>45</v>
      </c>
      <c r="E791" s="20" t="s">
        <v>181</v>
      </c>
      <c r="F791" s="20" t="s">
        <v>104</v>
      </c>
      <c r="G791" s="100">
        <v>300</v>
      </c>
      <c r="H791" s="103">
        <f>-95+5-175</f>
        <v>-265</v>
      </c>
      <c r="I791" s="100">
        <f t="shared" si="196"/>
        <v>35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</row>
    <row r="792" spans="1:88" s="13" customFormat="1" ht="12">
      <c r="A792" s="22" t="s">
        <v>51</v>
      </c>
      <c r="B792" s="18" t="s">
        <v>50</v>
      </c>
      <c r="C792" s="18" t="s">
        <v>5</v>
      </c>
      <c r="D792" s="18" t="s">
        <v>48</v>
      </c>
      <c r="E792" s="18"/>
      <c r="F792" s="18"/>
      <c r="G792" s="99">
        <f>G793+G798</f>
        <v>1696.9</v>
      </c>
      <c r="H792" s="99">
        <f>H793+H798</f>
        <v>-56.3</v>
      </c>
      <c r="I792" s="99">
        <f t="shared" si="196"/>
        <v>1640.6000000000001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</row>
    <row r="793" spans="1:88" s="13" customFormat="1" ht="24">
      <c r="A793" s="21" t="s">
        <v>403</v>
      </c>
      <c r="B793" s="20" t="s">
        <v>50</v>
      </c>
      <c r="C793" s="20" t="s">
        <v>5</v>
      </c>
      <c r="D793" s="20" t="s">
        <v>48</v>
      </c>
      <c r="E793" s="20" t="s">
        <v>147</v>
      </c>
      <c r="F793" s="20"/>
      <c r="G793" s="100">
        <f>G794</f>
        <v>1315.5</v>
      </c>
      <c r="H793" s="100">
        <f t="shared" ref="H793:H795" si="199">H794</f>
        <v>0</v>
      </c>
      <c r="I793" s="100">
        <f t="shared" si="196"/>
        <v>1315.5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</row>
    <row r="794" spans="1:88" s="13" customFormat="1" ht="12">
      <c r="A794" s="21" t="s">
        <v>404</v>
      </c>
      <c r="B794" s="20" t="s">
        <v>50</v>
      </c>
      <c r="C794" s="20" t="s">
        <v>5</v>
      </c>
      <c r="D794" s="20" t="s">
        <v>48</v>
      </c>
      <c r="E794" s="20" t="s">
        <v>182</v>
      </c>
      <c r="F794" s="20"/>
      <c r="G794" s="100">
        <f>G795</f>
        <v>1315.5</v>
      </c>
      <c r="H794" s="100">
        <f t="shared" si="199"/>
        <v>0</v>
      </c>
      <c r="I794" s="100">
        <f t="shared" si="196"/>
        <v>1315.5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</row>
    <row r="795" spans="1:88" s="13" customFormat="1" ht="12">
      <c r="A795" s="21" t="s">
        <v>190</v>
      </c>
      <c r="B795" s="20" t="s">
        <v>50</v>
      </c>
      <c r="C795" s="20" t="s">
        <v>5</v>
      </c>
      <c r="D795" s="20" t="s">
        <v>48</v>
      </c>
      <c r="E795" s="20" t="s">
        <v>203</v>
      </c>
      <c r="F795" s="20"/>
      <c r="G795" s="100">
        <f>G796</f>
        <v>1315.5</v>
      </c>
      <c r="H795" s="100">
        <f t="shared" si="199"/>
        <v>0</v>
      </c>
      <c r="I795" s="100">
        <f t="shared" si="196"/>
        <v>1315.5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</row>
    <row r="796" spans="1:88" s="13" customFormat="1" ht="12">
      <c r="A796" s="21" t="s">
        <v>101</v>
      </c>
      <c r="B796" s="20" t="s">
        <v>50</v>
      </c>
      <c r="C796" s="20" t="s">
        <v>5</v>
      </c>
      <c r="D796" s="20" t="s">
        <v>48</v>
      </c>
      <c r="E796" s="20" t="s">
        <v>203</v>
      </c>
      <c r="F796" s="20" t="s">
        <v>99</v>
      </c>
      <c r="G796" s="100">
        <f>G797</f>
        <v>1315.5</v>
      </c>
      <c r="H796" s="100">
        <f>H797</f>
        <v>0</v>
      </c>
      <c r="I796" s="100">
        <f t="shared" si="196"/>
        <v>1315.5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</row>
    <row r="797" spans="1:88" s="13" customFormat="1" ht="12">
      <c r="A797" s="21" t="s">
        <v>111</v>
      </c>
      <c r="B797" s="20" t="s">
        <v>50</v>
      </c>
      <c r="C797" s="20" t="s">
        <v>5</v>
      </c>
      <c r="D797" s="20" t="s">
        <v>48</v>
      </c>
      <c r="E797" s="20" t="s">
        <v>203</v>
      </c>
      <c r="F797" s="20" t="s">
        <v>110</v>
      </c>
      <c r="G797" s="100">
        <v>1315.5</v>
      </c>
      <c r="H797" s="103"/>
      <c r="I797" s="100">
        <f t="shared" si="196"/>
        <v>1315.5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</row>
    <row r="798" spans="1:88" s="13" customFormat="1" ht="12">
      <c r="A798" s="21" t="s">
        <v>51</v>
      </c>
      <c r="B798" s="20" t="s">
        <v>50</v>
      </c>
      <c r="C798" s="20" t="s">
        <v>5</v>
      </c>
      <c r="D798" s="20" t="s">
        <v>48</v>
      </c>
      <c r="E798" s="20" t="s">
        <v>152</v>
      </c>
      <c r="F798" s="20"/>
      <c r="G798" s="100">
        <f>G799+G802</f>
        <v>381.40000000000003</v>
      </c>
      <c r="H798" s="100">
        <f>H799+H802</f>
        <v>-56.3</v>
      </c>
      <c r="I798" s="100">
        <f t="shared" si="196"/>
        <v>325.10000000000002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</row>
    <row r="799" spans="1:88" s="13" customFormat="1" ht="12">
      <c r="A799" s="24" t="s">
        <v>98</v>
      </c>
      <c r="B799" s="20" t="s">
        <v>50</v>
      </c>
      <c r="C799" s="20" t="s">
        <v>5</v>
      </c>
      <c r="D799" s="20" t="s">
        <v>48</v>
      </c>
      <c r="E799" s="20" t="s">
        <v>378</v>
      </c>
      <c r="F799" s="20"/>
      <c r="G799" s="100">
        <f t="shared" ref="G799:H800" si="200">G800</f>
        <v>353.1</v>
      </c>
      <c r="H799" s="100">
        <f t="shared" si="200"/>
        <v>-56.3</v>
      </c>
      <c r="I799" s="100">
        <f t="shared" si="196"/>
        <v>296.8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</row>
    <row r="800" spans="1:88" s="13" customFormat="1" ht="12">
      <c r="A800" s="29" t="s">
        <v>70</v>
      </c>
      <c r="B800" s="20" t="s">
        <v>50</v>
      </c>
      <c r="C800" s="20" t="s">
        <v>5</v>
      </c>
      <c r="D800" s="20" t="s">
        <v>48</v>
      </c>
      <c r="E800" s="20" t="s">
        <v>378</v>
      </c>
      <c r="F800" s="20" t="s">
        <v>22</v>
      </c>
      <c r="G800" s="100">
        <f t="shared" si="200"/>
        <v>353.1</v>
      </c>
      <c r="H800" s="100">
        <f t="shared" si="200"/>
        <v>-56.3</v>
      </c>
      <c r="I800" s="100">
        <f t="shared" si="196"/>
        <v>296.8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</row>
    <row r="801" spans="1:88" s="13" customFormat="1" ht="12">
      <c r="A801" s="29" t="s">
        <v>105</v>
      </c>
      <c r="B801" s="20" t="s">
        <v>50</v>
      </c>
      <c r="C801" s="20" t="s">
        <v>5</v>
      </c>
      <c r="D801" s="20" t="s">
        <v>48</v>
      </c>
      <c r="E801" s="20" t="s">
        <v>378</v>
      </c>
      <c r="F801" s="20" t="s">
        <v>104</v>
      </c>
      <c r="G801" s="100">
        <v>353.1</v>
      </c>
      <c r="H801" s="103">
        <f>-14-5-37.4+0.1</f>
        <v>-56.3</v>
      </c>
      <c r="I801" s="100">
        <f t="shared" si="196"/>
        <v>296.8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</row>
    <row r="802" spans="1:88" s="13" customFormat="1" ht="12">
      <c r="A802" s="21" t="s">
        <v>219</v>
      </c>
      <c r="B802" s="20" t="s">
        <v>50</v>
      </c>
      <c r="C802" s="20" t="s">
        <v>5</v>
      </c>
      <c r="D802" s="20" t="s">
        <v>48</v>
      </c>
      <c r="E802" s="20" t="s">
        <v>281</v>
      </c>
      <c r="F802" s="20"/>
      <c r="G802" s="100">
        <f>G803</f>
        <v>28.3</v>
      </c>
      <c r="H802" s="100">
        <f>H803</f>
        <v>0</v>
      </c>
      <c r="I802" s="100">
        <f t="shared" si="196"/>
        <v>28.3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</row>
    <row r="803" spans="1:88" s="13" customFormat="1" ht="12">
      <c r="A803" s="21" t="s">
        <v>70</v>
      </c>
      <c r="B803" s="20" t="s">
        <v>50</v>
      </c>
      <c r="C803" s="20" t="s">
        <v>5</v>
      </c>
      <c r="D803" s="20" t="s">
        <v>48</v>
      </c>
      <c r="E803" s="20" t="s">
        <v>281</v>
      </c>
      <c r="F803" s="20" t="s">
        <v>22</v>
      </c>
      <c r="G803" s="100">
        <f>G804</f>
        <v>28.3</v>
      </c>
      <c r="H803" s="100">
        <f>H804</f>
        <v>0</v>
      </c>
      <c r="I803" s="100">
        <f t="shared" si="196"/>
        <v>28.3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</row>
    <row r="804" spans="1:88" s="13" customFormat="1" ht="12">
      <c r="A804" s="21" t="s">
        <v>259</v>
      </c>
      <c r="B804" s="20" t="s">
        <v>50</v>
      </c>
      <c r="C804" s="20" t="s">
        <v>5</v>
      </c>
      <c r="D804" s="20" t="s">
        <v>48</v>
      </c>
      <c r="E804" s="20" t="s">
        <v>281</v>
      </c>
      <c r="F804" s="20" t="s">
        <v>260</v>
      </c>
      <c r="G804" s="100">
        <v>28.3</v>
      </c>
      <c r="H804" s="103"/>
      <c r="I804" s="100">
        <f t="shared" si="196"/>
        <v>28.3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</row>
    <row r="805" spans="1:88" s="13" customFormat="1" ht="12">
      <c r="A805" s="25" t="s">
        <v>43</v>
      </c>
      <c r="B805" s="16" t="s">
        <v>50</v>
      </c>
      <c r="C805" s="16" t="s">
        <v>6</v>
      </c>
      <c r="D805" s="16"/>
      <c r="E805" s="16"/>
      <c r="F805" s="16"/>
      <c r="G805" s="98">
        <f t="shared" ref="G805:H810" si="201">G806</f>
        <v>1055.2</v>
      </c>
      <c r="H805" s="98">
        <f t="shared" si="201"/>
        <v>0</v>
      </c>
      <c r="I805" s="98">
        <f t="shared" si="196"/>
        <v>1055.2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</row>
    <row r="806" spans="1:88" s="13" customFormat="1" ht="12">
      <c r="A806" s="22" t="s">
        <v>44</v>
      </c>
      <c r="B806" s="18" t="s">
        <v>50</v>
      </c>
      <c r="C806" s="18" t="s">
        <v>6</v>
      </c>
      <c r="D806" s="18" t="s">
        <v>7</v>
      </c>
      <c r="E806" s="18"/>
      <c r="F806" s="18"/>
      <c r="G806" s="99">
        <f t="shared" si="201"/>
        <v>1055.2</v>
      </c>
      <c r="H806" s="99">
        <f t="shared" si="201"/>
        <v>0</v>
      </c>
      <c r="I806" s="99">
        <f t="shared" si="196"/>
        <v>1055.2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</row>
    <row r="807" spans="1:88" s="13" customFormat="1" ht="12.75" customHeight="1">
      <c r="A807" s="21" t="s">
        <v>406</v>
      </c>
      <c r="B807" s="20" t="s">
        <v>50</v>
      </c>
      <c r="C807" s="20" t="s">
        <v>6</v>
      </c>
      <c r="D807" s="20" t="s">
        <v>7</v>
      </c>
      <c r="E807" s="20" t="s">
        <v>177</v>
      </c>
      <c r="F807" s="20"/>
      <c r="G807" s="100">
        <f t="shared" si="201"/>
        <v>1055.2</v>
      </c>
      <c r="H807" s="100">
        <f t="shared" si="201"/>
        <v>0</v>
      </c>
      <c r="I807" s="100">
        <f t="shared" si="196"/>
        <v>1055.2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</row>
    <row r="808" spans="1:88" s="13" customFormat="1" ht="12.75" customHeight="1">
      <c r="A808" s="21" t="s">
        <v>407</v>
      </c>
      <c r="B808" s="20" t="s">
        <v>50</v>
      </c>
      <c r="C808" s="20" t="s">
        <v>6</v>
      </c>
      <c r="D808" s="20" t="s">
        <v>7</v>
      </c>
      <c r="E808" s="20" t="s">
        <v>178</v>
      </c>
      <c r="F808" s="20"/>
      <c r="G808" s="100">
        <f t="shared" si="201"/>
        <v>1055.2</v>
      </c>
      <c r="H808" s="100">
        <f t="shared" si="201"/>
        <v>0</v>
      </c>
      <c r="I808" s="100">
        <f t="shared" si="196"/>
        <v>1055.2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</row>
    <row r="809" spans="1:88">
      <c r="A809" s="21" t="s">
        <v>106</v>
      </c>
      <c r="B809" s="20" t="s">
        <v>50</v>
      </c>
      <c r="C809" s="20" t="s">
        <v>6</v>
      </c>
      <c r="D809" s="20" t="s">
        <v>7</v>
      </c>
      <c r="E809" s="20" t="s">
        <v>183</v>
      </c>
      <c r="F809" s="20"/>
      <c r="G809" s="100">
        <f t="shared" si="201"/>
        <v>1055.2</v>
      </c>
      <c r="H809" s="100">
        <f t="shared" si="201"/>
        <v>0</v>
      </c>
      <c r="I809" s="100">
        <f t="shared" si="196"/>
        <v>1055.2</v>
      </c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  <c r="AC809" s="47"/>
      <c r="AD809" s="47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</row>
    <row r="810" spans="1:88">
      <c r="A810" s="21" t="s">
        <v>108</v>
      </c>
      <c r="B810" s="20" t="s">
        <v>50</v>
      </c>
      <c r="C810" s="20" t="s">
        <v>6</v>
      </c>
      <c r="D810" s="20" t="s">
        <v>7</v>
      </c>
      <c r="E810" s="20" t="s">
        <v>183</v>
      </c>
      <c r="F810" s="20" t="s">
        <v>99</v>
      </c>
      <c r="G810" s="100">
        <f t="shared" si="201"/>
        <v>1055.2</v>
      </c>
      <c r="H810" s="100">
        <f t="shared" si="201"/>
        <v>0</v>
      </c>
      <c r="I810" s="100">
        <f t="shared" si="196"/>
        <v>1055.2</v>
      </c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  <c r="AC810" s="47"/>
      <c r="AD810" s="47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</row>
    <row r="811" spans="1:88">
      <c r="A811" s="21" t="s">
        <v>102</v>
      </c>
      <c r="B811" s="20" t="s">
        <v>50</v>
      </c>
      <c r="C811" s="20" t="s">
        <v>6</v>
      </c>
      <c r="D811" s="20" t="s">
        <v>7</v>
      </c>
      <c r="E811" s="20" t="s">
        <v>183</v>
      </c>
      <c r="F811" s="20" t="s">
        <v>100</v>
      </c>
      <c r="G811" s="100">
        <v>1055.2</v>
      </c>
      <c r="H811" s="103"/>
      <c r="I811" s="100">
        <f t="shared" si="196"/>
        <v>1055.2</v>
      </c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  <c r="AC811" s="47"/>
      <c r="AD811" s="47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</row>
    <row r="812" spans="1:88">
      <c r="A812" s="25" t="s">
        <v>212</v>
      </c>
      <c r="B812" s="16" t="s">
        <v>50</v>
      </c>
      <c r="C812" s="16" t="s">
        <v>7</v>
      </c>
      <c r="D812" s="16"/>
      <c r="E812" s="16"/>
      <c r="F812" s="16"/>
      <c r="G812" s="98">
        <f>G813</f>
        <v>73.8</v>
      </c>
      <c r="H812" s="98">
        <f>H813</f>
        <v>50</v>
      </c>
      <c r="I812" s="98">
        <f t="shared" si="196"/>
        <v>123.8</v>
      </c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  <c r="AC812" s="47"/>
      <c r="AD812" s="47"/>
      <c r="AE812" s="47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  <c r="BI812" s="47"/>
      <c r="BJ812" s="47"/>
      <c r="BK812" s="47"/>
      <c r="BL812" s="47"/>
      <c r="BM812" s="47"/>
      <c r="BN812" s="47"/>
      <c r="BO812" s="47"/>
      <c r="BP812" s="47"/>
      <c r="BQ812" s="47"/>
      <c r="BR812" s="47"/>
      <c r="BS812" s="47"/>
      <c r="BT812" s="47"/>
      <c r="BU812" s="47"/>
      <c r="BV812" s="47"/>
      <c r="BW812" s="47"/>
      <c r="BX812" s="47"/>
      <c r="BY812" s="47"/>
      <c r="BZ812" s="47"/>
      <c r="CA812" s="47"/>
      <c r="CB812" s="47"/>
      <c r="CC812" s="47"/>
      <c r="CD812" s="47"/>
      <c r="CE812" s="47"/>
      <c r="CF812" s="47"/>
      <c r="CG812" s="47"/>
      <c r="CH812" s="47"/>
    </row>
    <row r="813" spans="1:88" ht="16.5" customHeight="1">
      <c r="A813" s="61" t="s">
        <v>405</v>
      </c>
      <c r="B813" s="18" t="s">
        <v>50</v>
      </c>
      <c r="C813" s="18" t="s">
        <v>7</v>
      </c>
      <c r="D813" s="18" t="s">
        <v>13</v>
      </c>
      <c r="E813" s="18"/>
      <c r="F813" s="18"/>
      <c r="G813" s="99">
        <f>G814+G820</f>
        <v>73.8</v>
      </c>
      <c r="H813" s="99">
        <f>H814+H820</f>
        <v>50</v>
      </c>
      <c r="I813" s="99">
        <f t="shared" si="196"/>
        <v>123.8</v>
      </c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  <c r="AC813" s="47"/>
      <c r="AD813" s="47"/>
      <c r="AE813" s="47"/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  <c r="BE813" s="47"/>
      <c r="BF813" s="47"/>
      <c r="BG813" s="47"/>
      <c r="BH813" s="47"/>
      <c r="BI813" s="47"/>
      <c r="BJ813" s="47"/>
      <c r="BK813" s="47"/>
      <c r="BL813" s="47"/>
      <c r="BM813" s="47"/>
      <c r="BN813" s="47"/>
      <c r="BO813" s="47"/>
      <c r="BP813" s="47"/>
      <c r="BQ813" s="47"/>
      <c r="BR813" s="47"/>
      <c r="BS813" s="47"/>
      <c r="BT813" s="47"/>
      <c r="BU813" s="47"/>
      <c r="BV813" s="47"/>
      <c r="BW813" s="47"/>
      <c r="BX813" s="47"/>
      <c r="BY813" s="47"/>
      <c r="BZ813" s="47"/>
      <c r="CA813" s="47"/>
      <c r="CB813" s="47"/>
      <c r="CC813" s="47"/>
      <c r="CD813" s="47"/>
      <c r="CE813" s="47"/>
      <c r="CF813" s="47"/>
      <c r="CG813" s="47"/>
      <c r="CH813" s="47"/>
    </row>
    <row r="814" spans="1:88" ht="36">
      <c r="A814" s="29" t="s">
        <v>337</v>
      </c>
      <c r="B814" s="20" t="s">
        <v>50</v>
      </c>
      <c r="C814" s="20" t="s">
        <v>7</v>
      </c>
      <c r="D814" s="20" t="s">
        <v>13</v>
      </c>
      <c r="E814" s="20" t="s">
        <v>320</v>
      </c>
      <c r="F814" s="20"/>
      <c r="G814" s="100">
        <f>G815</f>
        <v>73.8</v>
      </c>
      <c r="H814" s="100">
        <f t="shared" ref="G814:H818" si="202">H815</f>
        <v>0</v>
      </c>
      <c r="I814" s="100">
        <f t="shared" si="196"/>
        <v>73.8</v>
      </c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  <c r="AC814" s="47"/>
      <c r="AD814" s="47"/>
      <c r="AE814" s="47"/>
      <c r="AF814" s="47"/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  <c r="BE814" s="47"/>
      <c r="BF814" s="47"/>
      <c r="BG814" s="47"/>
      <c r="BH814" s="47"/>
      <c r="BI814" s="47"/>
      <c r="BJ814" s="47"/>
      <c r="BK814" s="47"/>
      <c r="BL814" s="47"/>
      <c r="BM814" s="47"/>
      <c r="BN814" s="47"/>
      <c r="BO814" s="47"/>
      <c r="BP814" s="47"/>
      <c r="BQ814" s="47"/>
      <c r="BR814" s="47"/>
      <c r="BS814" s="47"/>
      <c r="BT814" s="47"/>
      <c r="BU814" s="47"/>
      <c r="BV814" s="47"/>
      <c r="BW814" s="47"/>
      <c r="BX814" s="47"/>
      <c r="BY814" s="47"/>
      <c r="BZ814" s="47"/>
      <c r="CA814" s="47"/>
      <c r="CB814" s="47"/>
      <c r="CC814" s="47"/>
      <c r="CD814" s="47"/>
      <c r="CE814" s="47"/>
      <c r="CF814" s="47"/>
      <c r="CG814" s="47"/>
      <c r="CH814" s="47"/>
    </row>
    <row r="815" spans="1:88" ht="12.75" customHeight="1">
      <c r="A815" s="29" t="s">
        <v>119</v>
      </c>
      <c r="B815" s="20" t="s">
        <v>50</v>
      </c>
      <c r="C815" s="20" t="s">
        <v>7</v>
      </c>
      <c r="D815" s="20" t="s">
        <v>13</v>
      </c>
      <c r="E815" s="20" t="s">
        <v>327</v>
      </c>
      <c r="F815" s="20"/>
      <c r="G815" s="100">
        <f>G818+G816</f>
        <v>73.8</v>
      </c>
      <c r="H815" s="100">
        <f t="shared" ref="H815" si="203">H818+H816</f>
        <v>0</v>
      </c>
      <c r="I815" s="100">
        <f t="shared" si="196"/>
        <v>73.8</v>
      </c>
    </row>
    <row r="816" spans="1:88" s="2" customFormat="1" ht="12" hidden="1">
      <c r="A816" s="21" t="s">
        <v>101</v>
      </c>
      <c r="B816" s="20" t="s">
        <v>50</v>
      </c>
      <c r="C816" s="20" t="s">
        <v>7</v>
      </c>
      <c r="D816" s="20" t="s">
        <v>13</v>
      </c>
      <c r="E816" s="20" t="s">
        <v>327</v>
      </c>
      <c r="F816" s="20" t="s">
        <v>99</v>
      </c>
      <c r="G816" s="100">
        <f>G817</f>
        <v>0</v>
      </c>
      <c r="H816" s="100">
        <f t="shared" ref="H816" si="204">H817</f>
        <v>0</v>
      </c>
      <c r="I816" s="100">
        <f t="shared" si="196"/>
        <v>0</v>
      </c>
    </row>
    <row r="817" spans="1:13" s="2" customFormat="1" ht="6" hidden="1" customHeight="1">
      <c r="A817" s="21" t="s">
        <v>111</v>
      </c>
      <c r="B817" s="20" t="s">
        <v>50</v>
      </c>
      <c r="C817" s="20" t="s">
        <v>7</v>
      </c>
      <c r="D817" s="20" t="s">
        <v>13</v>
      </c>
      <c r="E817" s="20" t="s">
        <v>327</v>
      </c>
      <c r="F817" s="20" t="s">
        <v>110</v>
      </c>
      <c r="G817" s="100"/>
      <c r="H817" s="100"/>
      <c r="I817" s="100">
        <f t="shared" si="196"/>
        <v>0</v>
      </c>
    </row>
    <row r="818" spans="1:13" s="2" customFormat="1" ht="12">
      <c r="A818" s="29" t="s">
        <v>70</v>
      </c>
      <c r="B818" s="20" t="s">
        <v>50</v>
      </c>
      <c r="C818" s="20" t="s">
        <v>7</v>
      </c>
      <c r="D818" s="20" t="s">
        <v>13</v>
      </c>
      <c r="E818" s="20" t="s">
        <v>327</v>
      </c>
      <c r="F818" s="20" t="s">
        <v>22</v>
      </c>
      <c r="G818" s="100">
        <f t="shared" si="202"/>
        <v>73.8</v>
      </c>
      <c r="H818" s="100">
        <f t="shared" si="202"/>
        <v>0</v>
      </c>
      <c r="I818" s="100">
        <f t="shared" si="196"/>
        <v>73.8</v>
      </c>
    </row>
    <row r="819" spans="1:13" s="2" customFormat="1" ht="12">
      <c r="A819" s="29" t="s">
        <v>105</v>
      </c>
      <c r="B819" s="20" t="s">
        <v>50</v>
      </c>
      <c r="C819" s="20" t="s">
        <v>7</v>
      </c>
      <c r="D819" s="20" t="s">
        <v>13</v>
      </c>
      <c r="E819" s="20" t="s">
        <v>327</v>
      </c>
      <c r="F819" s="20" t="s">
        <v>104</v>
      </c>
      <c r="G819" s="100">
        <v>73.8</v>
      </c>
      <c r="H819" s="101"/>
      <c r="I819" s="100">
        <f t="shared" si="196"/>
        <v>73.8</v>
      </c>
    </row>
    <row r="820" spans="1:13" s="2" customFormat="1" ht="12">
      <c r="A820" s="21" t="s">
        <v>230</v>
      </c>
      <c r="B820" s="20" t="s">
        <v>50</v>
      </c>
      <c r="C820" s="20" t="s">
        <v>7</v>
      </c>
      <c r="D820" s="20" t="s">
        <v>13</v>
      </c>
      <c r="E820" s="20" t="s">
        <v>180</v>
      </c>
      <c r="F820" s="20"/>
      <c r="G820" s="100">
        <f t="shared" ref="G820:H822" si="205">G821</f>
        <v>0</v>
      </c>
      <c r="H820" s="100">
        <f t="shared" si="205"/>
        <v>50</v>
      </c>
      <c r="I820" s="100">
        <f t="shared" si="196"/>
        <v>50</v>
      </c>
    </row>
    <row r="821" spans="1:13" s="2" customFormat="1" ht="12">
      <c r="A821" s="29" t="s">
        <v>103</v>
      </c>
      <c r="B821" s="20" t="s">
        <v>50</v>
      </c>
      <c r="C821" s="20" t="s">
        <v>7</v>
      </c>
      <c r="D821" s="20" t="s">
        <v>13</v>
      </c>
      <c r="E821" s="20" t="s">
        <v>181</v>
      </c>
      <c r="F821" s="20"/>
      <c r="G821" s="100">
        <f t="shared" si="205"/>
        <v>0</v>
      </c>
      <c r="H821" s="100">
        <f t="shared" si="205"/>
        <v>50</v>
      </c>
      <c r="I821" s="100">
        <f t="shared" si="196"/>
        <v>50</v>
      </c>
    </row>
    <row r="822" spans="1:13" s="2" customFormat="1" ht="12">
      <c r="A822" s="21" t="s">
        <v>101</v>
      </c>
      <c r="B822" s="20" t="s">
        <v>50</v>
      </c>
      <c r="C822" s="20" t="s">
        <v>7</v>
      </c>
      <c r="D822" s="20" t="s">
        <v>13</v>
      </c>
      <c r="E822" s="20" t="s">
        <v>181</v>
      </c>
      <c r="F822" s="20" t="s">
        <v>99</v>
      </c>
      <c r="G822" s="100">
        <f t="shared" si="205"/>
        <v>0</v>
      </c>
      <c r="H822" s="100">
        <f t="shared" si="205"/>
        <v>50</v>
      </c>
      <c r="I822" s="100">
        <f t="shared" si="196"/>
        <v>50</v>
      </c>
    </row>
    <row r="823" spans="1:13" s="2" customFormat="1" ht="12">
      <c r="A823" s="21" t="s">
        <v>111</v>
      </c>
      <c r="B823" s="20" t="s">
        <v>50</v>
      </c>
      <c r="C823" s="20" t="s">
        <v>7</v>
      </c>
      <c r="D823" s="20" t="s">
        <v>13</v>
      </c>
      <c r="E823" s="20" t="s">
        <v>181</v>
      </c>
      <c r="F823" s="20" t="s">
        <v>110</v>
      </c>
      <c r="G823" s="100">
        <v>0</v>
      </c>
      <c r="H823" s="101">
        <v>50</v>
      </c>
      <c r="I823" s="100">
        <f t="shared" si="196"/>
        <v>50</v>
      </c>
    </row>
    <row r="824" spans="1:13" s="6" customFormat="1" ht="12">
      <c r="A824" s="25" t="s">
        <v>54</v>
      </c>
      <c r="B824" s="16" t="s">
        <v>50</v>
      </c>
      <c r="C824" s="16" t="s">
        <v>17</v>
      </c>
      <c r="D824" s="16"/>
      <c r="E824" s="16"/>
      <c r="F824" s="16"/>
      <c r="G824" s="98">
        <f t="shared" ref="G824:H831" si="206">G825</f>
        <v>100</v>
      </c>
      <c r="H824" s="98">
        <f t="shared" si="206"/>
        <v>0</v>
      </c>
      <c r="I824" s="98">
        <f t="shared" si="196"/>
        <v>100</v>
      </c>
      <c r="J824" s="2"/>
      <c r="K824" s="2"/>
      <c r="L824" s="2"/>
      <c r="M824" s="2"/>
    </row>
    <row r="825" spans="1:13" s="53" customFormat="1" ht="12">
      <c r="A825" s="22" t="s">
        <v>20</v>
      </c>
      <c r="B825" s="18" t="s">
        <v>50</v>
      </c>
      <c r="C825" s="18" t="s">
        <v>17</v>
      </c>
      <c r="D825" s="18" t="s">
        <v>5</v>
      </c>
      <c r="E825" s="18"/>
      <c r="F825" s="18"/>
      <c r="G825" s="99">
        <f>G826</f>
        <v>100</v>
      </c>
      <c r="H825" s="99">
        <f>H826</f>
        <v>0</v>
      </c>
      <c r="I825" s="99">
        <f t="shared" si="196"/>
        <v>100</v>
      </c>
      <c r="J825" s="5"/>
      <c r="K825" s="5"/>
      <c r="L825" s="5"/>
      <c r="M825" s="5"/>
    </row>
    <row r="826" spans="1:13" s="2" customFormat="1" ht="15.75" customHeight="1">
      <c r="A826" s="21" t="s">
        <v>446</v>
      </c>
      <c r="B826" s="20" t="s">
        <v>50</v>
      </c>
      <c r="C826" s="20" t="s">
        <v>17</v>
      </c>
      <c r="D826" s="20" t="s">
        <v>5</v>
      </c>
      <c r="E826" s="20" t="s">
        <v>154</v>
      </c>
      <c r="F826" s="20"/>
      <c r="G826" s="100">
        <f>G830+G833+G827</f>
        <v>100</v>
      </c>
      <c r="H826" s="100">
        <f>H830+H833+H827</f>
        <v>0</v>
      </c>
      <c r="I826" s="100">
        <f t="shared" si="196"/>
        <v>100</v>
      </c>
    </row>
    <row r="827" spans="1:13" s="2" customFormat="1" ht="12" hidden="1">
      <c r="A827" s="21" t="s">
        <v>357</v>
      </c>
      <c r="B827" s="20" t="s">
        <v>50</v>
      </c>
      <c r="C827" s="20" t="s">
        <v>17</v>
      </c>
      <c r="D827" s="20" t="s">
        <v>5</v>
      </c>
      <c r="E827" s="20" t="s">
        <v>519</v>
      </c>
      <c r="F827" s="20"/>
      <c r="G827" s="100">
        <f>G828</f>
        <v>0</v>
      </c>
      <c r="H827" s="100">
        <f>H828</f>
        <v>0</v>
      </c>
      <c r="I827" s="100">
        <f t="shared" si="196"/>
        <v>0</v>
      </c>
    </row>
    <row r="828" spans="1:13" s="2" customFormat="1" ht="12" hidden="1">
      <c r="A828" s="21" t="s">
        <v>101</v>
      </c>
      <c r="B828" s="20" t="s">
        <v>50</v>
      </c>
      <c r="C828" s="20" t="s">
        <v>17</v>
      </c>
      <c r="D828" s="20" t="s">
        <v>5</v>
      </c>
      <c r="E828" s="20" t="s">
        <v>519</v>
      </c>
      <c r="F828" s="20" t="s">
        <v>99</v>
      </c>
      <c r="G828" s="100">
        <f>G829</f>
        <v>0</v>
      </c>
      <c r="H828" s="100">
        <f>H829</f>
        <v>0</v>
      </c>
      <c r="I828" s="100">
        <f t="shared" si="196"/>
        <v>0</v>
      </c>
    </row>
    <row r="829" spans="1:13" s="2" customFormat="1" ht="12" hidden="1">
      <c r="A829" s="21" t="s">
        <v>111</v>
      </c>
      <c r="B829" s="20" t="s">
        <v>50</v>
      </c>
      <c r="C829" s="20" t="s">
        <v>17</v>
      </c>
      <c r="D829" s="20" t="s">
        <v>5</v>
      </c>
      <c r="E829" s="20" t="s">
        <v>519</v>
      </c>
      <c r="F829" s="20" t="s">
        <v>110</v>
      </c>
      <c r="G829" s="100"/>
      <c r="H829" s="100"/>
      <c r="I829" s="100">
        <f t="shared" si="196"/>
        <v>0</v>
      </c>
    </row>
    <row r="830" spans="1:13" s="2" customFormat="1" ht="24" hidden="1">
      <c r="A830" s="21" t="s">
        <v>294</v>
      </c>
      <c r="B830" s="20" t="s">
        <v>50</v>
      </c>
      <c r="C830" s="20" t="s">
        <v>17</v>
      </c>
      <c r="D830" s="20" t="s">
        <v>5</v>
      </c>
      <c r="E830" s="20" t="s">
        <v>460</v>
      </c>
      <c r="F830" s="20"/>
      <c r="G830" s="100">
        <f t="shared" si="206"/>
        <v>0</v>
      </c>
      <c r="H830" s="100">
        <f t="shared" si="206"/>
        <v>0</v>
      </c>
      <c r="I830" s="100">
        <f t="shared" si="196"/>
        <v>0</v>
      </c>
    </row>
    <row r="831" spans="1:13" s="2" customFormat="1" ht="12" hidden="1">
      <c r="A831" s="21" t="s">
        <v>108</v>
      </c>
      <c r="B831" s="20" t="s">
        <v>50</v>
      </c>
      <c r="C831" s="20" t="s">
        <v>17</v>
      </c>
      <c r="D831" s="20" t="s">
        <v>5</v>
      </c>
      <c r="E831" s="20" t="s">
        <v>460</v>
      </c>
      <c r="F831" s="20" t="s">
        <v>99</v>
      </c>
      <c r="G831" s="100">
        <f t="shared" si="206"/>
        <v>0</v>
      </c>
      <c r="H831" s="100">
        <f t="shared" si="206"/>
        <v>0</v>
      </c>
      <c r="I831" s="100">
        <f t="shared" si="196"/>
        <v>0</v>
      </c>
    </row>
    <row r="832" spans="1:13" s="2" customFormat="1" ht="12" hidden="1">
      <c r="A832" s="21" t="s">
        <v>109</v>
      </c>
      <c r="B832" s="20" t="s">
        <v>50</v>
      </c>
      <c r="C832" s="20" t="s">
        <v>17</v>
      </c>
      <c r="D832" s="20" t="s">
        <v>5</v>
      </c>
      <c r="E832" s="20" t="s">
        <v>460</v>
      </c>
      <c r="F832" s="20" t="s">
        <v>107</v>
      </c>
      <c r="G832" s="100"/>
      <c r="H832" s="101"/>
      <c r="I832" s="100">
        <f t="shared" si="196"/>
        <v>0</v>
      </c>
    </row>
    <row r="833" spans="1:13" s="2" customFormat="1" ht="12">
      <c r="A833" s="21" t="s">
        <v>376</v>
      </c>
      <c r="B833" s="20" t="s">
        <v>50</v>
      </c>
      <c r="C833" s="20" t="s">
        <v>17</v>
      </c>
      <c r="D833" s="20" t="s">
        <v>5</v>
      </c>
      <c r="E833" s="20" t="s">
        <v>457</v>
      </c>
      <c r="F833" s="20"/>
      <c r="G833" s="100">
        <f>G834</f>
        <v>100</v>
      </c>
      <c r="H833" s="100">
        <f>H834</f>
        <v>0</v>
      </c>
      <c r="I833" s="100">
        <f t="shared" si="196"/>
        <v>100</v>
      </c>
    </row>
    <row r="834" spans="1:13" s="2" customFormat="1" ht="12">
      <c r="A834" s="21" t="s">
        <v>108</v>
      </c>
      <c r="B834" s="20" t="s">
        <v>50</v>
      </c>
      <c r="C834" s="20" t="s">
        <v>17</v>
      </c>
      <c r="D834" s="20" t="s">
        <v>5</v>
      </c>
      <c r="E834" s="20" t="s">
        <v>457</v>
      </c>
      <c r="F834" s="20" t="s">
        <v>99</v>
      </c>
      <c r="G834" s="100">
        <f>G835</f>
        <v>100</v>
      </c>
      <c r="H834" s="100">
        <f>H835</f>
        <v>0</v>
      </c>
      <c r="I834" s="100">
        <f t="shared" si="196"/>
        <v>100</v>
      </c>
    </row>
    <row r="835" spans="1:13" s="2" customFormat="1" ht="12">
      <c r="A835" s="21" t="s">
        <v>111</v>
      </c>
      <c r="B835" s="20" t="s">
        <v>50</v>
      </c>
      <c r="C835" s="20" t="s">
        <v>17</v>
      </c>
      <c r="D835" s="20" t="s">
        <v>5</v>
      </c>
      <c r="E835" s="20" t="s">
        <v>457</v>
      </c>
      <c r="F835" s="20" t="s">
        <v>110</v>
      </c>
      <c r="G835" s="100">
        <v>100</v>
      </c>
      <c r="H835" s="103"/>
      <c r="I835" s="100">
        <f t="shared" si="196"/>
        <v>100</v>
      </c>
    </row>
    <row r="836" spans="1:13" s="2" customFormat="1" ht="10.5" customHeight="1">
      <c r="A836" s="15" t="s">
        <v>236</v>
      </c>
      <c r="B836" s="16" t="s">
        <v>50</v>
      </c>
      <c r="C836" s="16" t="s">
        <v>30</v>
      </c>
      <c r="D836" s="16"/>
      <c r="E836" s="16"/>
      <c r="F836" s="16"/>
      <c r="G836" s="98">
        <f>G837+G846+G852</f>
        <v>27523.800000000003</v>
      </c>
      <c r="H836" s="98">
        <f t="shared" ref="H836" si="207">H837+H846+H852</f>
        <v>0</v>
      </c>
      <c r="I836" s="98">
        <f t="shared" si="196"/>
        <v>27523.800000000003</v>
      </c>
    </row>
    <row r="837" spans="1:13" s="2" customFormat="1" ht="12">
      <c r="A837" s="17" t="s">
        <v>42</v>
      </c>
      <c r="B837" s="18" t="s">
        <v>50</v>
      </c>
      <c r="C837" s="18" t="s">
        <v>30</v>
      </c>
      <c r="D837" s="18" t="s">
        <v>5</v>
      </c>
      <c r="E837" s="18"/>
      <c r="F837" s="18"/>
      <c r="G837" s="99">
        <f>G838</f>
        <v>3914.6000000000004</v>
      </c>
      <c r="H837" s="99">
        <f t="shared" ref="H837:H838" si="208">H838</f>
        <v>0</v>
      </c>
      <c r="I837" s="99">
        <f t="shared" si="196"/>
        <v>3914.6000000000004</v>
      </c>
    </row>
    <row r="838" spans="1:13" s="2" customFormat="1" ht="15" customHeight="1">
      <c r="A838" s="21" t="s">
        <v>406</v>
      </c>
      <c r="B838" s="20" t="s">
        <v>50</v>
      </c>
      <c r="C838" s="20" t="s">
        <v>30</v>
      </c>
      <c r="D838" s="20" t="s">
        <v>5</v>
      </c>
      <c r="E838" s="20" t="s">
        <v>177</v>
      </c>
      <c r="F838" s="20"/>
      <c r="G838" s="100">
        <f>G839</f>
        <v>3914.6000000000004</v>
      </c>
      <c r="H838" s="100">
        <f t="shared" si="208"/>
        <v>0</v>
      </c>
      <c r="I838" s="100">
        <f t="shared" si="196"/>
        <v>3914.6000000000004</v>
      </c>
    </row>
    <row r="839" spans="1:13" s="2" customFormat="1" ht="24">
      <c r="A839" s="21" t="s">
        <v>408</v>
      </c>
      <c r="B839" s="20" t="s">
        <v>50</v>
      </c>
      <c r="C839" s="20" t="s">
        <v>30</v>
      </c>
      <c r="D839" s="20" t="s">
        <v>5</v>
      </c>
      <c r="E839" s="20" t="s">
        <v>184</v>
      </c>
      <c r="F839" s="20"/>
      <c r="G839" s="100">
        <f>G840+G843</f>
        <v>3914.6000000000004</v>
      </c>
      <c r="H839" s="100">
        <f t="shared" ref="H839" si="209">H840+H843</f>
        <v>0</v>
      </c>
      <c r="I839" s="100">
        <f t="shared" si="196"/>
        <v>3914.6000000000004</v>
      </c>
    </row>
    <row r="840" spans="1:13" s="2" customFormat="1" ht="12">
      <c r="A840" s="21" t="s">
        <v>112</v>
      </c>
      <c r="B840" s="20" t="s">
        <v>50</v>
      </c>
      <c r="C840" s="20" t="s">
        <v>30</v>
      </c>
      <c r="D840" s="20" t="s">
        <v>5</v>
      </c>
      <c r="E840" s="20" t="s">
        <v>185</v>
      </c>
      <c r="F840" s="20"/>
      <c r="G840" s="100">
        <f>G841</f>
        <v>2289.8000000000002</v>
      </c>
      <c r="H840" s="100">
        <f t="shared" ref="H840:H841" si="210">H841</f>
        <v>0</v>
      </c>
      <c r="I840" s="100">
        <f t="shared" si="196"/>
        <v>2289.8000000000002</v>
      </c>
    </row>
    <row r="841" spans="1:13" s="2" customFormat="1" ht="12">
      <c r="A841" s="21" t="s">
        <v>108</v>
      </c>
      <c r="B841" s="20" t="s">
        <v>50</v>
      </c>
      <c r="C841" s="20" t="s">
        <v>30</v>
      </c>
      <c r="D841" s="20" t="s">
        <v>5</v>
      </c>
      <c r="E841" s="20" t="s">
        <v>185</v>
      </c>
      <c r="F841" s="20" t="s">
        <v>99</v>
      </c>
      <c r="G841" s="100">
        <f>G842</f>
        <v>2289.8000000000002</v>
      </c>
      <c r="H841" s="100">
        <f t="shared" si="210"/>
        <v>0</v>
      </c>
      <c r="I841" s="100">
        <f t="shared" si="196"/>
        <v>2289.8000000000002</v>
      </c>
    </row>
    <row r="842" spans="1:13" s="2" customFormat="1" ht="12">
      <c r="A842" s="21" t="s">
        <v>208</v>
      </c>
      <c r="B842" s="20" t="s">
        <v>50</v>
      </c>
      <c r="C842" s="20" t="s">
        <v>30</v>
      </c>
      <c r="D842" s="20" t="s">
        <v>5</v>
      </c>
      <c r="E842" s="20" t="s">
        <v>185</v>
      </c>
      <c r="F842" s="20" t="s">
        <v>210</v>
      </c>
      <c r="G842" s="100">
        <v>2289.8000000000002</v>
      </c>
      <c r="H842" s="101"/>
      <c r="I842" s="100">
        <f t="shared" ref="I842:I859" si="211">G842+H842</f>
        <v>2289.8000000000002</v>
      </c>
    </row>
    <row r="843" spans="1:13" s="2" customFormat="1" ht="12">
      <c r="A843" s="21" t="s">
        <v>112</v>
      </c>
      <c r="B843" s="20" t="s">
        <v>50</v>
      </c>
      <c r="C843" s="20" t="s">
        <v>30</v>
      </c>
      <c r="D843" s="20" t="s">
        <v>5</v>
      </c>
      <c r="E843" s="20" t="s">
        <v>186</v>
      </c>
      <c r="F843" s="20"/>
      <c r="G843" s="100">
        <f>G844</f>
        <v>1624.8</v>
      </c>
      <c r="H843" s="100">
        <f t="shared" ref="H843:H844" si="212">H844</f>
        <v>0</v>
      </c>
      <c r="I843" s="100">
        <f t="shared" si="211"/>
        <v>1624.8</v>
      </c>
    </row>
    <row r="844" spans="1:13" s="6" customFormat="1" ht="12">
      <c r="A844" s="21" t="s">
        <v>108</v>
      </c>
      <c r="B844" s="20" t="s">
        <v>50</v>
      </c>
      <c r="C844" s="20" t="s">
        <v>30</v>
      </c>
      <c r="D844" s="20" t="s">
        <v>5</v>
      </c>
      <c r="E844" s="20" t="s">
        <v>186</v>
      </c>
      <c r="F844" s="20" t="s">
        <v>99</v>
      </c>
      <c r="G844" s="100">
        <f>G845</f>
        <v>1624.8</v>
      </c>
      <c r="H844" s="100">
        <f t="shared" si="212"/>
        <v>0</v>
      </c>
      <c r="I844" s="100">
        <f t="shared" si="211"/>
        <v>1624.8</v>
      </c>
      <c r="J844" s="2"/>
      <c r="K844" s="2"/>
      <c r="L844" s="2"/>
      <c r="M844" s="2"/>
    </row>
    <row r="845" spans="1:13" s="2" customFormat="1" ht="12">
      <c r="A845" s="21" t="s">
        <v>209</v>
      </c>
      <c r="B845" s="20" t="s">
        <v>50</v>
      </c>
      <c r="C845" s="20" t="s">
        <v>30</v>
      </c>
      <c r="D845" s="20" t="s">
        <v>5</v>
      </c>
      <c r="E845" s="20" t="s">
        <v>186</v>
      </c>
      <c r="F845" s="20" t="s">
        <v>210</v>
      </c>
      <c r="G845" s="100">
        <v>1624.8</v>
      </c>
      <c r="H845" s="101"/>
      <c r="I845" s="100">
        <f t="shared" si="211"/>
        <v>1624.8</v>
      </c>
    </row>
    <row r="846" spans="1:13" s="2" customFormat="1" ht="12" hidden="1">
      <c r="A846" s="22" t="s">
        <v>52</v>
      </c>
      <c r="B846" s="18" t="s">
        <v>50</v>
      </c>
      <c r="C846" s="18" t="s">
        <v>30</v>
      </c>
      <c r="D846" s="18" t="s">
        <v>6</v>
      </c>
      <c r="E846" s="18"/>
      <c r="F846" s="18"/>
      <c r="G846" s="99">
        <f t="shared" ref="G846:H850" si="213">G847</f>
        <v>0</v>
      </c>
      <c r="H846" s="99">
        <f t="shared" si="213"/>
        <v>0</v>
      </c>
      <c r="I846" s="99">
        <f t="shared" si="211"/>
        <v>0</v>
      </c>
    </row>
    <row r="847" spans="1:13" s="2" customFormat="1" ht="24" hidden="1">
      <c r="A847" s="21" t="s">
        <v>406</v>
      </c>
      <c r="B847" s="20" t="s">
        <v>50</v>
      </c>
      <c r="C847" s="20" t="s">
        <v>30</v>
      </c>
      <c r="D847" s="20" t="s">
        <v>6</v>
      </c>
      <c r="E847" s="20" t="s">
        <v>177</v>
      </c>
      <c r="F847" s="20"/>
      <c r="G847" s="100">
        <f t="shared" si="213"/>
        <v>0</v>
      </c>
      <c r="H847" s="100">
        <f t="shared" si="213"/>
        <v>0</v>
      </c>
      <c r="I847" s="100">
        <f t="shared" si="211"/>
        <v>0</v>
      </c>
    </row>
    <row r="848" spans="1:13" s="2" customFormat="1" ht="24" hidden="1">
      <c r="A848" s="21" t="s">
        <v>408</v>
      </c>
      <c r="B848" s="20" t="s">
        <v>50</v>
      </c>
      <c r="C848" s="20" t="s">
        <v>30</v>
      </c>
      <c r="D848" s="20" t="s">
        <v>6</v>
      </c>
      <c r="E848" s="20" t="s">
        <v>184</v>
      </c>
      <c r="F848" s="20"/>
      <c r="G848" s="100">
        <f t="shared" si="213"/>
        <v>0</v>
      </c>
      <c r="H848" s="100">
        <f t="shared" si="213"/>
        <v>0</v>
      </c>
      <c r="I848" s="100">
        <f t="shared" si="211"/>
        <v>0</v>
      </c>
    </row>
    <row r="849" spans="1:13" s="2" customFormat="1" ht="12" hidden="1">
      <c r="A849" s="21" t="s">
        <v>227</v>
      </c>
      <c r="B849" s="20" t="s">
        <v>50</v>
      </c>
      <c r="C849" s="20" t="s">
        <v>30</v>
      </c>
      <c r="D849" s="20" t="s">
        <v>6</v>
      </c>
      <c r="E849" s="50" t="s">
        <v>187</v>
      </c>
      <c r="F849" s="20"/>
      <c r="G849" s="100">
        <f>G850</f>
        <v>0</v>
      </c>
      <c r="H849" s="100">
        <f t="shared" si="213"/>
        <v>0</v>
      </c>
      <c r="I849" s="100">
        <f t="shared" si="211"/>
        <v>0</v>
      </c>
    </row>
    <row r="850" spans="1:13" s="2" customFormat="1" ht="12" hidden="1">
      <c r="A850" s="21" t="s">
        <v>108</v>
      </c>
      <c r="B850" s="20" t="s">
        <v>50</v>
      </c>
      <c r="C850" s="20" t="s">
        <v>30</v>
      </c>
      <c r="D850" s="20" t="s">
        <v>6</v>
      </c>
      <c r="E850" s="50" t="s">
        <v>187</v>
      </c>
      <c r="F850" s="20" t="s">
        <v>99</v>
      </c>
      <c r="G850" s="100">
        <f>G851</f>
        <v>0</v>
      </c>
      <c r="H850" s="100">
        <f t="shared" si="213"/>
        <v>0</v>
      </c>
      <c r="I850" s="100">
        <f t="shared" si="211"/>
        <v>0</v>
      </c>
    </row>
    <row r="851" spans="1:13" s="2" customFormat="1" ht="12" hidden="1">
      <c r="A851" s="21" t="s">
        <v>209</v>
      </c>
      <c r="B851" s="20" t="s">
        <v>50</v>
      </c>
      <c r="C851" s="20" t="s">
        <v>30</v>
      </c>
      <c r="D851" s="20" t="s">
        <v>6</v>
      </c>
      <c r="E851" s="50" t="s">
        <v>187</v>
      </c>
      <c r="F851" s="20" t="s">
        <v>210</v>
      </c>
      <c r="G851" s="100"/>
      <c r="H851" s="101"/>
      <c r="I851" s="100">
        <f t="shared" si="211"/>
        <v>0</v>
      </c>
    </row>
    <row r="852" spans="1:13" s="2" customFormat="1" ht="12">
      <c r="A852" s="22" t="s">
        <v>270</v>
      </c>
      <c r="B852" s="18" t="s">
        <v>50</v>
      </c>
      <c r="C852" s="18" t="s">
        <v>30</v>
      </c>
      <c r="D852" s="18" t="s">
        <v>7</v>
      </c>
      <c r="E852" s="76"/>
      <c r="F852" s="18"/>
      <c r="G852" s="99">
        <f t="shared" ref="G852:H856" si="214">G853</f>
        <v>23609.200000000001</v>
      </c>
      <c r="H852" s="99">
        <f t="shared" si="214"/>
        <v>0</v>
      </c>
      <c r="I852" s="99">
        <f t="shared" si="211"/>
        <v>23609.200000000001</v>
      </c>
    </row>
    <row r="853" spans="1:13" s="2" customFormat="1" ht="14.25" customHeight="1">
      <c r="A853" s="21" t="s">
        <v>406</v>
      </c>
      <c r="B853" s="20" t="s">
        <v>50</v>
      </c>
      <c r="C853" s="20" t="s">
        <v>30</v>
      </c>
      <c r="D853" s="20" t="s">
        <v>7</v>
      </c>
      <c r="E853" s="20" t="s">
        <v>177</v>
      </c>
      <c r="F853" s="20"/>
      <c r="G853" s="100">
        <f>G854</f>
        <v>23609.200000000001</v>
      </c>
      <c r="H853" s="100">
        <f>H854</f>
        <v>0</v>
      </c>
      <c r="I853" s="100">
        <f t="shared" si="211"/>
        <v>23609.200000000001</v>
      </c>
    </row>
    <row r="854" spans="1:13" s="2" customFormat="1" ht="24">
      <c r="A854" s="21" t="s">
        <v>513</v>
      </c>
      <c r="B854" s="20" t="s">
        <v>50</v>
      </c>
      <c r="C854" s="20" t="s">
        <v>30</v>
      </c>
      <c r="D854" s="20" t="s">
        <v>7</v>
      </c>
      <c r="E854" s="20" t="s">
        <v>184</v>
      </c>
      <c r="F854" s="20"/>
      <c r="G854" s="100">
        <f>G855</f>
        <v>23609.200000000001</v>
      </c>
      <c r="H854" s="100">
        <f>H855</f>
        <v>0</v>
      </c>
      <c r="I854" s="100">
        <f t="shared" si="211"/>
        <v>23609.200000000001</v>
      </c>
    </row>
    <row r="855" spans="1:13" s="2" customFormat="1" ht="14.25" customHeight="1">
      <c r="A855" s="21" t="s">
        <v>409</v>
      </c>
      <c r="B855" s="20" t="s">
        <v>50</v>
      </c>
      <c r="C855" s="20" t="s">
        <v>30</v>
      </c>
      <c r="D855" s="20" t="s">
        <v>7</v>
      </c>
      <c r="E855" s="50" t="s">
        <v>410</v>
      </c>
      <c r="F855" s="20"/>
      <c r="G855" s="100">
        <f t="shared" si="214"/>
        <v>23609.200000000001</v>
      </c>
      <c r="H855" s="100">
        <f t="shared" si="214"/>
        <v>0</v>
      </c>
      <c r="I855" s="100">
        <f t="shared" si="211"/>
        <v>23609.200000000001</v>
      </c>
    </row>
    <row r="856" spans="1:13" s="53" customFormat="1" ht="12">
      <c r="A856" s="21" t="s">
        <v>108</v>
      </c>
      <c r="B856" s="20" t="s">
        <v>50</v>
      </c>
      <c r="C856" s="20" t="s">
        <v>30</v>
      </c>
      <c r="D856" s="20" t="s">
        <v>7</v>
      </c>
      <c r="E856" s="50" t="s">
        <v>410</v>
      </c>
      <c r="F856" s="20" t="s">
        <v>99</v>
      </c>
      <c r="G856" s="100">
        <f t="shared" si="214"/>
        <v>23609.200000000001</v>
      </c>
      <c r="H856" s="100">
        <f t="shared" si="214"/>
        <v>0</v>
      </c>
      <c r="I856" s="100">
        <f t="shared" si="211"/>
        <v>23609.200000000001</v>
      </c>
      <c r="J856" s="5"/>
      <c r="K856" s="5"/>
      <c r="L856" s="5"/>
      <c r="M856" s="5"/>
    </row>
    <row r="857" spans="1:13" s="2" customFormat="1" ht="12">
      <c r="A857" s="21" t="s">
        <v>109</v>
      </c>
      <c r="B857" s="20" t="s">
        <v>50</v>
      </c>
      <c r="C857" s="20" t="s">
        <v>30</v>
      </c>
      <c r="D857" s="20" t="s">
        <v>7</v>
      </c>
      <c r="E857" s="50" t="s">
        <v>410</v>
      </c>
      <c r="F857" s="20" t="s">
        <v>107</v>
      </c>
      <c r="G857" s="100">
        <v>23609.200000000001</v>
      </c>
      <c r="H857" s="101"/>
      <c r="I857" s="100">
        <f t="shared" si="211"/>
        <v>23609.200000000001</v>
      </c>
    </row>
    <row r="858" spans="1:13" s="2" customFormat="1" ht="0.6" customHeight="1">
      <c r="A858" s="25"/>
      <c r="B858" s="27"/>
      <c r="C858" s="27"/>
      <c r="D858" s="27"/>
      <c r="E858" s="27"/>
      <c r="F858" s="27"/>
      <c r="G858" s="100"/>
      <c r="H858" s="101"/>
      <c r="I858" s="98"/>
    </row>
    <row r="859" spans="1:13" s="2" customFormat="1" ht="12">
      <c r="A859" s="78" t="s">
        <v>25</v>
      </c>
      <c r="B859" s="78"/>
      <c r="C859" s="16"/>
      <c r="D859" s="16"/>
      <c r="E859" s="16"/>
      <c r="F859" s="16"/>
      <c r="G859" s="98">
        <f>G13+G473+G517+G763</f>
        <v>772110.9</v>
      </c>
      <c r="H859" s="98">
        <f>H13+H473+H517+H763</f>
        <v>18943.72</v>
      </c>
      <c r="I859" s="98">
        <f t="shared" si="211"/>
        <v>791054.62</v>
      </c>
    </row>
    <row r="860" spans="1:13" s="2" customFormat="1" ht="12">
      <c r="A860" s="116"/>
      <c r="B860" s="35"/>
      <c r="C860" s="36"/>
      <c r="D860" s="36"/>
      <c r="E860" s="36"/>
      <c r="F860" s="36"/>
      <c r="G860" s="37"/>
      <c r="H860" s="38"/>
      <c r="I860" s="38"/>
    </row>
    <row r="861" spans="1:13" s="2" customFormat="1" ht="12">
      <c r="A861" s="117" t="s">
        <v>26</v>
      </c>
      <c r="B861" s="38"/>
      <c r="C861" s="39"/>
      <c r="D861" s="39"/>
      <c r="E861" s="39"/>
      <c r="F861" s="39"/>
      <c r="G861" s="40"/>
      <c r="H861" s="38"/>
      <c r="I861" s="38"/>
    </row>
    <row r="862" spans="1:13" s="4" customFormat="1" ht="15">
      <c r="A862" s="117"/>
      <c r="B862" s="38"/>
      <c r="C862" s="39"/>
      <c r="D862" s="39"/>
      <c r="E862" s="39"/>
      <c r="F862" s="39"/>
      <c r="G862" s="40"/>
      <c r="H862" s="92"/>
      <c r="I862" s="90"/>
      <c r="J862" s="10"/>
      <c r="K862" s="10"/>
      <c r="L862" s="10"/>
      <c r="M862" s="10"/>
    </row>
    <row r="863" spans="1:13">
      <c r="A863" s="117"/>
      <c r="B863" s="38"/>
      <c r="C863" s="39"/>
      <c r="D863" s="39"/>
      <c r="E863" s="39"/>
      <c r="F863" s="39"/>
      <c r="G863" s="40"/>
    </row>
    <row r="864" spans="1:13">
      <c r="A864" s="117"/>
      <c r="B864" s="38"/>
      <c r="C864" s="39"/>
      <c r="D864" s="39"/>
      <c r="E864" s="39"/>
      <c r="F864" s="39"/>
      <c r="G864" s="40"/>
    </row>
    <row r="865" spans="1:86">
      <c r="A865" s="117"/>
      <c r="B865" s="38"/>
      <c r="C865" s="39"/>
      <c r="D865" s="39"/>
      <c r="E865" s="39"/>
      <c r="F865" s="39"/>
      <c r="G865" s="40"/>
    </row>
    <row r="866" spans="1:86">
      <c r="A866" s="117"/>
      <c r="B866" s="38"/>
      <c r="C866" s="39"/>
      <c r="D866" s="39"/>
      <c r="E866" s="39"/>
      <c r="F866" s="39"/>
      <c r="G866" s="40"/>
    </row>
    <row r="867" spans="1:86">
      <c r="A867" s="117"/>
      <c r="B867" s="38"/>
      <c r="C867" s="41"/>
      <c r="D867" s="41"/>
      <c r="E867" s="41"/>
      <c r="F867" s="41"/>
      <c r="G867" s="40"/>
    </row>
    <row r="868" spans="1:86">
      <c r="A868" s="117"/>
      <c r="B868" s="38"/>
      <c r="C868" s="41"/>
      <c r="D868" s="41"/>
      <c r="E868" s="41"/>
      <c r="F868" s="41"/>
      <c r="G868" s="40"/>
    </row>
    <row r="869" spans="1:86">
      <c r="A869" s="117"/>
      <c r="B869" s="38"/>
      <c r="C869" s="41"/>
      <c r="D869" s="41"/>
      <c r="E869" s="41"/>
      <c r="F869" s="41"/>
      <c r="G869" s="40"/>
    </row>
    <row r="870" spans="1:86" s="73" customFormat="1">
      <c r="A870" s="117"/>
      <c r="B870" s="38"/>
      <c r="C870" s="41"/>
      <c r="D870" s="41"/>
      <c r="E870" s="41"/>
      <c r="F870" s="41"/>
      <c r="G870" s="40"/>
      <c r="H870" s="38"/>
      <c r="I870" s="38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</row>
    <row r="871" spans="1:86" s="73" customFormat="1">
      <c r="A871" s="117"/>
      <c r="B871" s="38"/>
      <c r="C871" s="41"/>
      <c r="D871" s="41"/>
      <c r="E871" s="41"/>
      <c r="F871" s="41"/>
      <c r="G871" s="40"/>
      <c r="H871" s="38"/>
      <c r="I871" s="38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</row>
    <row r="872" spans="1:86" s="73" customFormat="1">
      <c r="A872" s="117"/>
      <c r="B872" s="38"/>
      <c r="C872" s="41"/>
      <c r="D872" s="41"/>
      <c r="E872" s="41"/>
      <c r="F872" s="41"/>
      <c r="G872" s="40"/>
      <c r="H872" s="38"/>
      <c r="I872" s="38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</row>
    <row r="873" spans="1:86" s="73" customFormat="1">
      <c r="A873" s="117"/>
      <c r="B873" s="38"/>
      <c r="C873" s="41"/>
      <c r="D873" s="41"/>
      <c r="E873" s="41"/>
      <c r="F873" s="41"/>
      <c r="G873" s="40"/>
      <c r="H873" s="38"/>
      <c r="I873" s="38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</row>
    <row r="874" spans="1:86" s="73" customFormat="1">
      <c r="A874" s="117"/>
      <c r="B874" s="38"/>
      <c r="C874" s="41"/>
      <c r="D874" s="41"/>
      <c r="E874" s="41"/>
      <c r="F874" s="41"/>
      <c r="G874" s="40"/>
      <c r="H874" s="38"/>
      <c r="I874" s="38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</row>
    <row r="875" spans="1:86" s="73" customFormat="1">
      <c r="A875" s="117"/>
      <c r="B875" s="38"/>
      <c r="C875" s="41"/>
      <c r="D875" s="41"/>
      <c r="E875" s="41"/>
      <c r="F875" s="41"/>
      <c r="G875" s="40"/>
      <c r="H875" s="38"/>
      <c r="I875" s="38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</row>
    <row r="876" spans="1:86" s="73" customFormat="1">
      <c r="A876" s="117"/>
      <c r="B876" s="38"/>
      <c r="C876" s="41"/>
      <c r="D876" s="41"/>
      <c r="E876" s="41"/>
      <c r="F876" s="41"/>
      <c r="G876" s="40"/>
      <c r="H876" s="38"/>
      <c r="I876" s="38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</row>
    <row r="877" spans="1:86" s="73" customFormat="1">
      <c r="A877" s="117"/>
      <c r="B877" s="38"/>
      <c r="C877" s="41"/>
      <c r="D877" s="41"/>
      <c r="E877" s="41"/>
      <c r="F877" s="41"/>
      <c r="G877" s="40"/>
      <c r="H877" s="38"/>
      <c r="I877" s="38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</row>
    <row r="878" spans="1:86" s="73" customFormat="1">
      <c r="A878" s="117"/>
      <c r="B878" s="38"/>
      <c r="C878" s="41"/>
      <c r="D878" s="41"/>
      <c r="E878" s="41"/>
      <c r="F878" s="41"/>
      <c r="G878" s="40"/>
      <c r="H878" s="38"/>
      <c r="I878" s="38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</row>
    <row r="879" spans="1:86" s="73" customFormat="1">
      <c r="A879" s="117"/>
      <c r="B879" s="38"/>
      <c r="C879" s="41"/>
      <c r="D879" s="41"/>
      <c r="E879" s="41"/>
      <c r="F879" s="41"/>
      <c r="G879" s="40"/>
      <c r="H879" s="38"/>
      <c r="I879" s="38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</row>
    <row r="880" spans="1:86" s="73" customFormat="1">
      <c r="A880" s="117"/>
      <c r="B880" s="38"/>
      <c r="C880" s="41"/>
      <c r="D880" s="41"/>
      <c r="E880" s="41"/>
      <c r="F880" s="41"/>
      <c r="G880" s="40"/>
      <c r="H880" s="38"/>
      <c r="I880" s="38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</row>
    <row r="881" spans="1:86" s="73" customFormat="1">
      <c r="A881" s="117"/>
      <c r="B881" s="38"/>
      <c r="C881" s="41"/>
      <c r="D881" s="41"/>
      <c r="E881" s="41"/>
      <c r="F881" s="41"/>
      <c r="G881" s="40"/>
      <c r="H881" s="38"/>
      <c r="I881" s="38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</row>
    <row r="882" spans="1:86" s="73" customFormat="1">
      <c r="A882" s="117"/>
      <c r="B882" s="38"/>
      <c r="C882" s="41"/>
      <c r="D882" s="41"/>
      <c r="E882" s="41"/>
      <c r="F882" s="41"/>
      <c r="G882" s="40"/>
      <c r="H882" s="38"/>
      <c r="I882" s="38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</row>
    <row r="883" spans="1:86" s="73" customFormat="1">
      <c r="A883" s="117"/>
      <c r="B883" s="38"/>
      <c r="C883" s="41"/>
      <c r="D883" s="41"/>
      <c r="E883" s="41"/>
      <c r="F883" s="41"/>
      <c r="G883" s="40"/>
      <c r="H883" s="38"/>
      <c r="I883" s="38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</row>
    <row r="884" spans="1:86" s="73" customFormat="1">
      <c r="A884" s="117"/>
      <c r="B884" s="38"/>
      <c r="C884" s="41"/>
      <c r="D884" s="41"/>
      <c r="E884" s="41"/>
      <c r="F884" s="41"/>
      <c r="G884" s="40"/>
      <c r="H884" s="38"/>
      <c r="I884" s="38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</row>
    <row r="885" spans="1:86" s="73" customFormat="1">
      <c r="A885" s="117"/>
      <c r="B885" s="38"/>
      <c r="C885" s="41"/>
      <c r="D885" s="41"/>
      <c r="E885" s="41"/>
      <c r="F885" s="41"/>
      <c r="G885" s="40"/>
      <c r="H885" s="38"/>
      <c r="I885" s="38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</row>
    <row r="886" spans="1:86" s="73" customFormat="1">
      <c r="A886" s="117"/>
      <c r="B886" s="38"/>
      <c r="C886" s="41"/>
      <c r="D886" s="41"/>
      <c r="E886" s="41"/>
      <c r="F886" s="41"/>
      <c r="G886" s="40"/>
      <c r="H886" s="38"/>
      <c r="I886" s="38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</row>
    <row r="887" spans="1:86" s="73" customFormat="1">
      <c r="A887" s="117"/>
      <c r="B887" s="38"/>
      <c r="C887" s="41"/>
      <c r="D887" s="41"/>
      <c r="E887" s="41"/>
      <c r="F887" s="41"/>
      <c r="G887" s="40"/>
      <c r="H887" s="38"/>
      <c r="I887" s="38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</row>
    <row r="888" spans="1:86" s="73" customFormat="1">
      <c r="A888" s="117"/>
      <c r="B888" s="38"/>
      <c r="C888" s="41"/>
      <c r="D888" s="41"/>
      <c r="E888" s="41"/>
      <c r="F888" s="41"/>
      <c r="G888" s="40"/>
      <c r="H888" s="38"/>
      <c r="I888" s="38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</row>
    <row r="889" spans="1:86" s="73" customFormat="1">
      <c r="A889" s="117"/>
      <c r="B889" s="38"/>
      <c r="C889" s="41"/>
      <c r="D889" s="41"/>
      <c r="E889" s="41"/>
      <c r="F889" s="41"/>
      <c r="G889" s="40"/>
      <c r="H889" s="38"/>
      <c r="I889" s="38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</row>
  </sheetData>
  <mergeCells count="2">
    <mergeCell ref="A9:I9"/>
    <mergeCell ref="A10:G10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2021-05-20T12:41:00Z</cp:lastPrinted>
  <dcterms:created xsi:type="dcterms:W3CDTF">2004-09-08T09:13:27Z</dcterms:created>
  <dcterms:modified xsi:type="dcterms:W3CDTF">2021-05-21T11:14:40Z</dcterms:modified>
</cp:coreProperties>
</file>