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15" windowWidth="11340" windowHeight="6540"/>
  </bookViews>
  <sheets>
    <sheet name="к реш. в тыс.руб." sheetId="131" r:id="rId1"/>
  </sheets>
  <definedNames>
    <definedName name="_xlnm.Print_Area" localSheetId="0">'к реш. в тыс.руб.'!$A$1:$I$858</definedName>
  </definedNames>
  <calcPr calcId="125725"/>
</workbook>
</file>

<file path=xl/calcChain.xml><?xml version="1.0" encoding="utf-8"?>
<calcChain xmlns="http://schemas.openxmlformats.org/spreadsheetml/2006/main">
  <c r="I182" i="131"/>
  <c r="H182"/>
  <c r="H181" s="1"/>
  <c r="G181"/>
  <c r="G182"/>
  <c r="H771" l="1"/>
  <c r="H160" l="1"/>
  <c r="H157"/>
  <c r="H321"/>
  <c r="H545"/>
  <c r="H542"/>
  <c r="H677"/>
  <c r="I402"/>
  <c r="H401"/>
  <c r="G401"/>
  <c r="G400" s="1"/>
  <c r="H400"/>
  <c r="I399"/>
  <c r="H398"/>
  <c r="H397" s="1"/>
  <c r="H396" s="1"/>
  <c r="G398"/>
  <c r="G397"/>
  <c r="I397" s="1"/>
  <c r="G405"/>
  <c r="H405"/>
  <c r="G771"/>
  <c r="G710"/>
  <c r="G704"/>
  <c r="G698"/>
  <c r="G626"/>
  <c r="G339"/>
  <c r="G70"/>
  <c r="G57"/>
  <c r="I398" l="1"/>
  <c r="I400"/>
  <c r="G396"/>
  <c r="I396" s="1"/>
  <c r="I401"/>
  <c r="I405"/>
  <c r="I771"/>
  <c r="G713"/>
  <c r="G701"/>
  <c r="G684"/>
  <c r="G604"/>
  <c r="G530"/>
  <c r="G524"/>
  <c r="G486"/>
  <c r="G447"/>
  <c r="I447" s="1"/>
  <c r="G445"/>
  <c r="G437"/>
  <c r="G348"/>
  <c r="G330"/>
  <c r="G276"/>
  <c r="G262"/>
  <c r="I262" s="1"/>
  <c r="G254"/>
  <c r="G157"/>
  <c r="G154"/>
  <c r="G152"/>
  <c r="G146"/>
  <c r="G96"/>
  <c r="I96" s="1"/>
  <c r="G93"/>
  <c r="I93" s="1"/>
  <c r="G91"/>
  <c r="G53"/>
  <c r="I48"/>
  <c r="I856"/>
  <c r="H855"/>
  <c r="H854" s="1"/>
  <c r="H853" s="1"/>
  <c r="H852" s="1"/>
  <c r="H851" s="1"/>
  <c r="G855"/>
  <c r="I850"/>
  <c r="H849"/>
  <c r="H848" s="1"/>
  <c r="H847" s="1"/>
  <c r="H846" s="1"/>
  <c r="H845" s="1"/>
  <c r="G849"/>
  <c r="G848" s="1"/>
  <c r="I848" s="1"/>
  <c r="I844"/>
  <c r="H843"/>
  <c r="H842" s="1"/>
  <c r="G843"/>
  <c r="I841"/>
  <c r="H840"/>
  <c r="G840"/>
  <c r="H839"/>
  <c r="I834"/>
  <c r="H833"/>
  <c r="H832" s="1"/>
  <c r="H831" s="1"/>
  <c r="H830" s="1"/>
  <c r="H829" s="1"/>
  <c r="H828" s="1"/>
  <c r="G833"/>
  <c r="I827"/>
  <c r="H826"/>
  <c r="G826"/>
  <c r="H825"/>
  <c r="G825"/>
  <c r="I824"/>
  <c r="H823"/>
  <c r="G823"/>
  <c r="H822"/>
  <c r="G822"/>
  <c r="I821"/>
  <c r="H820"/>
  <c r="G820"/>
  <c r="H819"/>
  <c r="G819"/>
  <c r="I814"/>
  <c r="I813"/>
  <c r="H812"/>
  <c r="G812"/>
  <c r="H811"/>
  <c r="G811"/>
  <c r="H810"/>
  <c r="G810"/>
  <c r="H809"/>
  <c r="G809"/>
  <c r="I808"/>
  <c r="H807"/>
  <c r="H806" s="1"/>
  <c r="G807"/>
  <c r="G806" s="1"/>
  <c r="I806" s="1"/>
  <c r="I805"/>
  <c r="I804"/>
  <c r="H803"/>
  <c r="G803"/>
  <c r="H802"/>
  <c r="G802"/>
  <c r="I800"/>
  <c r="H799"/>
  <c r="G799"/>
  <c r="H798"/>
  <c r="G798"/>
  <c r="H797"/>
  <c r="G797"/>
  <c r="H796"/>
  <c r="G796"/>
  <c r="I793"/>
  <c r="H792"/>
  <c r="G792"/>
  <c r="H791"/>
  <c r="G791"/>
  <c r="G790" s="1"/>
  <c r="H790"/>
  <c r="H789" s="1"/>
  <c r="H788" s="1"/>
  <c r="H787" s="1"/>
  <c r="H786"/>
  <c r="I786" s="1"/>
  <c r="G785"/>
  <c r="I784"/>
  <c r="H783"/>
  <c r="G783"/>
  <c r="I778"/>
  <c r="H777"/>
  <c r="H776" s="1"/>
  <c r="H775" s="1"/>
  <c r="H774" s="1"/>
  <c r="H773" s="1"/>
  <c r="H772" s="1"/>
  <c r="G777"/>
  <c r="H770"/>
  <c r="H769" s="1"/>
  <c r="H768" s="1"/>
  <c r="I767"/>
  <c r="H766"/>
  <c r="G766"/>
  <c r="G765" s="1"/>
  <c r="H765"/>
  <c r="H764" s="1"/>
  <c r="H763" s="1"/>
  <c r="H761"/>
  <c r="I761" s="1"/>
  <c r="G760"/>
  <c r="I756"/>
  <c r="G755"/>
  <c r="I755" s="1"/>
  <c r="I751"/>
  <c r="G750"/>
  <c r="I750" s="1"/>
  <c r="I749"/>
  <c r="H748"/>
  <c r="G748"/>
  <c r="I747"/>
  <c r="H746"/>
  <c r="G746"/>
  <c r="I741"/>
  <c r="H740"/>
  <c r="G740"/>
  <c r="G739" s="1"/>
  <c r="H739"/>
  <c r="H738" s="1"/>
  <c r="H737" s="1"/>
  <c r="H736" s="1"/>
  <c r="H735" s="1"/>
  <c r="I731"/>
  <c r="H730"/>
  <c r="H729" s="1"/>
  <c r="H728" s="1"/>
  <c r="H727" s="1"/>
  <c r="H726" s="1"/>
  <c r="G730"/>
  <c r="I725"/>
  <c r="H724"/>
  <c r="G724"/>
  <c r="I723"/>
  <c r="H722"/>
  <c r="G722"/>
  <c r="I719"/>
  <c r="H718"/>
  <c r="G718"/>
  <c r="H717"/>
  <c r="G717"/>
  <c r="I713"/>
  <c r="H712"/>
  <c r="G712"/>
  <c r="H711"/>
  <c r="G711"/>
  <c r="I710"/>
  <c r="H709"/>
  <c r="G709"/>
  <c r="H708"/>
  <c r="I707"/>
  <c r="H706"/>
  <c r="H705" s="1"/>
  <c r="G706"/>
  <c r="I704"/>
  <c r="H703"/>
  <c r="H702" s="1"/>
  <c r="G703"/>
  <c r="I701"/>
  <c r="H700"/>
  <c r="G700"/>
  <c r="H699"/>
  <c r="G699"/>
  <c r="I698"/>
  <c r="H697"/>
  <c r="G697"/>
  <c r="H696"/>
  <c r="G696"/>
  <c r="I695"/>
  <c r="H694"/>
  <c r="H693" s="1"/>
  <c r="G694"/>
  <c r="I688"/>
  <c r="H687"/>
  <c r="G687"/>
  <c r="I686"/>
  <c r="H685"/>
  <c r="G685"/>
  <c r="I684"/>
  <c r="H683"/>
  <c r="G683"/>
  <c r="I680"/>
  <c r="H679"/>
  <c r="G679"/>
  <c r="H678"/>
  <c r="I677"/>
  <c r="H676"/>
  <c r="H675" s="1"/>
  <c r="H674" s="1"/>
  <c r="G676"/>
  <c r="I671"/>
  <c r="H670"/>
  <c r="G670"/>
  <c r="I669"/>
  <c r="H668"/>
  <c r="G668"/>
  <c r="G667" s="1"/>
  <c r="G666" s="1"/>
  <c r="I665"/>
  <c r="G664"/>
  <c r="I664" s="1"/>
  <c r="I661"/>
  <c r="H660"/>
  <c r="H659" s="1"/>
  <c r="G660"/>
  <c r="I658"/>
  <c r="H657"/>
  <c r="G657"/>
  <c r="G656" s="1"/>
  <c r="H656"/>
  <c r="I654"/>
  <c r="H653"/>
  <c r="G653"/>
  <c r="I652"/>
  <c r="H651"/>
  <c r="G651"/>
  <c r="I647"/>
  <c r="H646"/>
  <c r="H645" s="1"/>
  <c r="H644" s="1"/>
  <c r="G646"/>
  <c r="I643"/>
  <c r="H642"/>
  <c r="H641" s="1"/>
  <c r="H640" s="1"/>
  <c r="G642"/>
  <c r="I637"/>
  <c r="H636"/>
  <c r="H635" s="1"/>
  <c r="G636"/>
  <c r="I634"/>
  <c r="H633"/>
  <c r="G633"/>
  <c r="H632"/>
  <c r="G632"/>
  <c r="I630"/>
  <c r="H629"/>
  <c r="H624" s="1"/>
  <c r="G629"/>
  <c r="I628"/>
  <c r="I627"/>
  <c r="I626"/>
  <c r="H625"/>
  <c r="G625"/>
  <c r="I623"/>
  <c r="H622"/>
  <c r="G622"/>
  <c r="H621"/>
  <c r="G621"/>
  <c r="I619"/>
  <c r="H618"/>
  <c r="H617" s="1"/>
  <c r="G618"/>
  <c r="G617" s="1"/>
  <c r="I617" s="1"/>
  <c r="I616"/>
  <c r="H615"/>
  <c r="G615"/>
  <c r="H614"/>
  <c r="G614"/>
  <c r="I613"/>
  <c r="H612"/>
  <c r="H611" s="1"/>
  <c r="G612"/>
  <c r="I610"/>
  <c r="H609"/>
  <c r="G609"/>
  <c r="H608"/>
  <c r="I604"/>
  <c r="H603"/>
  <c r="G603"/>
  <c r="H602"/>
  <c r="G602"/>
  <c r="H601"/>
  <c r="H600" s="1"/>
  <c r="G601"/>
  <c r="I599"/>
  <c r="H598"/>
  <c r="G598"/>
  <c r="H597"/>
  <c r="I596"/>
  <c r="H595"/>
  <c r="H594" s="1"/>
  <c r="G595"/>
  <c r="I593"/>
  <c r="H592"/>
  <c r="G592"/>
  <c r="H591"/>
  <c r="I589"/>
  <c r="H588"/>
  <c r="G588"/>
  <c r="H587"/>
  <c r="G587"/>
  <c r="I586"/>
  <c r="H585"/>
  <c r="G585"/>
  <c r="H584"/>
  <c r="G584"/>
  <c r="I583"/>
  <c r="H582"/>
  <c r="G582"/>
  <c r="H581"/>
  <c r="G581"/>
  <c r="I580"/>
  <c r="H579"/>
  <c r="G579"/>
  <c r="H578"/>
  <c r="G578"/>
  <c r="I577"/>
  <c r="H576"/>
  <c r="G576"/>
  <c r="H575"/>
  <c r="G575"/>
  <c r="I574"/>
  <c r="H573"/>
  <c r="H572" s="1"/>
  <c r="G573"/>
  <c r="G572" s="1"/>
  <c r="I571"/>
  <c r="H570"/>
  <c r="G570"/>
  <c r="H569"/>
  <c r="I568"/>
  <c r="H567"/>
  <c r="H566" s="1"/>
  <c r="G567"/>
  <c r="I564"/>
  <c r="H563"/>
  <c r="G563"/>
  <c r="H562"/>
  <c r="G562"/>
  <c r="I561"/>
  <c r="H560"/>
  <c r="H559" s="1"/>
  <c r="G560"/>
  <c r="G559" s="1"/>
  <c r="G558" s="1"/>
  <c r="I557"/>
  <c r="H556"/>
  <c r="H555" s="1"/>
  <c r="G556"/>
  <c r="G555" s="1"/>
  <c r="I555" s="1"/>
  <c r="I554"/>
  <c r="H553"/>
  <c r="G553"/>
  <c r="G552" s="1"/>
  <c r="H552"/>
  <c r="I551"/>
  <c r="H550"/>
  <c r="H549" s="1"/>
  <c r="G550"/>
  <c r="I548"/>
  <c r="H547"/>
  <c r="G547"/>
  <c r="H546"/>
  <c r="G546"/>
  <c r="I545"/>
  <c r="H544"/>
  <c r="H543" s="1"/>
  <c r="G544"/>
  <c r="I542"/>
  <c r="H541"/>
  <c r="G541"/>
  <c r="H540"/>
  <c r="G540"/>
  <c r="I539"/>
  <c r="H538"/>
  <c r="G538"/>
  <c r="H537"/>
  <c r="G537"/>
  <c r="I536"/>
  <c r="H535"/>
  <c r="G535"/>
  <c r="H534"/>
  <c r="G534"/>
  <c r="I530"/>
  <c r="H529"/>
  <c r="G529"/>
  <c r="H528"/>
  <c r="G528"/>
  <c r="I527"/>
  <c r="H526"/>
  <c r="G526"/>
  <c r="H525"/>
  <c r="G525"/>
  <c r="I524"/>
  <c r="H523"/>
  <c r="G523"/>
  <c r="H522"/>
  <c r="G522"/>
  <c r="I521"/>
  <c r="H520"/>
  <c r="G520"/>
  <c r="H519"/>
  <c r="G519"/>
  <c r="I517"/>
  <c r="H516"/>
  <c r="G516"/>
  <c r="H515"/>
  <c r="G515"/>
  <c r="I514"/>
  <c r="H513"/>
  <c r="G513"/>
  <c r="H512"/>
  <c r="G512"/>
  <c r="I511"/>
  <c r="H510"/>
  <c r="G510"/>
  <c r="H509"/>
  <c r="G509"/>
  <c r="G502" s="1"/>
  <c r="I508"/>
  <c r="H507"/>
  <c r="G507"/>
  <c r="H506"/>
  <c r="G506"/>
  <c r="I505"/>
  <c r="H504"/>
  <c r="G504"/>
  <c r="H503"/>
  <c r="G503"/>
  <c r="I501"/>
  <c r="G500"/>
  <c r="I500" s="1"/>
  <c r="I498"/>
  <c r="H497"/>
  <c r="H496" s="1"/>
  <c r="G497"/>
  <c r="G496" s="1"/>
  <c r="I495"/>
  <c r="H494"/>
  <c r="G494"/>
  <c r="H493"/>
  <c r="G493"/>
  <c r="I492"/>
  <c r="G491"/>
  <c r="I491" s="1"/>
  <c r="I489"/>
  <c r="H488"/>
  <c r="G488"/>
  <c r="H487"/>
  <c r="G487"/>
  <c r="I486"/>
  <c r="H485"/>
  <c r="G485"/>
  <c r="H484"/>
  <c r="I477"/>
  <c r="G476"/>
  <c r="I476" s="1"/>
  <c r="I474"/>
  <c r="G473"/>
  <c r="I473" s="1"/>
  <c r="I468"/>
  <c r="H467"/>
  <c r="H466" s="1"/>
  <c r="H465" s="1"/>
  <c r="G467"/>
  <c r="I464"/>
  <c r="H463"/>
  <c r="H462" s="1"/>
  <c r="H461" s="1"/>
  <c r="G463"/>
  <c r="I458"/>
  <c r="H457"/>
  <c r="G457"/>
  <c r="G456" s="1"/>
  <c r="H456"/>
  <c r="H455" s="1"/>
  <c r="H454" s="1"/>
  <c r="H453" s="1"/>
  <c r="I452"/>
  <c r="H451"/>
  <c r="G451"/>
  <c r="G450" s="1"/>
  <c r="H450"/>
  <c r="I449"/>
  <c r="H448"/>
  <c r="G448"/>
  <c r="H446"/>
  <c r="I445"/>
  <c r="H444"/>
  <c r="I437"/>
  <c r="H436"/>
  <c r="H435" s="1"/>
  <c r="H434" s="1"/>
  <c r="H433" s="1"/>
  <c r="H432" s="1"/>
  <c r="I431"/>
  <c r="H430"/>
  <c r="G430"/>
  <c r="I429"/>
  <c r="H428"/>
  <c r="G428"/>
  <c r="I424"/>
  <c r="H423"/>
  <c r="G423"/>
  <c r="I422"/>
  <c r="H421"/>
  <c r="G421"/>
  <c r="I416"/>
  <c r="H415"/>
  <c r="G415"/>
  <c r="G414" s="1"/>
  <c r="H414"/>
  <c r="H413" s="1"/>
  <c r="H412" s="1"/>
  <c r="I411"/>
  <c r="H410"/>
  <c r="H409" s="1"/>
  <c r="G410"/>
  <c r="I408"/>
  <c r="H407"/>
  <c r="H404" s="1"/>
  <c r="G407"/>
  <c r="G404" s="1"/>
  <c r="I406"/>
  <c r="I394"/>
  <c r="H393"/>
  <c r="H392" s="1"/>
  <c r="H391" s="1"/>
  <c r="G393"/>
  <c r="I390"/>
  <c r="H389"/>
  <c r="G389"/>
  <c r="I388"/>
  <c r="H387"/>
  <c r="G387"/>
  <c r="I385"/>
  <c r="H384"/>
  <c r="G384"/>
  <c r="G383" s="1"/>
  <c r="H383"/>
  <c r="I382"/>
  <c r="H381"/>
  <c r="H380" s="1"/>
  <c r="G381"/>
  <c r="I377"/>
  <c r="H376"/>
  <c r="G376"/>
  <c r="G375" s="1"/>
  <c r="H375"/>
  <c r="H374" s="1"/>
  <c r="H373" s="1"/>
  <c r="I372"/>
  <c r="H371"/>
  <c r="H370" s="1"/>
  <c r="G371"/>
  <c r="I369"/>
  <c r="H368"/>
  <c r="G368"/>
  <c r="H367"/>
  <c r="G367"/>
  <c r="I364"/>
  <c r="H363"/>
  <c r="G363"/>
  <c r="I362"/>
  <c r="H361"/>
  <c r="G361"/>
  <c r="I356"/>
  <c r="H355"/>
  <c r="G355"/>
  <c r="H354"/>
  <c r="G354"/>
  <c r="H353"/>
  <c r="G353"/>
  <c r="H352"/>
  <c r="G352"/>
  <c r="I351"/>
  <c r="H350"/>
  <c r="G350"/>
  <c r="G349" s="1"/>
  <c r="H349"/>
  <c r="I348"/>
  <c r="H347"/>
  <c r="G347"/>
  <c r="G346" s="1"/>
  <c r="H346"/>
  <c r="I345"/>
  <c r="H344"/>
  <c r="H343" s="1"/>
  <c r="G344"/>
  <c r="I342"/>
  <c r="H341"/>
  <c r="G341"/>
  <c r="H340"/>
  <c r="G340"/>
  <c r="I339"/>
  <c r="H338"/>
  <c r="G338"/>
  <c r="H337"/>
  <c r="G337"/>
  <c r="I336"/>
  <c r="H335"/>
  <c r="G335"/>
  <c r="H334"/>
  <c r="G334"/>
  <c r="I333"/>
  <c r="H332"/>
  <c r="G332"/>
  <c r="H331"/>
  <c r="G331"/>
  <c r="I330"/>
  <c r="H329"/>
  <c r="G329"/>
  <c r="H328"/>
  <c r="G328"/>
  <c r="I327"/>
  <c r="H326"/>
  <c r="G326"/>
  <c r="H325"/>
  <c r="G325"/>
  <c r="I324"/>
  <c r="H323"/>
  <c r="G323"/>
  <c r="H322"/>
  <c r="G322"/>
  <c r="I321"/>
  <c r="H320"/>
  <c r="G320"/>
  <c r="H319"/>
  <c r="G319"/>
  <c r="I318"/>
  <c r="H317"/>
  <c r="G317"/>
  <c r="H316"/>
  <c r="G316"/>
  <c r="I312"/>
  <c r="H311"/>
  <c r="H310" s="1"/>
  <c r="H309" s="1"/>
  <c r="G311"/>
  <c r="I308"/>
  <c r="H307"/>
  <c r="H306" s="1"/>
  <c r="H305" s="1"/>
  <c r="G307"/>
  <c r="I304"/>
  <c r="H303"/>
  <c r="G303"/>
  <c r="I302"/>
  <c r="H301"/>
  <c r="G301"/>
  <c r="G300" s="1"/>
  <c r="I299"/>
  <c r="H298"/>
  <c r="G298"/>
  <c r="I297"/>
  <c r="H296"/>
  <c r="G296"/>
  <c r="I291"/>
  <c r="G290"/>
  <c r="I290" s="1"/>
  <c r="I288"/>
  <c r="H287"/>
  <c r="H286" s="1"/>
  <c r="G287"/>
  <c r="I285"/>
  <c r="H284"/>
  <c r="G284"/>
  <c r="H283"/>
  <c r="I282"/>
  <c r="H281"/>
  <c r="H280" s="1"/>
  <c r="G281"/>
  <c r="I279"/>
  <c r="H278"/>
  <c r="G278"/>
  <c r="H277"/>
  <c r="G277"/>
  <c r="I276"/>
  <c r="H275"/>
  <c r="G275"/>
  <c r="H274"/>
  <c r="G274"/>
  <c r="I273"/>
  <c r="H272"/>
  <c r="G272"/>
  <c r="H271"/>
  <c r="G271"/>
  <c r="I270"/>
  <c r="H269"/>
  <c r="G269"/>
  <c r="H268"/>
  <c r="G268"/>
  <c r="I267"/>
  <c r="G266"/>
  <c r="I266" s="1"/>
  <c r="H261"/>
  <c r="H260" s="1"/>
  <c r="H259" s="1"/>
  <c r="H258" s="1"/>
  <c r="I254"/>
  <c r="H253"/>
  <c r="G253"/>
  <c r="H252"/>
  <c r="G252"/>
  <c r="I251"/>
  <c r="H250"/>
  <c r="G250"/>
  <c r="H249"/>
  <c r="G249"/>
  <c r="I248"/>
  <c r="H247"/>
  <c r="G247"/>
  <c r="H246"/>
  <c r="G246"/>
  <c r="G245"/>
  <c r="I244"/>
  <c r="H243"/>
  <c r="G243"/>
  <c r="H242"/>
  <c r="H238" s="1"/>
  <c r="G242"/>
  <c r="I241"/>
  <c r="H240"/>
  <c r="G240"/>
  <c r="I240" s="1"/>
  <c r="H239"/>
  <c r="G239"/>
  <c r="I239" s="1"/>
  <c r="I235"/>
  <c r="H234"/>
  <c r="G234"/>
  <c r="H233"/>
  <c r="I233" s="1"/>
  <c r="G232"/>
  <c r="I230"/>
  <c r="H229"/>
  <c r="H228" s="1"/>
  <c r="G229"/>
  <c r="I229" s="1"/>
  <c r="I227"/>
  <c r="H226"/>
  <c r="G226"/>
  <c r="H225"/>
  <c r="I224"/>
  <c r="H223"/>
  <c r="G223"/>
  <c r="I222"/>
  <c r="H221"/>
  <c r="G221"/>
  <c r="I217"/>
  <c r="H216"/>
  <c r="G216"/>
  <c r="H215"/>
  <c r="G215"/>
  <c r="H214"/>
  <c r="G214"/>
  <c r="I213"/>
  <c r="H212"/>
  <c r="G212"/>
  <c r="H211"/>
  <c r="H210" s="1"/>
  <c r="I209"/>
  <c r="H208"/>
  <c r="G208"/>
  <c r="H207"/>
  <c r="G207"/>
  <c r="H206"/>
  <c r="G206"/>
  <c r="I205"/>
  <c r="H204"/>
  <c r="H201" s="1"/>
  <c r="G204"/>
  <c r="I203"/>
  <c r="H202"/>
  <c r="G202"/>
  <c r="I200"/>
  <c r="H199"/>
  <c r="H198" s="1"/>
  <c r="G199"/>
  <c r="I197"/>
  <c r="H196"/>
  <c r="G196"/>
  <c r="I195"/>
  <c r="H194"/>
  <c r="G194"/>
  <c r="I192"/>
  <c r="H191"/>
  <c r="G191"/>
  <c r="I190"/>
  <c r="H189"/>
  <c r="G189"/>
  <c r="I187"/>
  <c r="H186"/>
  <c r="G186"/>
  <c r="I185"/>
  <c r="H184"/>
  <c r="G184"/>
  <c r="I178"/>
  <c r="H177"/>
  <c r="G177"/>
  <c r="H176"/>
  <c r="G176"/>
  <c r="I175"/>
  <c r="H174"/>
  <c r="G174"/>
  <c r="H173"/>
  <c r="G173"/>
  <c r="I171"/>
  <c r="H170"/>
  <c r="H169" s="1"/>
  <c r="G170"/>
  <c r="I170" s="1"/>
  <c r="I168"/>
  <c r="H167"/>
  <c r="G167"/>
  <c r="H166"/>
  <c r="H165" s="1"/>
  <c r="I163"/>
  <c r="H162"/>
  <c r="H161" s="1"/>
  <c r="G162"/>
  <c r="G161"/>
  <c r="I161" s="1"/>
  <c r="I160"/>
  <c r="H159"/>
  <c r="H158" s="1"/>
  <c r="G159"/>
  <c r="G158"/>
  <c r="I157"/>
  <c r="H156"/>
  <c r="G156"/>
  <c r="I156" s="1"/>
  <c r="H155"/>
  <c r="G155"/>
  <c r="I155" s="1"/>
  <c r="I154"/>
  <c r="H153"/>
  <c r="H150" s="1"/>
  <c r="G153"/>
  <c r="I152"/>
  <c r="H151"/>
  <c r="G151"/>
  <c r="I151" s="1"/>
  <c r="I146"/>
  <c r="H145"/>
  <c r="G145"/>
  <c r="H144"/>
  <c r="G144"/>
  <c r="I143"/>
  <c r="G142"/>
  <c r="I142" s="1"/>
  <c r="G141"/>
  <c r="I141" s="1"/>
  <c r="I140"/>
  <c r="H139"/>
  <c r="H138" s="1"/>
  <c r="H137" s="1"/>
  <c r="H136" s="1"/>
  <c r="H135" s="1"/>
  <c r="G139"/>
  <c r="I133"/>
  <c r="H132"/>
  <c r="G132"/>
  <c r="G131" s="1"/>
  <c r="H131"/>
  <c r="H130" s="1"/>
  <c r="I129"/>
  <c r="H128"/>
  <c r="G128"/>
  <c r="G127" s="1"/>
  <c r="H127"/>
  <c r="I126"/>
  <c r="H125"/>
  <c r="H124" s="1"/>
  <c r="H123" s="1"/>
  <c r="H122" s="1"/>
  <c r="H121" s="1"/>
  <c r="G125"/>
  <c r="I125" s="1"/>
  <c r="I120"/>
  <c r="G119"/>
  <c r="I119" s="1"/>
  <c r="I118"/>
  <c r="G117"/>
  <c r="I117" s="1"/>
  <c r="I115"/>
  <c r="H114"/>
  <c r="G114"/>
  <c r="I113"/>
  <c r="G112"/>
  <c r="I112" s="1"/>
  <c r="H111"/>
  <c r="I110"/>
  <c r="H109"/>
  <c r="H108" s="1"/>
  <c r="G109"/>
  <c r="I107"/>
  <c r="H106"/>
  <c r="G106"/>
  <c r="I106" s="1"/>
  <c r="H105"/>
  <c r="G105"/>
  <c r="I105" s="1"/>
  <c r="I104"/>
  <c r="H103"/>
  <c r="H102" s="1"/>
  <c r="G103"/>
  <c r="G102"/>
  <c r="I102" s="1"/>
  <c r="I100"/>
  <c r="H99"/>
  <c r="H98" s="1"/>
  <c r="H97" s="1"/>
  <c r="G99"/>
  <c r="G98"/>
  <c r="G97" s="1"/>
  <c r="I97" s="1"/>
  <c r="I95"/>
  <c r="H94"/>
  <c r="G94"/>
  <c r="I94" s="1"/>
  <c r="H92"/>
  <c r="I91"/>
  <c r="H90"/>
  <c r="H89" s="1"/>
  <c r="H88" s="1"/>
  <c r="I87"/>
  <c r="H86"/>
  <c r="H85" s="1"/>
  <c r="H84" s="1"/>
  <c r="G86"/>
  <c r="I86" s="1"/>
  <c r="I83"/>
  <c r="G82"/>
  <c r="I82" s="1"/>
  <c r="I80"/>
  <c r="H79"/>
  <c r="G79"/>
  <c r="G78" s="1"/>
  <c r="H78"/>
  <c r="H77" s="1"/>
  <c r="H76" s="1"/>
  <c r="I74"/>
  <c r="G73"/>
  <c r="I73" s="1"/>
  <c r="I72"/>
  <c r="H71"/>
  <c r="H68" s="1"/>
  <c r="H67" s="1"/>
  <c r="H66" s="1"/>
  <c r="G71"/>
  <c r="I70"/>
  <c r="H69"/>
  <c r="G69"/>
  <c r="I69" s="1"/>
  <c r="I65"/>
  <c r="H64"/>
  <c r="H63" s="1"/>
  <c r="H62" s="1"/>
  <c r="H61" s="1"/>
  <c r="G64"/>
  <c r="I60"/>
  <c r="G59"/>
  <c r="I59" s="1"/>
  <c r="G58"/>
  <c r="I58" s="1"/>
  <c r="I57"/>
  <c r="H56"/>
  <c r="G56"/>
  <c r="I55"/>
  <c r="H54"/>
  <c r="G54"/>
  <c r="I53"/>
  <c r="H52"/>
  <c r="I50"/>
  <c r="H49"/>
  <c r="G49"/>
  <c r="H47"/>
  <c r="H46" s="1"/>
  <c r="I45"/>
  <c r="H44"/>
  <c r="G44"/>
  <c r="H43"/>
  <c r="I42"/>
  <c r="G41"/>
  <c r="I41" s="1"/>
  <c r="I40"/>
  <c r="H39"/>
  <c r="H38" s="1"/>
  <c r="H37" s="1"/>
  <c r="I35"/>
  <c r="H34"/>
  <c r="G34"/>
  <c r="H33"/>
  <c r="H32" s="1"/>
  <c r="I30"/>
  <c r="H29"/>
  <c r="G29"/>
  <c r="I28"/>
  <c r="H27"/>
  <c r="G27"/>
  <c r="I27" s="1"/>
  <c r="I26"/>
  <c r="H25"/>
  <c r="H24" s="1"/>
  <c r="H23" s="1"/>
  <c r="G25"/>
  <c r="I22"/>
  <c r="H21"/>
  <c r="H20" s="1"/>
  <c r="H19" s="1"/>
  <c r="G21"/>
  <c r="I16"/>
  <c r="H15"/>
  <c r="H14" s="1"/>
  <c r="H13" s="1"/>
  <c r="H12" s="1"/>
  <c r="G15"/>
  <c r="H620" l="1"/>
  <c r="H183"/>
  <c r="H193"/>
  <c r="I296"/>
  <c r="H295"/>
  <c r="G360"/>
  <c r="G359" s="1"/>
  <c r="I404"/>
  <c r="I421"/>
  <c r="H420"/>
  <c r="H419" s="1"/>
  <c r="H418" s="1"/>
  <c r="I428"/>
  <c r="H427"/>
  <c r="H426" s="1"/>
  <c r="H425" s="1"/>
  <c r="H443"/>
  <c r="H442" s="1"/>
  <c r="H441" s="1"/>
  <c r="H440" s="1"/>
  <c r="G446"/>
  <c r="I463"/>
  <c r="G472"/>
  <c r="I472" s="1"/>
  <c r="I519"/>
  <c r="I520"/>
  <c r="H518"/>
  <c r="I525"/>
  <c r="I526"/>
  <c r="I534"/>
  <c r="I535"/>
  <c r="I540"/>
  <c r="I541"/>
  <c r="I546"/>
  <c r="I547"/>
  <c r="H558"/>
  <c r="I558" s="1"/>
  <c r="I562"/>
  <c r="I563"/>
  <c r="I572"/>
  <c r="I584"/>
  <c r="I585"/>
  <c r="I595"/>
  <c r="I598"/>
  <c r="I612"/>
  <c r="I629"/>
  <c r="I636"/>
  <c r="I646"/>
  <c r="I683"/>
  <c r="H682"/>
  <c r="H681" s="1"/>
  <c r="I687"/>
  <c r="H692"/>
  <c r="H691" s="1"/>
  <c r="H690" s="1"/>
  <c r="I696"/>
  <c r="I697"/>
  <c r="I703"/>
  <c r="H721"/>
  <c r="H720" s="1"/>
  <c r="I730"/>
  <c r="I109"/>
  <c r="I139"/>
  <c r="I144"/>
  <c r="I145"/>
  <c r="I173"/>
  <c r="H172"/>
  <c r="I186"/>
  <c r="G201"/>
  <c r="I201" s="1"/>
  <c r="I214"/>
  <c r="I215"/>
  <c r="I216"/>
  <c r="H220"/>
  <c r="I223"/>
  <c r="I226"/>
  <c r="I246"/>
  <c r="I247"/>
  <c r="H245"/>
  <c r="H237" s="1"/>
  <c r="H236" s="1"/>
  <c r="I252"/>
  <c r="I253"/>
  <c r="I281"/>
  <c r="I284"/>
  <c r="G289"/>
  <c r="I289" s="1"/>
  <c r="H300"/>
  <c r="I307"/>
  <c r="I316"/>
  <c r="I317"/>
  <c r="I322"/>
  <c r="I328"/>
  <c r="I334"/>
  <c r="I335"/>
  <c r="I340"/>
  <c r="I341"/>
  <c r="H403"/>
  <c r="H395" s="1"/>
  <c r="I467"/>
  <c r="I487"/>
  <c r="I488"/>
  <c r="I496"/>
  <c r="I503"/>
  <c r="I504"/>
  <c r="H502"/>
  <c r="I509"/>
  <c r="I510"/>
  <c r="I515"/>
  <c r="I516"/>
  <c r="I567"/>
  <c r="I570"/>
  <c r="G663"/>
  <c r="G782"/>
  <c r="G781" s="1"/>
  <c r="I792"/>
  <c r="I802"/>
  <c r="I803"/>
  <c r="H801"/>
  <c r="I809"/>
  <c r="I810"/>
  <c r="I811"/>
  <c r="I812"/>
  <c r="I819"/>
  <c r="I820"/>
  <c r="H818"/>
  <c r="H817" s="1"/>
  <c r="H816" s="1"/>
  <c r="H815" s="1"/>
  <c r="I825"/>
  <c r="I826"/>
  <c r="H294"/>
  <c r="H293" s="1"/>
  <c r="H292" s="1"/>
  <c r="I21"/>
  <c r="H51"/>
  <c r="I15"/>
  <c r="I25"/>
  <c r="I29"/>
  <c r="I44"/>
  <c r="I49"/>
  <c r="I56"/>
  <c r="I64"/>
  <c r="I71"/>
  <c r="G81"/>
  <c r="I81" s="1"/>
  <c r="G108"/>
  <c r="I108" s="1"/>
  <c r="G116"/>
  <c r="I116" s="1"/>
  <c r="G138"/>
  <c r="G137" s="1"/>
  <c r="I162"/>
  <c r="I167"/>
  <c r="I176"/>
  <c r="I177"/>
  <c r="I184"/>
  <c r="I189"/>
  <c r="I196"/>
  <c r="I202"/>
  <c r="I206"/>
  <c r="I207"/>
  <c r="G228"/>
  <c r="I228" s="1"/>
  <c r="H232"/>
  <c r="H231" s="1"/>
  <c r="I234"/>
  <c r="I242"/>
  <c r="I249"/>
  <c r="I250"/>
  <c r="G265"/>
  <c r="I265" s="1"/>
  <c r="I271"/>
  <c r="I272"/>
  <c r="I277"/>
  <c r="I278"/>
  <c r="I287"/>
  <c r="I303"/>
  <c r="I311"/>
  <c r="I319"/>
  <c r="I320"/>
  <c r="I325"/>
  <c r="I326"/>
  <c r="I331"/>
  <c r="I332"/>
  <c r="I337"/>
  <c r="I338"/>
  <c r="I344"/>
  <c r="I349"/>
  <c r="H360"/>
  <c r="H359" s="1"/>
  <c r="H358" s="1"/>
  <c r="I363"/>
  <c r="I381"/>
  <c r="I383"/>
  <c r="H386"/>
  <c r="I389"/>
  <c r="I410"/>
  <c r="I448"/>
  <c r="G466"/>
  <c r="G465" s="1"/>
  <c r="I465" s="1"/>
  <c r="G475"/>
  <c r="I485"/>
  <c r="G490"/>
  <c r="I490" s="1"/>
  <c r="G499"/>
  <c r="I499" s="1"/>
  <c r="I506"/>
  <c r="I512"/>
  <c r="I522"/>
  <c r="I528"/>
  <c r="I529"/>
  <c r="I544"/>
  <c r="I550"/>
  <c r="I560"/>
  <c r="G566"/>
  <c r="I566" s="1"/>
  <c r="I575"/>
  <c r="I576"/>
  <c r="I581"/>
  <c r="I582"/>
  <c r="I587"/>
  <c r="I588"/>
  <c r="I642"/>
  <c r="I651"/>
  <c r="H650"/>
  <c r="H649" s="1"/>
  <c r="H655"/>
  <c r="I660"/>
  <c r="I668"/>
  <c r="H667"/>
  <c r="H666" s="1"/>
  <c r="I676"/>
  <c r="I679"/>
  <c r="I706"/>
  <c r="I709"/>
  <c r="I717"/>
  <c r="I718"/>
  <c r="H745"/>
  <c r="H744" s="1"/>
  <c r="H743" s="1"/>
  <c r="H742" s="1"/>
  <c r="G754"/>
  <c r="H760"/>
  <c r="H759" s="1"/>
  <c r="H758" s="1"/>
  <c r="H757" s="1"/>
  <c r="I796"/>
  <c r="I797"/>
  <c r="I798"/>
  <c r="I799"/>
  <c r="G818"/>
  <c r="G817" s="1"/>
  <c r="G816" s="1"/>
  <c r="G815" s="1"/>
  <c r="I833"/>
  <c r="I840"/>
  <c r="I855"/>
  <c r="H164"/>
  <c r="H219"/>
  <c r="H218" s="1"/>
  <c r="I245"/>
  <c r="I300"/>
  <c r="I502"/>
  <c r="H716"/>
  <c r="H715" s="1"/>
  <c r="H714" s="1"/>
  <c r="H795"/>
  <c r="H794" s="1"/>
  <c r="I371"/>
  <c r="I54"/>
  <c r="G85"/>
  <c r="G84" s="1"/>
  <c r="I84" s="1"/>
  <c r="I99"/>
  <c r="I103"/>
  <c r="I153"/>
  <c r="I158"/>
  <c r="I159"/>
  <c r="I208"/>
  <c r="I212"/>
  <c r="I221"/>
  <c r="I298"/>
  <c r="I446"/>
  <c r="I493"/>
  <c r="I494"/>
  <c r="I497"/>
  <c r="I507"/>
  <c r="I513"/>
  <c r="I523"/>
  <c r="I537"/>
  <c r="I538"/>
  <c r="I556"/>
  <c r="I592"/>
  <c r="H590"/>
  <c r="I601"/>
  <c r="I602"/>
  <c r="I603"/>
  <c r="I609"/>
  <c r="I614"/>
  <c r="I615"/>
  <c r="I618"/>
  <c r="I621"/>
  <c r="I622"/>
  <c r="I625"/>
  <c r="I632"/>
  <c r="I633"/>
  <c r="H631"/>
  <c r="G641"/>
  <c r="G640" s="1"/>
  <c r="I640" s="1"/>
  <c r="G645"/>
  <c r="G644" s="1"/>
  <c r="G650"/>
  <c r="I670"/>
  <c r="I685"/>
  <c r="I694"/>
  <c r="I699"/>
  <c r="I700"/>
  <c r="G705"/>
  <c r="I705" s="1"/>
  <c r="I711"/>
  <c r="I712"/>
  <c r="I724"/>
  <c r="I748"/>
  <c r="I777"/>
  <c r="I783"/>
  <c r="H785"/>
  <c r="H782" s="1"/>
  <c r="H781" s="1"/>
  <c r="H780" s="1"/>
  <c r="H779" s="1"/>
  <c r="G801"/>
  <c r="G795" s="1"/>
  <c r="I807"/>
  <c r="I822"/>
  <c r="I823"/>
  <c r="G832"/>
  <c r="I832" s="1"/>
  <c r="H838"/>
  <c r="H837" s="1"/>
  <c r="H836" s="1"/>
  <c r="H835" s="1"/>
  <c r="I843"/>
  <c r="I849"/>
  <c r="H18"/>
  <c r="H17" s="1"/>
  <c r="I34"/>
  <c r="I114"/>
  <c r="I127"/>
  <c r="H149"/>
  <c r="H148" s="1"/>
  <c r="H147" s="1"/>
  <c r="I174"/>
  <c r="H188"/>
  <c r="H180" s="1"/>
  <c r="H179" s="1"/>
  <c r="I191"/>
  <c r="I194"/>
  <c r="I199"/>
  <c r="I204"/>
  <c r="I243"/>
  <c r="I268"/>
  <c r="I269"/>
  <c r="I274"/>
  <c r="I275"/>
  <c r="G280"/>
  <c r="I280" s="1"/>
  <c r="G286"/>
  <c r="I286" s="1"/>
  <c r="I301"/>
  <c r="I323"/>
  <c r="I329"/>
  <c r="H315"/>
  <c r="H314" s="1"/>
  <c r="H313" s="1"/>
  <c r="I352"/>
  <c r="I353"/>
  <c r="I354"/>
  <c r="I355"/>
  <c r="I361"/>
  <c r="I367"/>
  <c r="I368"/>
  <c r="H366"/>
  <c r="G380"/>
  <c r="G379" s="1"/>
  <c r="I379" s="1"/>
  <c r="H379"/>
  <c r="H378" s="1"/>
  <c r="I387"/>
  <c r="I393"/>
  <c r="G409"/>
  <c r="I409" s="1"/>
  <c r="I430"/>
  <c r="I450"/>
  <c r="H483"/>
  <c r="H533"/>
  <c r="I573"/>
  <c r="I578"/>
  <c r="I579"/>
  <c r="I666"/>
  <c r="I667"/>
  <c r="H689"/>
  <c r="I785"/>
  <c r="I815"/>
  <c r="I816"/>
  <c r="I817"/>
  <c r="I818"/>
  <c r="G776"/>
  <c r="G775" s="1"/>
  <c r="G854"/>
  <c r="I854" s="1"/>
  <c r="G842"/>
  <c r="I842" s="1"/>
  <c r="G759"/>
  <c r="G758" s="1"/>
  <c r="G745"/>
  <c r="G744" s="1"/>
  <c r="G729"/>
  <c r="G728" s="1"/>
  <c r="G721"/>
  <c r="G720" s="1"/>
  <c r="G702"/>
  <c r="I702" s="1"/>
  <c r="G693"/>
  <c r="I693" s="1"/>
  <c r="G675"/>
  <c r="I675" s="1"/>
  <c r="G659"/>
  <c r="I659" s="1"/>
  <c r="G635"/>
  <c r="I635" s="1"/>
  <c r="G624"/>
  <c r="I624" s="1"/>
  <c r="G611"/>
  <c r="I611" s="1"/>
  <c r="G600"/>
  <c r="I600" s="1"/>
  <c r="G594"/>
  <c r="I594" s="1"/>
  <c r="G549"/>
  <c r="I549" s="1"/>
  <c r="G543"/>
  <c r="I543" s="1"/>
  <c r="G518"/>
  <c r="I518" s="1"/>
  <c r="G462"/>
  <c r="G461" s="1"/>
  <c r="I461" s="1"/>
  <c r="G427"/>
  <c r="G426" s="1"/>
  <c r="I426" s="1"/>
  <c r="G420"/>
  <c r="I420" s="1"/>
  <c r="G392"/>
  <c r="G391" s="1"/>
  <c r="G386"/>
  <c r="I386" s="1"/>
  <c r="G370"/>
  <c r="G343"/>
  <c r="I343" s="1"/>
  <c r="G310"/>
  <c r="I310" s="1"/>
  <c r="G306"/>
  <c r="I306" s="1"/>
  <c r="G295"/>
  <c r="I295" s="1"/>
  <c r="G261"/>
  <c r="G238"/>
  <c r="G231"/>
  <c r="I231" s="1"/>
  <c r="G220"/>
  <c r="I220" s="1"/>
  <c r="G198"/>
  <c r="I198" s="1"/>
  <c r="G193"/>
  <c r="I193" s="1"/>
  <c r="G188"/>
  <c r="I188" s="1"/>
  <c r="G183"/>
  <c r="I183" s="1"/>
  <c r="G172"/>
  <c r="I172" s="1"/>
  <c r="G169"/>
  <c r="I169" s="1"/>
  <c r="G150"/>
  <c r="I150" s="1"/>
  <c r="G124"/>
  <c r="G123" s="1"/>
  <c r="I123" s="1"/>
  <c r="G92"/>
  <c r="I92" s="1"/>
  <c r="G68"/>
  <c r="G63"/>
  <c r="G62" s="1"/>
  <c r="G24"/>
  <c r="I24" s="1"/>
  <c r="G20"/>
  <c r="I20" s="1"/>
  <c r="H36"/>
  <c r="H31" s="1"/>
  <c r="I78"/>
  <c r="G77"/>
  <c r="I131"/>
  <c r="G130"/>
  <c r="I130" s="1"/>
  <c r="I359"/>
  <c r="G358"/>
  <c r="I375"/>
  <c r="G374"/>
  <c r="I391"/>
  <c r="I414"/>
  <c r="G413"/>
  <c r="G14"/>
  <c r="G19"/>
  <c r="G23"/>
  <c r="I23" s="1"/>
  <c r="G33"/>
  <c r="G39"/>
  <c r="G43"/>
  <c r="I43" s="1"/>
  <c r="G47"/>
  <c r="G52"/>
  <c r="H101"/>
  <c r="H75" s="1"/>
  <c r="H264"/>
  <c r="H263" s="1"/>
  <c r="H365"/>
  <c r="I137"/>
  <c r="G136"/>
  <c r="H257"/>
  <c r="H256"/>
  <c r="I346"/>
  <c r="G419"/>
  <c r="I456"/>
  <c r="G455"/>
  <c r="I552"/>
  <c r="I721"/>
  <c r="I739"/>
  <c r="G738"/>
  <c r="I745"/>
  <c r="I765"/>
  <c r="G764"/>
  <c r="I775"/>
  <c r="G774"/>
  <c r="I781"/>
  <c r="G780"/>
  <c r="I790"/>
  <c r="G789"/>
  <c r="I63"/>
  <c r="I79"/>
  <c r="I85"/>
  <c r="I98"/>
  <c r="I128"/>
  <c r="I132"/>
  <c r="I138"/>
  <c r="G166"/>
  <c r="G211"/>
  <c r="G225"/>
  <c r="G283"/>
  <c r="G309"/>
  <c r="I309" s="1"/>
  <c r="I347"/>
  <c r="I350"/>
  <c r="I360"/>
  <c r="I376"/>
  <c r="I380"/>
  <c r="I384"/>
  <c r="I407"/>
  <c r="I415"/>
  <c r="I423"/>
  <c r="I427"/>
  <c r="I451"/>
  <c r="I457"/>
  <c r="H460"/>
  <c r="H459" s="1"/>
  <c r="H439" s="1"/>
  <c r="H565"/>
  <c r="H648"/>
  <c r="I644"/>
  <c r="G639"/>
  <c r="I650"/>
  <c r="G649"/>
  <c r="I649" s="1"/>
  <c r="I656"/>
  <c r="G655"/>
  <c r="I728"/>
  <c r="G727"/>
  <c r="I758"/>
  <c r="G757"/>
  <c r="I757" s="1"/>
  <c r="G90"/>
  <c r="G111"/>
  <c r="G436"/>
  <c r="G444"/>
  <c r="G460"/>
  <c r="H607"/>
  <c r="H606" s="1"/>
  <c r="H605" s="1"/>
  <c r="H639"/>
  <c r="H673"/>
  <c r="H672" s="1"/>
  <c r="H762"/>
  <c r="H734" s="1"/>
  <c r="H733" s="1"/>
  <c r="I801"/>
  <c r="I462"/>
  <c r="I466"/>
  <c r="G484"/>
  <c r="I553"/>
  <c r="I559"/>
  <c r="G569"/>
  <c r="G591"/>
  <c r="I591" s="1"/>
  <c r="G597"/>
  <c r="G608"/>
  <c r="I641"/>
  <c r="I645"/>
  <c r="I653"/>
  <c r="I657"/>
  <c r="G674"/>
  <c r="I674" s="1"/>
  <c r="G678"/>
  <c r="I678" s="1"/>
  <c r="G682"/>
  <c r="G708"/>
  <c r="I722"/>
  <c r="I729"/>
  <c r="I740"/>
  <c r="I746"/>
  <c r="I759"/>
  <c r="I766"/>
  <c r="I776"/>
  <c r="I782"/>
  <c r="I791"/>
  <c r="G831"/>
  <c r="G839"/>
  <c r="G847"/>
  <c r="G853"/>
  <c r="G770"/>
  <c r="H482" l="1"/>
  <c r="H481" s="1"/>
  <c r="H532"/>
  <c r="H531" s="1"/>
  <c r="I392"/>
  <c r="G305"/>
  <c r="I305" s="1"/>
  <c r="G315"/>
  <c r="H134"/>
  <c r="H417"/>
  <c r="I663"/>
  <c r="G662"/>
  <c r="I662" s="1"/>
  <c r="I754"/>
  <c r="G753"/>
  <c r="G533"/>
  <c r="G378"/>
  <c r="I378" s="1"/>
  <c r="I760"/>
  <c r="I232"/>
  <c r="I475"/>
  <c r="G471"/>
  <c r="G403"/>
  <c r="G395" s="1"/>
  <c r="G794"/>
  <c r="I794" s="1"/>
  <c r="I795"/>
  <c r="I639"/>
  <c r="H638"/>
  <c r="H480" s="1"/>
  <c r="H479" s="1"/>
  <c r="I124"/>
  <c r="H357"/>
  <c r="G122"/>
  <c r="G121" s="1"/>
  <c r="I121" s="1"/>
  <c r="G631"/>
  <c r="I631" s="1"/>
  <c r="G620"/>
  <c r="I620" s="1"/>
  <c r="I370"/>
  <c r="G366"/>
  <c r="I366" s="1"/>
  <c r="G294"/>
  <c r="I261"/>
  <c r="G260"/>
  <c r="I238"/>
  <c r="G237"/>
  <c r="I181"/>
  <c r="G149"/>
  <c r="I149" s="1"/>
  <c r="I68"/>
  <c r="G67"/>
  <c r="I62"/>
  <c r="G61"/>
  <c r="I61" s="1"/>
  <c r="H11"/>
  <c r="G852"/>
  <c r="I853"/>
  <c r="G838"/>
  <c r="I839"/>
  <c r="G692"/>
  <c r="I708"/>
  <c r="I608"/>
  <c r="G483"/>
  <c r="I484"/>
  <c r="G459"/>
  <c r="I459" s="1"/>
  <c r="I460"/>
  <c r="I436"/>
  <c r="G435"/>
  <c r="I90"/>
  <c r="G89"/>
  <c r="I283"/>
  <c r="G264"/>
  <c r="G210"/>
  <c r="I211"/>
  <c r="G46"/>
  <c r="I46" s="1"/>
  <c r="I47"/>
  <c r="G38"/>
  <c r="I39"/>
  <c r="G13"/>
  <c r="I14"/>
  <c r="H255"/>
  <c r="I770"/>
  <c r="G769"/>
  <c r="G846"/>
  <c r="I847"/>
  <c r="G830"/>
  <c r="I831"/>
  <c r="G681"/>
  <c r="I682"/>
  <c r="G590"/>
  <c r="I590" s="1"/>
  <c r="I597"/>
  <c r="I569"/>
  <c r="G565"/>
  <c r="I565" s="1"/>
  <c r="I444"/>
  <c r="G443"/>
  <c r="I111"/>
  <c r="G101"/>
  <c r="I101" s="1"/>
  <c r="G726"/>
  <c r="I726" s="1"/>
  <c r="I727"/>
  <c r="G648"/>
  <c r="I655"/>
  <c r="I225"/>
  <c r="G219"/>
  <c r="G165"/>
  <c r="I166"/>
  <c r="G788"/>
  <c r="I789"/>
  <c r="G779"/>
  <c r="I779" s="1"/>
  <c r="I780"/>
  <c r="G773"/>
  <c r="I774"/>
  <c r="G763"/>
  <c r="I764"/>
  <c r="G743"/>
  <c r="I744"/>
  <c r="G737"/>
  <c r="I738"/>
  <c r="I720"/>
  <c r="G716"/>
  <c r="I533"/>
  <c r="G454"/>
  <c r="I455"/>
  <c r="G418"/>
  <c r="I419"/>
  <c r="G314"/>
  <c r="I315"/>
  <c r="G135"/>
  <c r="I135" s="1"/>
  <c r="I136"/>
  <c r="I122"/>
  <c r="G51"/>
  <c r="I52"/>
  <c r="G32"/>
  <c r="I32" s="1"/>
  <c r="I33"/>
  <c r="G18"/>
  <c r="I19"/>
  <c r="G412"/>
  <c r="I412" s="1"/>
  <c r="I413"/>
  <c r="G373"/>
  <c r="I373" s="1"/>
  <c r="I374"/>
  <c r="I358"/>
  <c r="G76"/>
  <c r="I76" s="1"/>
  <c r="I77"/>
  <c r="G532" l="1"/>
  <c r="I403"/>
  <c r="I395"/>
  <c r="H10"/>
  <c r="H858" s="1"/>
  <c r="I471"/>
  <c r="G470"/>
  <c r="I753"/>
  <c r="G752"/>
  <c r="I752" s="1"/>
  <c r="G365"/>
  <c r="I365" s="1"/>
  <c r="G607"/>
  <c r="I607" s="1"/>
  <c r="I294"/>
  <c r="G293"/>
  <c r="I260"/>
  <c r="G259"/>
  <c r="I237"/>
  <c r="G236"/>
  <c r="I236" s="1"/>
  <c r="G148"/>
  <c r="G147" s="1"/>
  <c r="I147" s="1"/>
  <c r="G66"/>
  <c r="I66" s="1"/>
  <c r="I67"/>
  <c r="I18"/>
  <c r="G17"/>
  <c r="I17" s="1"/>
  <c r="I51"/>
  <c r="I314"/>
  <c r="G313"/>
  <c r="I313" s="1"/>
  <c r="I418"/>
  <c r="I454"/>
  <c r="G453"/>
  <c r="I453" s="1"/>
  <c r="I532"/>
  <c r="G531"/>
  <c r="I531" s="1"/>
  <c r="I737"/>
  <c r="G736"/>
  <c r="I743"/>
  <c r="G742"/>
  <c r="I742" s="1"/>
  <c r="I763"/>
  <c r="I773"/>
  <c r="G772"/>
  <c r="I772" s="1"/>
  <c r="I788"/>
  <c r="G787"/>
  <c r="I787" s="1"/>
  <c r="I165"/>
  <c r="G164"/>
  <c r="I648"/>
  <c r="G638"/>
  <c r="I638" s="1"/>
  <c r="I681"/>
  <c r="G673"/>
  <c r="I830"/>
  <c r="G829"/>
  <c r="I846"/>
  <c r="G845"/>
  <c r="I845" s="1"/>
  <c r="G263"/>
  <c r="I264"/>
  <c r="G88"/>
  <c r="I89"/>
  <c r="G434"/>
  <c r="I435"/>
  <c r="G357"/>
  <c r="I357" s="1"/>
  <c r="G715"/>
  <c r="I716"/>
  <c r="G218"/>
  <c r="I219"/>
  <c r="G442"/>
  <c r="I443"/>
  <c r="G768"/>
  <c r="I768" s="1"/>
  <c r="I769"/>
  <c r="I13"/>
  <c r="G12"/>
  <c r="I38"/>
  <c r="G37"/>
  <c r="I37" s="1"/>
  <c r="I210"/>
  <c r="G180"/>
  <c r="I180" s="1"/>
  <c r="I483"/>
  <c r="G482"/>
  <c r="I692"/>
  <c r="G691"/>
  <c r="I838"/>
  <c r="G837"/>
  <c r="I852"/>
  <c r="G851"/>
  <c r="I851" s="1"/>
  <c r="G606" l="1"/>
  <c r="I470"/>
  <c r="G469"/>
  <c r="I469" s="1"/>
  <c r="I148"/>
  <c r="G292"/>
  <c r="I292" s="1"/>
  <c r="I293"/>
  <c r="I259"/>
  <c r="G258"/>
  <c r="G836"/>
  <c r="I837"/>
  <c r="G690"/>
  <c r="I691"/>
  <c r="G605"/>
  <c r="I605" s="1"/>
  <c r="I606"/>
  <c r="G481"/>
  <c r="I482"/>
  <c r="I12"/>
  <c r="I434"/>
  <c r="G433"/>
  <c r="I88"/>
  <c r="G75"/>
  <c r="I75" s="1"/>
  <c r="I263"/>
  <c r="I442"/>
  <c r="G441"/>
  <c r="I218"/>
  <c r="G179"/>
  <c r="I179" s="1"/>
  <c r="I715"/>
  <c r="G714"/>
  <c r="I714" s="1"/>
  <c r="G828"/>
  <c r="I828" s="1"/>
  <c r="I829"/>
  <c r="I673"/>
  <c r="G672"/>
  <c r="I672" s="1"/>
  <c r="I164"/>
  <c r="G134"/>
  <c r="I134" s="1"/>
  <c r="G735"/>
  <c r="I736"/>
  <c r="G762"/>
  <c r="I762" s="1"/>
  <c r="G36"/>
  <c r="I258" l="1"/>
  <c r="G257"/>
  <c r="I257" s="1"/>
  <c r="G256"/>
  <c r="I735"/>
  <c r="G734"/>
  <c r="I481"/>
  <c r="G480"/>
  <c r="I690"/>
  <c r="G689"/>
  <c r="I689" s="1"/>
  <c r="I836"/>
  <c r="G835"/>
  <c r="I835" s="1"/>
  <c r="I36"/>
  <c r="G31"/>
  <c r="G440"/>
  <c r="I441"/>
  <c r="G432"/>
  <c r="I433"/>
  <c r="I256" l="1"/>
  <c r="G255"/>
  <c r="I255" s="1"/>
  <c r="I432"/>
  <c r="G425"/>
  <c r="I440"/>
  <c r="G439"/>
  <c r="I439" s="1"/>
  <c r="I31"/>
  <c r="G11"/>
  <c r="G479"/>
  <c r="I479" s="1"/>
  <c r="I480"/>
  <c r="G733"/>
  <c r="I733" s="1"/>
  <c r="I734"/>
  <c r="I11" l="1"/>
  <c r="I425"/>
  <c r="G417"/>
  <c r="I417" s="1"/>
  <c r="G10" l="1"/>
  <c r="G858" l="1"/>
  <c r="I858" s="1"/>
  <c r="I10"/>
</calcChain>
</file>

<file path=xl/sharedStrings.xml><?xml version="1.0" encoding="utf-8"?>
<sst xmlns="http://schemas.openxmlformats.org/spreadsheetml/2006/main" count="4357" uniqueCount="523">
  <si>
    <t>Целевая статья</t>
  </si>
  <si>
    <t>Общегосударственные вопросы</t>
  </si>
  <si>
    <t>Национальная экономика</t>
  </si>
  <si>
    <t>Наименование</t>
  </si>
  <si>
    <t>Под-раз-дел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</si>
  <si>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</si>
  <si>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</si>
  <si>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</si>
  <si>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</si>
  <si>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</si>
  <si>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</si>
  <si>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</si>
  <si>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</si>
  <si>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</si>
  <si>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</si>
  <si>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</si>
  <si>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</si>
  <si>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</si>
  <si>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</si>
  <si>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</si>
  <si>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</si>
  <si>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Образование</t>
  </si>
  <si>
    <t>800</t>
  </si>
  <si>
    <t>Дошкольное  образование</t>
  </si>
  <si>
    <t>Другие  общегосударственные  вопросы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</si>
  <si>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</si>
  <si>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</si>
  <si>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</si>
  <si>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</si>
  <si>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</si>
  <si>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</si>
  <si>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Физическая культура и спорт</t>
  </si>
  <si>
    <t>Глава</t>
  </si>
  <si>
    <t>Социальная политика</t>
  </si>
  <si>
    <t>Администрация МО "Красноборский муниципальный район"</t>
  </si>
  <si>
    <t xml:space="preserve">Образование </t>
  </si>
  <si>
    <t>Управление образования администрации МО "Красноборский муниципальный район"</t>
  </si>
  <si>
    <t>Комитет по управлению муниципальным имуществом администрации МО "Красноборский муниципальный район"</t>
  </si>
  <si>
    <t>801</t>
  </si>
  <si>
    <t>Другие вопросы в области национальной экономики</t>
  </si>
  <si>
    <t>Охрана семьи и детства</t>
  </si>
  <si>
    <t>Сумма, т.р.</t>
  </si>
  <si>
    <t>Дотации на выравнивание бюджетной обеспеченности субъектов Российской Федерации и муниципальных образований</t>
  </si>
  <si>
    <t>Национальная оборона</t>
  </si>
  <si>
    <t>Мобилизационная и вневойсковая подготовка</t>
  </si>
  <si>
    <t>11</t>
  </si>
  <si>
    <t>Жилищно-коммунальное хозяйство</t>
  </si>
  <si>
    <t>Массовый спорт</t>
  </si>
  <si>
    <t>13</t>
  </si>
  <si>
    <t>875</t>
  </si>
  <si>
    <t>895</t>
  </si>
  <si>
    <t>Другие общегосударственные вопросы</t>
  </si>
  <si>
    <t>Иные дотации</t>
  </si>
  <si>
    <t>Дорожное хозяйство (дорожные фонды)</t>
  </si>
  <si>
    <t>Культура, кинематография</t>
  </si>
  <si>
    <t>Физическая культура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</si>
  <si>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</si>
  <si>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</si>
  <si>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</si>
  <si>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100</t>
  </si>
  <si>
    <t>Расходы на выплату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</si>
  <si>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</si>
  <si>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</si>
  <si>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 xml:space="preserve">Обеспечение деятельности Собрания депутатов </t>
  </si>
  <si>
    <t>Председатель Собрания депутатов</t>
  </si>
  <si>
    <t>Депутаты Собрания депутатов</t>
  </si>
  <si>
    <t>200</t>
  </si>
  <si>
    <t>240</t>
  </si>
  <si>
    <t>Закупка товаров, работ и услуг для государственных (муниципальных) нужд</t>
  </si>
  <si>
    <t>850</t>
  </si>
  <si>
    <t>Иные бюджетные ассигнования</t>
  </si>
  <si>
    <t>Уплата налогов, сборов и иных платежей</t>
  </si>
  <si>
    <t>Обеспечение деятельности казенных учреждений</t>
  </si>
  <si>
    <t>Расходы на обеспечение деятельности подведомственных учреждений</t>
  </si>
  <si>
    <t>110</t>
  </si>
  <si>
    <t>Расходы на выплату персоналу казенных учреждений</t>
  </si>
  <si>
    <t>810</t>
  </si>
  <si>
    <t>Пенсионное обеспечение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</si>
  <si>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</si>
  <si>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</si>
  <si>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</si>
  <si>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</si>
  <si>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Исполнение публичных нормативных обязательств на реализацию положения "О звании Почетный гражданин МО "Красноборский муниципальный район"</t>
  </si>
  <si>
    <t>320</t>
  </si>
  <si>
    <t>Социальные выплаты гражданам, кроме публичных нормативных социальных выплат</t>
  </si>
  <si>
    <t>Мероприятия в области физической культуры и спорта</t>
  </si>
  <si>
    <t>Иные закупки товаров, работ, услуг для обеспечения государственных (муниципальных) нужд</t>
  </si>
  <si>
    <t>Мероприятия в сфере патриотического воспитания граждан и муниципальной молодежной политики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</si>
  <si>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</si>
  <si>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</si>
  <si>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</si>
  <si>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</si>
  <si>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Обеспечение деятельности подведомственных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</si>
  <si>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</si>
  <si>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</si>
  <si>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>Возмещение расходов, связанных с реализацией мер соцподдержки отдельным категориям квалифицированных специалистов, работающих и проживающих в сельской местности</t>
  </si>
  <si>
    <t>Мероприятия в сфере культуры и искусства</t>
  </si>
  <si>
    <t>Компенсация расходов на оплату стоимости проезда и провоза багажа к месту использования отпуска и обратно для работников предприятий и муниципальных учреждений</t>
  </si>
  <si>
    <t>Мероприятия в области образования</t>
  </si>
  <si>
    <t>Мероприятия в сфере общегосударственных вопросов, осуществляемые муниципальными органами</t>
  </si>
  <si>
    <t>500</t>
  </si>
  <si>
    <t>530</t>
  </si>
  <si>
    <t xml:space="preserve">Межбюджетные трансферты </t>
  </si>
  <si>
    <t>Субвенции</t>
  </si>
  <si>
    <t>Резервные фонды местных администраций</t>
  </si>
  <si>
    <t>870</t>
  </si>
  <si>
    <t>Резервные средства</t>
  </si>
  <si>
    <t>Осуществление первичного воинского учета на территориях, где отсутствуют военные комиссариаты</t>
  </si>
  <si>
    <t>520</t>
  </si>
  <si>
    <t>Межбюджетные трансферты</t>
  </si>
  <si>
    <t>Субсидии</t>
  </si>
  <si>
    <t>540</t>
  </si>
  <si>
    <t>Иные межбюджетные трансферты</t>
  </si>
  <si>
    <t>Выравнивание бюджетной обеспеченности поселений</t>
  </si>
  <si>
    <t>Предоставление субсидий бюджетным, автономным учреждениям и иным коммерческим организациям</t>
  </si>
  <si>
    <t>Компенсация расходов по оплате питания льготной категории детей в муниципальных учреждениях, реализующих программу дошкольного образования</t>
  </si>
  <si>
    <t>Муниципальная программа "Патриотическое воспитание, развитие физической культуры, спорта и повышение эффективности реализации молодежной политики в МО "Красноборский муниципальный район" на 2014-2020 годы"</t>
  </si>
  <si>
    <t>Подпрограмма "Семья и молодежь Красноборского района" на 2014-2020 годы"</t>
  </si>
  <si>
    <t>Непрограммные расходы в области социальной политики</t>
  </si>
  <si>
    <t>Финансовое Управление администрации МО "Красноборский муниципальный район"</t>
  </si>
  <si>
    <t>Мероприятия по гражданской обороне, предупреждению и ликвидации чрезвычайных ситуаций природного и техногенного характера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</si>
  <si>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</si>
  <si>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600 </t>
  </si>
  <si>
    <t>Подпрограмма "Социальные выплаты работникам образования"</t>
  </si>
  <si>
    <t>Мероприятия по транспортировке тел (останков тел) умерших или погибших в места проведения паталогоанатомического вскрытия, судебно-медицинской экспертизы и предпохоронного содержания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</si>
  <si>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</si>
  <si>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Реализация образовательных программ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</si>
  <si>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</si>
  <si>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400</t>
  </si>
  <si>
    <t>410</t>
  </si>
  <si>
    <t>Бюджетные инвестиции</t>
  </si>
  <si>
    <t>Капитальные вложения в объекты недвижимого имущества государственной (муниципальной) собственности</t>
  </si>
  <si>
    <t>Коммунальное хозяйство</t>
  </si>
  <si>
    <t>Жилищное хозяйство</t>
  </si>
  <si>
    <t>Судебная система</t>
  </si>
  <si>
    <t>51 0 00 00000</t>
  </si>
  <si>
    <t>51 0 00 80010</t>
  </si>
  <si>
    <t>52 0 00 00000</t>
  </si>
  <si>
    <t>52 1 00 00000</t>
  </si>
  <si>
    <t>52 1 00 80010</t>
  </si>
  <si>
    <t>52 2 00 00000</t>
  </si>
  <si>
    <t>52 2 00 80010</t>
  </si>
  <si>
    <t>12 0 00 00000</t>
  </si>
  <si>
    <t>53 0 00 00000</t>
  </si>
  <si>
    <t>53 0 00 78690</t>
  </si>
  <si>
    <t>53 0 00 78710</t>
  </si>
  <si>
    <t>53 0 00 80010</t>
  </si>
  <si>
    <t>53 0 00 51200</t>
  </si>
  <si>
    <t>03 0 00 00000</t>
  </si>
  <si>
    <t>03 1 00 00000</t>
  </si>
  <si>
    <t>03 1 00 81170</t>
  </si>
  <si>
    <t>54 0 00 00000</t>
  </si>
  <si>
    <t>54 0 00 80200</t>
  </si>
  <si>
    <t>58 0 00 00000</t>
  </si>
  <si>
    <t>58 0 00 81050</t>
  </si>
  <si>
    <t>06 0 00 00000</t>
  </si>
  <si>
    <t>01 0 00 00000</t>
  </si>
  <si>
    <t>01 2 00 00000</t>
  </si>
  <si>
    <t>68 0 00 00000</t>
  </si>
  <si>
    <t>68 0 00 86010</t>
  </si>
  <si>
    <t>02 0 00 00000</t>
  </si>
  <si>
    <t>68 0 00 86020</t>
  </si>
  <si>
    <t>19 0 00 00000</t>
  </si>
  <si>
    <t>19 0 00 80010</t>
  </si>
  <si>
    <t>19 0 00 80550</t>
  </si>
  <si>
    <t>19 0 00 82220</t>
  </si>
  <si>
    <t>05 0 00 00000</t>
  </si>
  <si>
    <t>05 1 00 00000</t>
  </si>
  <si>
    <t>05 1 00 78620</t>
  </si>
  <si>
    <t>05 1 00 80200</t>
  </si>
  <si>
    <t>05 3 00 00000</t>
  </si>
  <si>
    <t>05 3 00 78620</t>
  </si>
  <si>
    <t>05 3 00 80200</t>
  </si>
  <si>
    <t>05 3 00 80540</t>
  </si>
  <si>
    <t>05 2 00 00000</t>
  </si>
  <si>
    <t>05 2 00 78320</t>
  </si>
  <si>
    <t>05 1 00 78650</t>
  </si>
  <si>
    <t>05 1 00 86050</t>
  </si>
  <si>
    <t>14 0 00 00000</t>
  </si>
  <si>
    <t>14 1 00 00000</t>
  </si>
  <si>
    <t>14 1 00 80010</t>
  </si>
  <si>
    <t>55 0 00 00000</t>
  </si>
  <si>
    <t>55 0 00 81010</t>
  </si>
  <si>
    <t>03 2 00 00000</t>
  </si>
  <si>
    <t>14 1 00 51180</t>
  </si>
  <si>
    <t>14 3 00 00000</t>
  </si>
  <si>
    <t>14 3 00 78010</t>
  </si>
  <si>
    <t>14 3 00 87010</t>
  </si>
  <si>
    <t>14 3 00 87020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</si>
  <si>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</si>
  <si>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</si>
  <si>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Развитие территориального общественного самоуправления в Архангельской области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</si>
  <si>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</si>
  <si>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</si>
  <si>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01 3 00 00000</t>
  </si>
  <si>
    <t>Подпрограмма "Патриотическое воспитание и допризывная подготовка граждан Красноборского района на 2014-2020 годы"</t>
  </si>
  <si>
    <t>01 3 00 80520</t>
  </si>
  <si>
    <t>57 0 00 00000</t>
  </si>
  <si>
    <t>Проведение выборов и референдумов</t>
  </si>
  <si>
    <t>Обеспечение проведения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</si>
  <si>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</si>
  <si>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Возмещение недополученных доходов, возникающих в результате государственного регулирования тарифов на перевозку пассажиров на территории муниципального образования «Красноборский муниципальный район»</t>
  </si>
  <si>
    <t>Мероприятия в области жилищного хозяйства</t>
  </si>
  <si>
    <t>Мероприятия в области коммунального хозяйства</t>
  </si>
  <si>
    <t>03 2 00 S8420</t>
  </si>
  <si>
    <t>05 1 00 S8330</t>
  </si>
  <si>
    <t>Субсидии бюджетным учреждениям</t>
  </si>
  <si>
    <t>610</t>
  </si>
  <si>
    <t xml:space="preserve">Субсидии бюджетным учреждениям </t>
  </si>
  <si>
    <t>Дотации</t>
  </si>
  <si>
    <t xml:space="preserve">Дотации </t>
  </si>
  <si>
    <t>510</t>
  </si>
  <si>
    <t>Общественно значимые культурные мероприятия в рамках проекта "ЛЮБО-ДОРОГО"</t>
  </si>
  <si>
    <t>Национальная безопасность и правоохранительная деятельность</t>
  </si>
  <si>
    <t>16 0 00 00000</t>
  </si>
  <si>
    <t>01 2 00 S8530</t>
  </si>
  <si>
    <t>360</t>
  </si>
  <si>
    <t>Мероприятия по землеустройству и землепользованию</t>
  </si>
  <si>
    <t>14 1 00 87120</t>
  </si>
  <si>
    <t>Благоустройство</t>
  </si>
  <si>
    <t>Осуществление передаваемых полномочий по организации ритуальных услуг и содержание мест захоронения</t>
  </si>
  <si>
    <t>16 1 00 00000</t>
  </si>
  <si>
    <t>09 0 00 00000</t>
  </si>
  <si>
    <t>Исполнение судебных актов по искам к муниципальному образованию</t>
  </si>
  <si>
    <t>Муниципальная программа "Культура и туризм в МО "Красноборский муниципальный район" на 2017-2020 годы"</t>
  </si>
  <si>
    <t>06 1 00 00000</t>
  </si>
  <si>
    <t>09 0 00 80590</t>
  </si>
  <si>
    <t>Мероприятия в сфере профилактики правонарушений</t>
  </si>
  <si>
    <t>05 7 00 00000</t>
  </si>
  <si>
    <t>Другие вопросы в области социальной политики</t>
  </si>
  <si>
    <t>Дополнительное образование детей</t>
  </si>
  <si>
    <t>05 5 00 00000</t>
  </si>
  <si>
    <t>Раздел</t>
  </si>
  <si>
    <t xml:space="preserve">Поддержка мер по обеспечению сбалансированности бюджетов </t>
  </si>
  <si>
    <t>68 0 00 R0820</t>
  </si>
  <si>
    <t>12 0 00 78700</t>
  </si>
  <si>
    <t>Резервный фонд</t>
  </si>
  <si>
    <t>13 0 00 00000</t>
  </si>
  <si>
    <t>13 0 00 83510</t>
  </si>
  <si>
    <t>Подпрограмма "Культура в МО "Красноборский муниципальный район" на 2017 - 2020 годы"</t>
  </si>
  <si>
    <t xml:space="preserve">Мероприятия по созданию условий для инклюзивного образования </t>
  </si>
  <si>
    <t>Подпрограмма "Развитие системы дополнительного образования с 2017 по 2019 годы"</t>
  </si>
  <si>
    <t>Функционирование высшего должностного лица субъекта Российской Федерации и муниципального 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</si>
  <si>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</si>
  <si>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</si>
  <si>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</si>
  <si>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14 1 00 87170</t>
  </si>
  <si>
    <t>Осуществление полномочий по вопросам создания условий для предоставления транспортных услуг населению и организация транспортного обслуживания населения в границах поселения</t>
  </si>
  <si>
    <t>68 0 00 78770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</si>
  <si>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</si>
  <si>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880</t>
  </si>
  <si>
    <t>57 0 00 81160</t>
  </si>
  <si>
    <t>Специальные расходы</t>
  </si>
  <si>
    <t>05 1 00 84040</t>
  </si>
  <si>
    <t>Обеспечение беплатным двухразовым питанием обучающихся с ограниченными возможностями здоровья в общеобразовательных учреждениях</t>
  </si>
  <si>
    <t>Субсидии некоммерческим организациям (за исключением государственных (муниципальных) учреждений)</t>
  </si>
  <si>
    <t>630</t>
  </si>
  <si>
    <t>Проведение выборов в представительный орган муниципального образования</t>
  </si>
  <si>
    <t>Пенсия за выслугу лет муниципальным служащим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</si>
  <si>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</si>
  <si>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53 0 00 78791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</si>
  <si>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</si>
  <si>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оздоровлению детей</t>
  </si>
  <si>
    <t>05 2 00 80510</t>
  </si>
  <si>
    <t>Софинансирование части дополнительных расходов на повышение минимального размера оплаты труда</t>
  </si>
  <si>
    <t xml:space="preserve">100 </t>
  </si>
  <si>
    <t>53 0 00 S8080</t>
  </si>
  <si>
    <t>Реализация муниципальных программ поддержки социально ориентированных некоммерческих организаций</t>
  </si>
  <si>
    <t>03 1 00 S8410</t>
  </si>
  <si>
    <t>Поддержка социально-ориентированных некоммерческих организаций</t>
  </si>
  <si>
    <t>Исполнение судебных актов</t>
  </si>
  <si>
    <t>830</t>
  </si>
  <si>
    <t>Мероприятия в сфере транспорта</t>
  </si>
  <si>
    <t>Мероприятия по реализации приоритетных проектов в сфере туризма</t>
  </si>
  <si>
    <t>Создание условий для обеспечения поселений и жителей городских округов услугами торговли</t>
  </si>
  <si>
    <t>12 0 00 78270</t>
  </si>
  <si>
    <t>Муниципальная программа "Капитальный ремонт общего имущества, муниципальных жилых помещений многоквартирных жилых домов в Красноборском муниципальном районе (2017-2020 годы)"</t>
  </si>
  <si>
    <t>06 1 00 L4670</t>
  </si>
  <si>
    <t>Поддержка отрасли культуры</t>
  </si>
  <si>
    <t>02 0 00 L4970</t>
  </si>
  <si>
    <t>Иные выплаты населению</t>
  </si>
  <si>
    <t>05 1 00 S8080</t>
  </si>
  <si>
    <t>05 1 00 S8260</t>
  </si>
  <si>
    <t>Муниципальная программа "Формирование современной городской среды на территории Красноборского района 2018-2022 годы"</t>
  </si>
  <si>
    <t>17 0 00 00000</t>
  </si>
  <si>
    <t>Прочие межбюджетные трансферты общего характера</t>
  </si>
  <si>
    <t>Вид расхо-дов</t>
  </si>
  <si>
    <t>Капитальный ремонт муниципальных дошкольных образовательных организаций</t>
  </si>
  <si>
    <t>Обеспечения дорожной деятельности в отношении автомобильных дорог общего пользования местного значения,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пунктов, расположенных на территории муниципального образования «Красноборский муниципальный район» (дорожный фонд муниципального образования)</t>
  </si>
  <si>
    <t>16 1 00 8020Д</t>
  </si>
  <si>
    <t>Расходы на обеспечение деятельности подведомственных учреждений (дорожный фонд муниципального образования)</t>
  </si>
  <si>
    <t>Муниципальная программа "Развитие имущественно-земельных отношений в МО "Красноборский муниципальный район" на 2019-2023 годы"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</si>
  <si>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</si>
  <si>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>05 1 00 80540</t>
  </si>
  <si>
    <t>Организация транспортного обслуживания населения на пассажирских муниципальных маршрутах водного транспорта</t>
  </si>
  <si>
    <t>Осуществление государственных полномочий по выплате вознаграждений профессиональным опекунам</t>
  </si>
  <si>
    <t>Капитальные вложения в объекты государственной (муниципальной) собственности</t>
  </si>
  <si>
    <t>58 0 00 81020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</si>
  <si>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</si>
  <si>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17 0 00 55550</t>
  </si>
  <si>
    <t>06 1 00 55190</t>
  </si>
  <si>
    <t xml:space="preserve"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</t>
  </si>
  <si>
    <t xml:space="preserve">200 </t>
  </si>
  <si>
    <t>05 1 00 50970</t>
  </si>
  <si>
    <t>05 1 00 S6830</t>
  </si>
  <si>
    <t>05 1 00 S6840</t>
  </si>
  <si>
    <t>Установка и обслуживание систем видеонаблюдения в муниципальных образовательных организациях</t>
  </si>
  <si>
    <t>12 0 00 82270</t>
  </si>
  <si>
    <t xml:space="preserve">Бюджетные инвестиции в объекты капитального строительства собственности муниципальных образований </t>
  </si>
  <si>
    <t>53 0 00 78790</t>
  </si>
  <si>
    <t>Реализация программ формирования современной городской среды</t>
  </si>
  <si>
    <t>Реализация мероприятий по обеспечению жильем молодых семей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</si>
  <si>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</si>
  <si>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Мероприятия в сфере туризма</t>
  </si>
  <si>
    <t>Другие вопросы в области охраны окружающей среды</t>
  </si>
  <si>
    <t>Охрана окружающей среды</t>
  </si>
  <si>
    <t>10 0 00 00000</t>
  </si>
  <si>
    <t>10 0 00 81560</t>
  </si>
  <si>
    <t>Мероприятия в сфере окружающей среды, осуществляемые муниципальными органами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</si>
  <si>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2014-2020 годы"</t>
  </si>
  <si>
    <t>10 0 00 81020</t>
  </si>
  <si>
    <t>Реализация мероприятий в сфере обращения с отходами производства и потребления, в том числе с твердыми коммунальными отходами</t>
  </si>
  <si>
    <t>к решению Собрания депутатов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</si>
  <si>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</si>
  <si>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Обеспечение комплексного развития сельских территорий</t>
  </si>
  <si>
    <t>18 0 00 00000</t>
  </si>
  <si>
    <t>18 1 00 00000</t>
  </si>
  <si>
    <t xml:space="preserve">Единая субвенция местным бюджетам </t>
  </si>
  <si>
    <t>Укрепление материально-технической базы муниципальных дошкольных образовательных организаций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</si>
  <si>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</si>
  <si>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Комплектование книжных фондов библиотек муниципальных образований Архангельской области и подписка на переодическую печать</t>
  </si>
  <si>
    <t>18 1 00 78130</t>
  </si>
  <si>
    <t>18 1 00 L5760</t>
  </si>
  <si>
    <t>Муниципальная программа "Развитие образования в МО "Красноборский муниципальный район" на период с 2020 по 2022 годы"</t>
  </si>
  <si>
    <t>Подпрограмма "Развитие системы дошкольного и общего образования с 2020 года по 2022 годы"</t>
  </si>
  <si>
    <t>Подпрограмма "Развитие системы дошкольного и общего образования с 2020 по 2022 годы"</t>
  </si>
  <si>
    <t>Подпрограмма "Создание условий для инклюзивного образования с 2020 по 2022 годы"</t>
  </si>
  <si>
    <t>Подпрограмма "Развитие системы дополнительного образования с 2020 по 2022 годы"</t>
  </si>
  <si>
    <t>Подпрограмма "Развитие системы отдыха и оздоровления детей с 2020 по 2022 годы"</t>
  </si>
  <si>
    <t>20 0 00 00000</t>
  </si>
  <si>
    <t>10 0 00 81550</t>
  </si>
  <si>
    <t>Мероприятия по локализации и ликвидации очагов распространения борщевика Сосновского на территории Красноборского района</t>
  </si>
  <si>
    <t>05 1 00 80420</t>
  </si>
  <si>
    <t>Компенсация расходов по оплате проезда к месту учебы не менее двух раз в год граждан, поступивших на целевое обучение по образовательной программе высшего образования</t>
  </si>
  <si>
    <t>21 0 00 00000</t>
  </si>
  <si>
    <t>21 0 00 83520</t>
  </si>
  <si>
    <t>20 0 00 80560</t>
  </si>
  <si>
    <t>18 2 00 00000</t>
  </si>
  <si>
    <t>18 2 00 L5760</t>
  </si>
  <si>
    <t>Подпрограмма "Создание и развитие инфраструктуры на сельских территориях</t>
  </si>
  <si>
    <t>Создание в образовательных организациях условий для получения детьми инвалидами качественного образования</t>
  </si>
  <si>
    <t>05 5 00 L0271</t>
  </si>
  <si>
    <t>Муниципальная программа "Комплексное развитие систем коммунальной инфраструктуры в Красноборском районе (2020-2030 гг.)"</t>
  </si>
  <si>
    <t>Изменения (+), (-)</t>
  </si>
  <si>
    <t>Капитальный ремонт общеобразовательных организаций</t>
  </si>
  <si>
    <t>05 1 00 S8180</t>
  </si>
  <si>
    <t>Обеспечение мероприятий по переселению граждан из аварийного жилого фонда, в том числе предоставление жилого помещения по договорам социального найма</t>
  </si>
  <si>
    <t>58 0 00 80330</t>
  </si>
  <si>
    <t>Приобретение объектов недвижимого имущества в муниципальную собственность муниципального района</t>
  </si>
  <si>
    <t>11 0 00 80320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</si>
  <si>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</si>
  <si>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Реализация мероприятий по улучшению жилищных условий граждан, проживающих на сельских территориях</t>
  </si>
  <si>
    <t>18 1 00 86070</t>
  </si>
  <si>
    <t>06 1 00 S8310</t>
  </si>
  <si>
    <t>05 1 00 84060</t>
  </si>
  <si>
    <t>Обеспечение оборудованием и инвентарем интернатов при школах</t>
  </si>
  <si>
    <t>Подпрограмма «Обеспечение комплексной безопасности общеобразовательных учреждений с 2020 по 2022 годы»</t>
  </si>
  <si>
    <t>05 8 00 00000</t>
  </si>
  <si>
    <t>Обеспечение безопасности образовательных учреждений</t>
  </si>
  <si>
    <t>Оказание финансовой поддержки при исполнении расходных обязательств муниципальных образований по строительству жилья, предоставляемого по договору найма жилого помещения</t>
  </si>
  <si>
    <t>21 0 00 83550</t>
  </si>
  <si>
    <t xml:space="preserve">Предоставление услуг по обеспечению питьевой водой населения села Черевково 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</si>
  <si>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образования, осуществляемые в рамках государственной программы Архангельской области "Развитие образования и науки Архангельской области"</t>
  </si>
  <si>
    <t>Мероприятия по реализации молодежной политики в муниципальных образованиях</t>
  </si>
  <si>
    <t>21 0 00 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</si>
  <si>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</si>
  <si>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Обеспечение бесплатным горячим питанием обучающихся, осваивающих образовательные программы начального общего образования</t>
  </si>
  <si>
    <t>05 1 00 S6600</t>
  </si>
  <si>
    <t>Обеспечение условий для организации безопасного подвоза обучающихся к месту обучения и обратно</t>
  </si>
  <si>
    <t>Содержание мест (площадок) накопления твердых коммунальных отходов</t>
  </si>
  <si>
    <t xml:space="preserve">Ремонт автомобильных дорог общего пользования местного значения в муниципальных районах и городских округах Архангельской области 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</si>
  <si>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№ 761 "О Национальной стратегии действий в интересах детей на 2012-2017 годы"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</si>
  <si>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</si>
  <si>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Капитальный ремонт учреждений дополнительного образования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</si>
  <si>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</si>
  <si>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Развитие отрасли культуры</t>
  </si>
  <si>
    <t>06 1 00 87190</t>
  </si>
  <si>
    <t>20 0  00 80560</t>
  </si>
  <si>
    <t>21 0 00 83560</t>
  </si>
  <si>
    <t>Мероприятия в сфере обращения с отходами производства и потребления, в том числе с твердыми коммунальными отходами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</si>
  <si>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местных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</si>
  <si>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</si>
  <si>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</si>
  <si>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02 0 00 86030</t>
  </si>
  <si>
    <t xml:space="preserve">Обеспечение жильем молодых семей </t>
  </si>
  <si>
    <t>05 3 01 78620</t>
  </si>
  <si>
    <t>05 3 01 00000</t>
  </si>
  <si>
    <t>Обеспечение функционирования модели персонифицированного финансирования дополнительного образования детей</t>
  </si>
  <si>
    <t>05 3 01 80200</t>
  </si>
  <si>
    <t>620</t>
  </si>
  <si>
    <t>05 3 00 S6570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</si>
  <si>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</si>
  <si>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</si>
  <si>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Внедрение модели персонифицированного финансирования дополнительного образования детей в Архангельской области</t>
  </si>
  <si>
    <t>20 0 00 71400</t>
  </si>
  <si>
    <t>Резервный фонд Правительства Архангельской области</t>
  </si>
  <si>
    <t>58 0 00 78850</t>
  </si>
  <si>
    <t>Оказание содействия муниципальным образованиям Архангельской области в подготовке проведения общероссийского голосования по вопросу одобрения изменений в Конституцию Российской Федерации</t>
  </si>
  <si>
    <t>17 0 00 78840</t>
  </si>
  <si>
    <t>Благоустройство территорий и приобретение уборочной и коммунальной техники</t>
  </si>
  <si>
    <t xml:space="preserve"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образовательных организаций Архангельской области, к новому отопительному периоду </t>
  </si>
  <si>
    <t>Капитальный ремонт зданий муниципальных общеобразовательных организаций</t>
  </si>
  <si>
    <t xml:space="preserve">Укрепление материально-технической базы и развитие противопожарной инфраструктуры в муниципальных образовательных организациях 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</si>
  <si>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</si>
  <si>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58 0 00 80550</t>
  </si>
  <si>
    <t xml:space="preserve"> 13</t>
  </si>
  <si>
    <t>05 1 00 53030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</si>
  <si>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</si>
  <si>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05 1 00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</si>
  <si>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</si>
  <si>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Утранение предписаний надзорных органов и оснащение оборудованием столовых и пищеблоков муниципальных общеобразовательных организаций в целях создания условий для организации горячего питания обучающихся, получающих начальное общее образование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</si>
  <si>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</si>
  <si>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Подпрограмма "Создание условий для обеспечения доступным и комфортным жильем сельского населения"</t>
  </si>
  <si>
    <t>Приложение № 7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</si>
  <si>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</si>
  <si>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14 1 00 78793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</si>
  <si>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</si>
  <si>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- строительство детского сада "Золушка" в с.Черевково Красноборского района Архангельской области</t>
  </si>
  <si>
    <t>Подпрограмма "Создание и развитие инфраструктуры на сельских территориях"</t>
  </si>
  <si>
    <t>- строительство лыже-роллерной трассы "Черевковская средняя школа" в с.Черевково Красноборского района Архангельской области</t>
  </si>
  <si>
    <t>Муниципальная программа "Развитие торговли в МО "Красноборский муниципальный район" (2015-2022 годы)"</t>
  </si>
  <si>
    <t>18 2 00 L576А</t>
  </si>
  <si>
    <t>Комплексное развитие сельских территорий (капитальный ремонт здания МБОУ "Черевковская средняя школа" в с.Черевково Красноборского района Архангельской области)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</si>
  <si>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 (без федерального софинансирования)</t>
  </si>
  <si>
    <t>Муниципальная программа "Программа комплексного развития систем транспортной и социальной инфраструктуры в Красноборском районе (2021-2030 годы)"</t>
  </si>
  <si>
    <t>Подпрограмма "Развитие транспортной системы Красноборского района"</t>
  </si>
  <si>
    <t>16 1 00 83010</t>
  </si>
  <si>
    <t>16 1 00 83030</t>
  </si>
  <si>
    <t>16 1 00 S6800</t>
  </si>
  <si>
    <t>16 1 00 S812Д</t>
  </si>
  <si>
    <t>16 1 00 S875Д</t>
  </si>
  <si>
    <t>16 1 00 8302Д</t>
  </si>
  <si>
    <t>Единая субвенция местным бюджетам</t>
  </si>
  <si>
    <t>14 1 00 78790</t>
  </si>
  <si>
    <t>Муниципальная программа "Совершенствование местного самоуправления и развитие инструментов гражданского общества на территории муниципального образования "Красноборский муниципальный район"</t>
  </si>
  <si>
    <t>Подпрограмма "Развитие территориального общественного самоуправления в Красноборском районе"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</si>
  <si>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</si>
  <si>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"Управление муниципальными финансами в МО "Красноборский муниципальный район" (2018-2021 годы)"</t>
  </si>
  <si>
    <t>Подпрограмма "Организация и обеспечение бюджетного процесса в МО "Красноборский муниципальный район" (2018-2021 годы)</t>
  </si>
  <si>
    <t>Подпрограмма "Поддержание устойчивого исполнения бюджетов муниципальных образований Красноборского района" (2018-2021 годы)</t>
  </si>
  <si>
    <t xml:space="preserve">Софинансирование вопросов местного значения муниципальных образований поселений МО "Красноборский муниципальный район" </t>
  </si>
  <si>
    <t>14 3 00 87050</t>
  </si>
  <si>
    <t>19 0 00 83510</t>
  </si>
  <si>
    <t>05 5 00 84030</t>
  </si>
  <si>
    <t>05 7 00 80010</t>
  </si>
  <si>
    <t>05 8 00 78390</t>
  </si>
  <si>
    <t>05 8 00 80400</t>
  </si>
  <si>
    <t>05 8 00 80410</t>
  </si>
  <si>
    <t>05 8 00 S8240</t>
  </si>
  <si>
    <t>05 6 00 00000</t>
  </si>
  <si>
    <t>05 6 00 80200</t>
  </si>
  <si>
    <t>05 6 00 84070</t>
  </si>
  <si>
    <t>05 6 00 S6830</t>
  </si>
  <si>
    <t>05 6 00 S8260</t>
  </si>
  <si>
    <t>05 8 00 L0271</t>
  </si>
  <si>
    <t>05 6 00 74710</t>
  </si>
  <si>
    <t>05 6 00 78880</t>
  </si>
  <si>
    <t>05 6 00 S6880</t>
  </si>
  <si>
    <t>05 6 00 S6960</t>
  </si>
  <si>
    <t>05 6 00 S6970</t>
  </si>
  <si>
    <t>05 6 00 S8180</t>
  </si>
  <si>
    <t>05 7 00 78730</t>
  </si>
  <si>
    <t>05 7 00 78790</t>
  </si>
  <si>
    <t>05 7 00 78792</t>
  </si>
  <si>
    <t>Муниципальная программа "Развитие физической культуры и спорта в МО "Красноборский муниципальный район"</t>
  </si>
  <si>
    <t>01 0 00 80530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</si>
  <si>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2021-2023 годы"</t>
  </si>
  <si>
    <t>21 0 00 S6650</t>
  </si>
  <si>
    <t>21 0 00 81570</t>
  </si>
  <si>
    <t>21 0 00 S6740</t>
  </si>
  <si>
    <t>08 0 00 00000</t>
  </si>
  <si>
    <t>Муниципальная программа "Молодежная политика и патриотическое воспитание в МО "Красноборский муниципальный район"</t>
  </si>
  <si>
    <t>Подпрограмма "Семья и молодежь Красноборского района"</t>
  </si>
  <si>
    <t>08 1 00 00000</t>
  </si>
  <si>
    <t>08 1 00 80520</t>
  </si>
  <si>
    <t>08 1 00 S8530</t>
  </si>
  <si>
    <t>Подпрограмма "Патриотическое воспитание и допризывная подготовка граждан Красноборского района"</t>
  </si>
  <si>
    <t>08 2 00 00000</t>
  </si>
  <si>
    <t>08 2 00 80520</t>
  </si>
  <si>
    <t>Муниципальная программа "Профилактика правонарушений в МО "Красноборский муниципальный район"</t>
  </si>
  <si>
    <t xml:space="preserve">Муниципальная программа "Обеспечение жильем молодых семей в МО "Красноборский муниципальный район" </t>
  </si>
  <si>
    <t>16 1 00 78910</t>
  </si>
  <si>
    <t>Муниципальная программа "Развитие культуры в МО "Красноборский муниципальный район"</t>
  </si>
  <si>
    <t>06 0 00 80580</t>
  </si>
  <si>
    <t xml:space="preserve"> 06 0 00 S8550</t>
  </si>
  <si>
    <t>06 0 00 78390</t>
  </si>
  <si>
    <t>06 0 00 80200</t>
  </si>
  <si>
    <t>06 0 00 80400</t>
  </si>
  <si>
    <t>06 0 00 80540</t>
  </si>
  <si>
    <t>06 0 00 84080</t>
  </si>
  <si>
    <t>06 0 00 S6620</t>
  </si>
  <si>
    <t>06 0 00 S8300</t>
  </si>
  <si>
    <t>06 0 00 S8080</t>
  </si>
  <si>
    <t>06 0 00 71400</t>
  </si>
  <si>
    <t>06 0 00 80410</t>
  </si>
  <si>
    <t>06 0 00 80500</t>
  </si>
  <si>
    <t>06 0 00 L4670</t>
  </si>
  <si>
    <t>06 0 00 L5190</t>
  </si>
  <si>
    <t>06 0 00 S8240</t>
  </si>
  <si>
    <t>06 0 00 S8310</t>
  </si>
  <si>
    <t>06 0 00 S8360</t>
  </si>
  <si>
    <t>06 0 00 S6820</t>
  </si>
  <si>
    <t>06 0 00 S6590</t>
  </si>
  <si>
    <t>Доступная среда</t>
  </si>
  <si>
    <t>Подпрограмма "Развитие социальной инфраструктуры Красноборского района"</t>
  </si>
  <si>
    <t>16 2 00 00000</t>
  </si>
  <si>
    <t>16 2 00 67483</t>
  </si>
  <si>
    <t>16 2 00 67484</t>
  </si>
  <si>
    <t>16 2 00 6748S</t>
  </si>
  <si>
    <t>16 2 00 80310</t>
  </si>
  <si>
    <t>Подпрограмма «Поддержка социально ориентированных некоммерческих организаций»</t>
  </si>
  <si>
    <t>Ведомственная структура расходов  бюджета  муниципального района на 2021 год</t>
  </si>
  <si>
    <t xml:space="preserve">                        от 17.12.2020 № 55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</si>
</sst>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7"/>
      <name val="Arial"/>
      <family val="2"/>
      <charset val="204"/>
    </font>
    <font>
      <b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9.5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21">
    <xf numFmtId="0" fontId="0" fillId="0" borderId="0" xfId="0"/>
    <xf numFmtId="0" fontId="3" fillId="0" borderId="0" xfId="0" applyFont="1"/>
    <xf numFmtId="0" fontId="1" fillId="0" borderId="0" xfId="0" applyFont="1"/>
    <xf numFmtId="0" fontId="3" fillId="2" borderId="0" xfId="0" applyFont="1" applyFill="1"/>
    <xf numFmtId="0" fontId="6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7" fillId="0" borderId="0" xfId="0" applyFont="1"/>
    <xf numFmtId="0" fontId="11" fillId="0" borderId="0" xfId="0" applyFont="1"/>
    <xf numFmtId="0" fontId="5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17" fillId="0" borderId="0" xfId="0" applyFont="1" applyBorder="1"/>
    <xf numFmtId="49" fontId="17" fillId="0" borderId="0" xfId="0" applyNumberFormat="1" applyFont="1" applyBorder="1" applyAlignment="1">
      <alignment horizontal="center" vertical="center"/>
    </xf>
    <xf numFmtId="164" fontId="17" fillId="0" borderId="0" xfId="0" applyNumberFormat="1" applyFont="1" applyBorder="1" applyAlignment="1">
      <alignment horizontal="center"/>
    </xf>
    <xf numFmtId="0" fontId="17" fillId="0" borderId="0" xfId="0" applyFont="1"/>
    <xf numFmtId="49" fontId="17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0" fontId="11" fillId="0" borderId="0" xfId="0" applyFont="1" applyFill="1" applyBorder="1"/>
    <xf numFmtId="0" fontId="5" fillId="0" borderId="0" xfId="0" applyFont="1" applyFill="1" applyBorder="1"/>
    <xf numFmtId="0" fontId="17" fillId="0" borderId="1" xfId="0" applyFont="1" applyFill="1" applyBorder="1" applyAlignment="1">
      <alignment horizontal="center"/>
    </xf>
    <xf numFmtId="49" fontId="17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8" fillId="0" borderId="0" xfId="0" applyFont="1"/>
    <xf numFmtId="0" fontId="4" fillId="0" borderId="0" xfId="0" applyFont="1" applyFill="1"/>
    <xf numFmtId="0" fontId="17" fillId="0" borderId="1" xfId="0" applyFont="1" applyFill="1" applyBorder="1" applyAlignment="1">
      <alignment horizontal="left" vertical="center"/>
    </xf>
    <xf numFmtId="0" fontId="18" fillId="0" borderId="0" xfId="0" applyFont="1" applyFill="1"/>
    <xf numFmtId="49" fontId="17" fillId="0" borderId="1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vertical="distributed"/>
    </xf>
    <xf numFmtId="0" fontId="19" fillId="0" borderId="1" xfId="0" applyFont="1" applyFill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8" fillId="0" borderId="0" xfId="0" applyFont="1" applyFill="1" applyBorder="1"/>
    <xf numFmtId="0" fontId="18" fillId="2" borderId="0" xfId="0" applyFont="1" applyFill="1"/>
    <xf numFmtId="0" fontId="17" fillId="0" borderId="4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4" fillId="0" borderId="1" xfId="0" applyFont="1" applyFill="1" applyBorder="1"/>
    <xf numFmtId="0" fontId="21" fillId="0" borderId="1" xfId="0" applyFont="1" applyBorder="1" applyAlignment="1">
      <alignment horizontal="center" vertical="center"/>
    </xf>
    <xf numFmtId="164" fontId="17" fillId="0" borderId="0" xfId="0" applyNumberFormat="1" applyFont="1"/>
    <xf numFmtId="0" fontId="23" fillId="0" borderId="0" xfId="0" applyFont="1" applyFill="1" applyAlignment="1">
      <alignment horizontal="right" vertical="center"/>
    </xf>
    <xf numFmtId="0" fontId="22" fillId="0" borderId="0" xfId="0" applyFont="1" applyAlignment="1">
      <alignment horizontal="center"/>
    </xf>
    <xf numFmtId="49" fontId="15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20" fillId="0" borderId="0" xfId="0" applyFont="1" applyFill="1" applyAlignment="1">
      <alignment wrapText="1"/>
    </xf>
    <xf numFmtId="0" fontId="12" fillId="0" borderId="1" xfId="0" applyFont="1" applyFill="1" applyBorder="1"/>
    <xf numFmtId="0" fontId="4" fillId="0" borderId="0" xfId="0" applyFont="1" applyFill="1" applyBorder="1"/>
    <xf numFmtId="0" fontId="17" fillId="0" borderId="6" xfId="0" applyFont="1" applyFill="1" applyBorder="1" applyAlignment="1">
      <alignment vertical="center" wrapText="1"/>
    </xf>
    <xf numFmtId="49" fontId="17" fillId="3" borderId="1" xfId="0" applyNumberFormat="1" applyFont="1" applyFill="1" applyBorder="1" applyAlignment="1">
      <alignment horizontal="center" vertical="center"/>
    </xf>
    <xf numFmtId="49" fontId="17" fillId="3" borderId="2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17" fillId="0" borderId="3" xfId="0" applyNumberFormat="1" applyFont="1" applyBorder="1" applyAlignment="1">
      <alignment horizontal="center" vertical="distributed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49" fontId="17" fillId="0" borderId="1" xfId="1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distributed"/>
    </xf>
    <xf numFmtId="0" fontId="11" fillId="0" borderId="0" xfId="0" applyFont="1" applyFill="1"/>
    <xf numFmtId="0" fontId="17" fillId="3" borderId="1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vertical="center" wrapText="1"/>
    </xf>
    <xf numFmtId="0" fontId="12" fillId="0" borderId="0" xfId="0" applyFont="1"/>
    <xf numFmtId="1" fontId="21" fillId="0" borderId="1" xfId="0" applyNumberFormat="1" applyFont="1" applyBorder="1" applyAlignment="1">
      <alignment horizontal="center"/>
    </xf>
    <xf numFmtId="164" fontId="12" fillId="0" borderId="0" xfId="0" applyNumberFormat="1" applyFont="1"/>
    <xf numFmtId="0" fontId="2" fillId="0" borderId="0" xfId="0" applyFont="1" applyFill="1"/>
    <xf numFmtId="0" fontId="8" fillId="0" borderId="0" xfId="0" applyFont="1" applyFill="1"/>
    <xf numFmtId="0" fontId="24" fillId="0" borderId="0" xfId="0" applyFont="1" applyAlignment="1">
      <alignment wrapText="1"/>
    </xf>
    <xf numFmtId="0" fontId="17" fillId="0" borderId="0" xfId="0" applyFont="1" applyFill="1" applyAlignment="1">
      <alignment wrapText="1"/>
    </xf>
    <xf numFmtId="49" fontId="17" fillId="3" borderId="1" xfId="0" applyNumberFormat="1" applyFont="1" applyFill="1" applyBorder="1" applyAlignment="1">
      <alignment horizontal="center"/>
    </xf>
    <xf numFmtId="0" fontId="17" fillId="4" borderId="1" xfId="0" applyFont="1" applyFill="1" applyBorder="1" applyAlignment="1">
      <alignment horizontal="left" vertical="center" wrapText="1"/>
    </xf>
    <xf numFmtId="49" fontId="17" fillId="4" borderId="1" xfId="0" applyNumberFormat="1" applyFont="1" applyFill="1" applyBorder="1" applyAlignment="1">
      <alignment horizontal="center" vertical="center"/>
    </xf>
    <xf numFmtId="3" fontId="17" fillId="0" borderId="1" xfId="1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right"/>
    </xf>
    <xf numFmtId="164" fontId="14" fillId="0" borderId="1" xfId="0" applyNumberFormat="1" applyFont="1" applyFill="1" applyBorder="1" applyAlignment="1">
      <alignment horizontal="right"/>
    </xf>
    <xf numFmtId="164" fontId="17" fillId="0" borderId="1" xfId="0" applyNumberFormat="1" applyFont="1" applyFill="1" applyBorder="1" applyAlignment="1">
      <alignment horizontal="right"/>
    </xf>
    <xf numFmtId="164" fontId="17" fillId="0" borderId="1" xfId="0" applyNumberFormat="1" applyFont="1" applyBorder="1"/>
    <xf numFmtId="164" fontId="17" fillId="3" borderId="1" xfId="0" applyNumberFormat="1" applyFont="1" applyFill="1" applyBorder="1" applyAlignment="1">
      <alignment horizontal="right"/>
    </xf>
    <xf numFmtId="164" fontId="17" fillId="0" borderId="1" xfId="0" applyNumberFormat="1" applyFont="1" applyFill="1" applyBorder="1"/>
    <xf numFmtId="164" fontId="12" fillId="0" borderId="1" xfId="0" applyNumberFormat="1" applyFont="1" applyFill="1" applyBorder="1"/>
    <xf numFmtId="164" fontId="17" fillId="0" borderId="1" xfId="1" applyNumberFormat="1" applyFont="1" applyFill="1" applyBorder="1" applyAlignment="1">
      <alignment horizontal="right"/>
    </xf>
    <xf numFmtId="164" fontId="12" fillId="0" borderId="1" xfId="0" applyNumberFormat="1" applyFont="1" applyBorder="1"/>
    <xf numFmtId="164" fontId="14" fillId="0" borderId="1" xfId="0" applyNumberFormat="1" applyFont="1" applyBorder="1"/>
    <xf numFmtId="164" fontId="17" fillId="0" borderId="3" xfId="0" applyNumberFormat="1" applyFont="1" applyFill="1" applyBorder="1" applyAlignment="1">
      <alignment horizontal="right"/>
    </xf>
    <xf numFmtId="164" fontId="14" fillId="0" borderId="1" xfId="0" applyNumberFormat="1" applyFont="1" applyFill="1" applyBorder="1"/>
    <xf numFmtId="164" fontId="15" fillId="0" borderId="1" xfId="0" applyNumberFormat="1" applyFont="1" applyBorder="1"/>
    <xf numFmtId="0" fontId="10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888"/>
  <sheetViews>
    <sheetView tabSelected="1" zoomScale="97" zoomScaleNormal="97" workbookViewId="0">
      <selection activeCell="A16" sqref="A16"/>
    </sheetView>
  </sheetViews>
  <sheetFormatPr defaultColWidth="8.85546875" defaultRowHeight="12.75"/>
  <cols>
    <col min="1" max="1" width="94" style="1" customWidth="1"/>
    <col min="2" max="2" width="5.5703125" style="2" customWidth="1"/>
    <col min="3" max="3" width="6.28515625" style="7" customWidth="1"/>
    <col min="4" max="4" width="5" style="7" customWidth="1"/>
    <col min="5" max="5" width="12" style="7" customWidth="1"/>
    <col min="6" max="6" width="5" style="7" customWidth="1"/>
    <col min="7" max="7" width="9.5703125" style="84" hidden="1" customWidth="1"/>
    <col min="8" max="8" width="9.140625" style="38" hidden="1" customWidth="1"/>
    <col min="9" max="9" width="10.28515625" style="38" customWidth="1"/>
    <col min="10" max="10" width="8.85546875" style="1" customWidth="1"/>
    <col min="11" max="16384" width="8.85546875" style="1"/>
  </cols>
  <sheetData>
    <row r="1" spans="1:13" ht="6" customHeight="1">
      <c r="A1" s="87" t="s">
        <v>26</v>
      </c>
      <c r="B1" s="87"/>
      <c r="C1" s="87"/>
      <c r="D1" s="87"/>
      <c r="E1" s="87"/>
      <c r="F1" s="87"/>
      <c r="I1" s="69"/>
    </row>
    <row r="2" spans="1:13">
      <c r="A2" s="86"/>
      <c r="B2" s="86"/>
      <c r="C2" s="86"/>
      <c r="D2" s="86"/>
      <c r="E2" s="86"/>
      <c r="F2" s="86"/>
      <c r="I2" s="69" t="s">
        <v>423</v>
      </c>
    </row>
    <row r="3" spans="1:13">
      <c r="A3" s="86"/>
      <c r="B3" s="86"/>
      <c r="C3" s="86"/>
      <c r="D3" s="86"/>
      <c r="E3" s="86"/>
      <c r="F3" s="86"/>
      <c r="I3" s="70" t="s">
        <v>322</v>
      </c>
    </row>
    <row r="4" spans="1:13">
      <c r="A4" s="86"/>
      <c r="B4" s="86"/>
      <c r="C4" s="86"/>
      <c r="D4" s="86"/>
      <c r="E4" s="86"/>
      <c r="F4" s="86"/>
      <c r="I4" s="74" t="s">
        <v>522</v>
      </c>
    </row>
    <row r="5" spans="1:13">
      <c r="A5" s="86"/>
      <c r="B5" s="86"/>
      <c r="C5" s="86"/>
      <c r="D5" s="86"/>
      <c r="E5" s="86"/>
      <c r="F5" s="86"/>
    </row>
    <row r="6" spans="1:13" s="10" customFormat="1" ht="29.25" customHeight="1">
      <c r="A6" s="119" t="s">
        <v>521</v>
      </c>
      <c r="B6" s="119"/>
      <c r="C6" s="119"/>
      <c r="D6" s="119"/>
      <c r="E6" s="119"/>
      <c r="F6" s="119"/>
      <c r="G6" s="119"/>
      <c r="H6" s="119"/>
      <c r="I6" s="119"/>
    </row>
    <row r="7" spans="1:13" ht="13.5" customHeight="1">
      <c r="A7" s="120"/>
      <c r="B7" s="120"/>
      <c r="C7" s="120"/>
      <c r="D7" s="120"/>
      <c r="E7" s="120"/>
      <c r="F7" s="120"/>
      <c r="G7" s="120"/>
    </row>
    <row r="8" spans="1:13" ht="51" customHeight="1">
      <c r="A8" s="64" t="s">
        <v>3</v>
      </c>
      <c r="B8" s="64" t="s">
        <v>32</v>
      </c>
      <c r="C8" s="63" t="s">
        <v>232</v>
      </c>
      <c r="D8" s="63" t="s">
        <v>4</v>
      </c>
      <c r="E8" s="63" t="s">
        <v>0</v>
      </c>
      <c r="F8" s="63" t="s">
        <v>286</v>
      </c>
      <c r="G8" s="85" t="s">
        <v>41</v>
      </c>
      <c r="H8" s="85" t="s">
        <v>353</v>
      </c>
      <c r="I8" s="85" t="s">
        <v>41</v>
      </c>
    </row>
    <row r="9" spans="1:13" s="75" customFormat="1" ht="10.9" customHeight="1">
      <c r="A9" s="72">
        <v>1</v>
      </c>
      <c r="B9" s="72">
        <v>2</v>
      </c>
      <c r="C9" s="72">
        <v>3</v>
      </c>
      <c r="D9" s="72">
        <v>4</v>
      </c>
      <c r="E9" s="72">
        <v>5</v>
      </c>
      <c r="F9" s="72">
        <v>6</v>
      </c>
      <c r="G9" s="96">
        <v>7</v>
      </c>
      <c r="H9" s="96">
        <v>8</v>
      </c>
      <c r="I9" s="96">
        <v>7</v>
      </c>
    </row>
    <row r="10" spans="1:13" s="10" customFormat="1" ht="14.25">
      <c r="A10" s="25" t="s">
        <v>34</v>
      </c>
      <c r="B10" s="16" t="s">
        <v>22</v>
      </c>
      <c r="C10" s="27"/>
      <c r="D10" s="27"/>
      <c r="E10" s="27"/>
      <c r="F10" s="27"/>
      <c r="G10" s="106">
        <f>G11+G134+G255+G313+G417+G121+G179+G357+G236</f>
        <v>267565.7</v>
      </c>
      <c r="H10" s="106">
        <f>H11+H134+H255+H313+H417+H121+H179+H357+H236</f>
        <v>1073.3</v>
      </c>
      <c r="I10" s="106">
        <f>G10+H10</f>
        <v>268639</v>
      </c>
    </row>
    <row r="11" spans="1:13" s="9" customFormat="1" ht="15">
      <c r="A11" s="28" t="s">
        <v>1</v>
      </c>
      <c r="B11" s="16" t="s">
        <v>22</v>
      </c>
      <c r="C11" s="16" t="s">
        <v>5</v>
      </c>
      <c r="D11" s="16"/>
      <c r="E11" s="16"/>
      <c r="F11" s="16"/>
      <c r="G11" s="106">
        <f>G12+G17+G31+G66+G75+G61</f>
        <v>42636.800000000003</v>
      </c>
      <c r="H11" s="106">
        <f t="shared" ref="H11" si="0">H12+H17+H31+H66+H75+H61</f>
        <v>0</v>
      </c>
      <c r="I11" s="106">
        <f t="shared" ref="I11:I74" si="1">G11+H11</f>
        <v>42636.800000000003</v>
      </c>
    </row>
    <row r="12" spans="1:13" s="4" customFormat="1" ht="15">
      <c r="A12" s="22" t="s">
        <v>242</v>
      </c>
      <c r="B12" s="18" t="s">
        <v>22</v>
      </c>
      <c r="C12" s="18" t="s">
        <v>5</v>
      </c>
      <c r="D12" s="18" t="s">
        <v>6</v>
      </c>
      <c r="E12" s="16"/>
      <c r="F12" s="16"/>
      <c r="G12" s="107">
        <f t="shared" ref="G12:H15" si="2">G13</f>
        <v>2030.7</v>
      </c>
      <c r="H12" s="107">
        <f t="shared" si="2"/>
        <v>0</v>
      </c>
      <c r="I12" s="107">
        <f t="shared" si="1"/>
        <v>2030.7</v>
      </c>
      <c r="J12" s="10"/>
      <c r="K12" s="10"/>
      <c r="L12" s="10"/>
      <c r="M12" s="10"/>
    </row>
    <row r="13" spans="1:13" s="8" customFormat="1" ht="12">
      <c r="A13" s="21" t="s">
        <v>57</v>
      </c>
      <c r="B13" s="20" t="s">
        <v>22</v>
      </c>
      <c r="C13" s="20" t="s">
        <v>5</v>
      </c>
      <c r="D13" s="20" t="s">
        <v>6</v>
      </c>
      <c r="E13" s="20" t="s">
        <v>135</v>
      </c>
      <c r="F13" s="16"/>
      <c r="G13" s="108">
        <f t="shared" si="2"/>
        <v>2030.7</v>
      </c>
      <c r="H13" s="108">
        <f t="shared" si="2"/>
        <v>0</v>
      </c>
      <c r="I13" s="108">
        <f t="shared" si="1"/>
        <v>2030.7</v>
      </c>
    </row>
    <row r="14" spans="1:13" s="2" customFormat="1" ht="12">
      <c r="A14" s="55" t="s">
        <v>58</v>
      </c>
      <c r="B14" s="20" t="s">
        <v>22</v>
      </c>
      <c r="C14" s="20" t="s">
        <v>5</v>
      </c>
      <c r="D14" s="20" t="s">
        <v>6</v>
      </c>
      <c r="E14" s="20" t="s">
        <v>136</v>
      </c>
      <c r="F14" s="20"/>
      <c r="G14" s="108">
        <f t="shared" si="2"/>
        <v>2030.7</v>
      </c>
      <c r="H14" s="108">
        <f t="shared" si="2"/>
        <v>0</v>
      </c>
      <c r="I14" s="108">
        <f t="shared" si="1"/>
        <v>2030.7</v>
      </c>
    </row>
    <row r="15" spans="1:13" s="2" customFormat="1" ht="24">
      <c r="A15" s="21" t="s">
        <v>60</v>
      </c>
      <c r="B15" s="20" t="s">
        <v>22</v>
      </c>
      <c r="C15" s="20" t="s">
        <v>5</v>
      </c>
      <c r="D15" s="20" t="s">
        <v>6</v>
      </c>
      <c r="E15" s="20" t="s">
        <v>136</v>
      </c>
      <c r="F15" s="20" t="s">
        <v>59</v>
      </c>
      <c r="G15" s="108">
        <f t="shared" si="2"/>
        <v>2030.7</v>
      </c>
      <c r="H15" s="108">
        <f t="shared" si="2"/>
        <v>0</v>
      </c>
      <c r="I15" s="108">
        <f t="shared" si="1"/>
        <v>2030.7</v>
      </c>
    </row>
    <row r="16" spans="1:13" s="2" customFormat="1" ht="12">
      <c r="A16" s="21" t="s">
        <v>62</v>
      </c>
      <c r="B16" s="20" t="s">
        <v>22</v>
      </c>
      <c r="C16" s="20" t="s">
        <v>5</v>
      </c>
      <c r="D16" s="20" t="s">
        <v>6</v>
      </c>
      <c r="E16" s="20" t="s">
        <v>136</v>
      </c>
      <c r="F16" s="20" t="s">
        <v>61</v>
      </c>
      <c r="G16" s="108">
        <v>2030.7</v>
      </c>
      <c r="H16" s="109"/>
      <c r="I16" s="108">
        <f t="shared" si="1"/>
        <v>2030.7</v>
      </c>
    </row>
    <row r="17" spans="1:9" s="2" customFormat="1" ht="24">
      <c r="A17" s="22" t="s">
        <v>28</v>
      </c>
      <c r="B17" s="18" t="s">
        <v>22</v>
      </c>
      <c r="C17" s="18" t="s">
        <v>5</v>
      </c>
      <c r="D17" s="18" t="s">
        <v>7</v>
      </c>
      <c r="E17" s="18"/>
      <c r="F17" s="18"/>
      <c r="G17" s="107">
        <f>G18</f>
        <v>1335.8</v>
      </c>
      <c r="H17" s="107">
        <f t="shared" ref="H17" si="3">H18</f>
        <v>0</v>
      </c>
      <c r="I17" s="108">
        <f t="shared" si="1"/>
        <v>1335.8</v>
      </c>
    </row>
    <row r="18" spans="1:9" s="2" customFormat="1" ht="12">
      <c r="A18" s="21" t="s">
        <v>63</v>
      </c>
      <c r="B18" s="20" t="s">
        <v>22</v>
      </c>
      <c r="C18" s="20" t="s">
        <v>5</v>
      </c>
      <c r="D18" s="20" t="s">
        <v>7</v>
      </c>
      <c r="E18" s="20" t="s">
        <v>137</v>
      </c>
      <c r="F18" s="20"/>
      <c r="G18" s="108">
        <f>G19+G23</f>
        <v>1335.8</v>
      </c>
      <c r="H18" s="108">
        <f t="shared" ref="H18" si="4">H19+H23</f>
        <v>0</v>
      </c>
      <c r="I18" s="108">
        <f t="shared" si="1"/>
        <v>1335.8</v>
      </c>
    </row>
    <row r="19" spans="1:9" s="2" customFormat="1" ht="12">
      <c r="A19" s="21" t="s">
        <v>64</v>
      </c>
      <c r="B19" s="20" t="s">
        <v>22</v>
      </c>
      <c r="C19" s="20" t="s">
        <v>5</v>
      </c>
      <c r="D19" s="20" t="s">
        <v>7</v>
      </c>
      <c r="E19" s="20" t="s">
        <v>138</v>
      </c>
      <c r="F19" s="20"/>
      <c r="G19" s="108">
        <f t="shared" ref="G19:H21" si="5">G20</f>
        <v>1056.5</v>
      </c>
      <c r="H19" s="108">
        <f t="shared" si="5"/>
        <v>0</v>
      </c>
      <c r="I19" s="108">
        <f t="shared" si="1"/>
        <v>1056.5</v>
      </c>
    </row>
    <row r="20" spans="1:9" s="2" customFormat="1" ht="12">
      <c r="A20" s="55" t="s">
        <v>58</v>
      </c>
      <c r="B20" s="20" t="s">
        <v>22</v>
      </c>
      <c r="C20" s="20" t="s">
        <v>5</v>
      </c>
      <c r="D20" s="20" t="s">
        <v>7</v>
      </c>
      <c r="E20" s="20" t="s">
        <v>139</v>
      </c>
      <c r="F20" s="20"/>
      <c r="G20" s="108">
        <f t="shared" si="5"/>
        <v>1056.5</v>
      </c>
      <c r="H20" s="108">
        <f t="shared" si="5"/>
        <v>0</v>
      </c>
      <c r="I20" s="108">
        <f t="shared" si="1"/>
        <v>1056.5</v>
      </c>
    </row>
    <row r="21" spans="1:9" s="2" customFormat="1" ht="24">
      <c r="A21" s="21" t="s">
        <v>60</v>
      </c>
      <c r="B21" s="20" t="s">
        <v>22</v>
      </c>
      <c r="C21" s="20" t="s">
        <v>5</v>
      </c>
      <c r="D21" s="20" t="s">
        <v>7</v>
      </c>
      <c r="E21" s="20" t="s">
        <v>139</v>
      </c>
      <c r="F21" s="20" t="s">
        <v>59</v>
      </c>
      <c r="G21" s="108">
        <f t="shared" si="5"/>
        <v>1056.5</v>
      </c>
      <c r="H21" s="108">
        <f t="shared" si="5"/>
        <v>0</v>
      </c>
      <c r="I21" s="108">
        <f t="shared" si="1"/>
        <v>1056.5</v>
      </c>
    </row>
    <row r="22" spans="1:9" s="2" customFormat="1" ht="12">
      <c r="A22" s="21" t="s">
        <v>62</v>
      </c>
      <c r="B22" s="20" t="s">
        <v>22</v>
      </c>
      <c r="C22" s="20" t="s">
        <v>5</v>
      </c>
      <c r="D22" s="20" t="s">
        <v>7</v>
      </c>
      <c r="E22" s="20" t="s">
        <v>139</v>
      </c>
      <c r="F22" s="20" t="s">
        <v>61</v>
      </c>
      <c r="G22" s="108">
        <v>1056.5</v>
      </c>
      <c r="H22" s="109"/>
      <c r="I22" s="108">
        <f t="shared" si="1"/>
        <v>1056.5</v>
      </c>
    </row>
    <row r="23" spans="1:9" s="2" customFormat="1" ht="12">
      <c r="A23" s="21" t="s">
        <v>65</v>
      </c>
      <c r="B23" s="20" t="s">
        <v>22</v>
      </c>
      <c r="C23" s="20" t="s">
        <v>5</v>
      </c>
      <c r="D23" s="20" t="s">
        <v>7</v>
      </c>
      <c r="E23" s="20" t="s">
        <v>140</v>
      </c>
      <c r="F23" s="20"/>
      <c r="G23" s="108">
        <f>G24</f>
        <v>279.3</v>
      </c>
      <c r="H23" s="108">
        <f t="shared" ref="H23" si="6">H24</f>
        <v>0</v>
      </c>
      <c r="I23" s="108">
        <f t="shared" si="1"/>
        <v>279.3</v>
      </c>
    </row>
    <row r="24" spans="1:9" s="2" customFormat="1" ht="12">
      <c r="A24" s="55" t="s">
        <v>58</v>
      </c>
      <c r="B24" s="20" t="s">
        <v>22</v>
      </c>
      <c r="C24" s="20" t="s">
        <v>5</v>
      </c>
      <c r="D24" s="20" t="s">
        <v>7</v>
      </c>
      <c r="E24" s="20" t="s">
        <v>141</v>
      </c>
      <c r="F24" s="20"/>
      <c r="G24" s="108">
        <f>G25+G27+G29</f>
        <v>279.3</v>
      </c>
      <c r="H24" s="108">
        <f t="shared" ref="H24" si="7">H25+H27+H29</f>
        <v>0</v>
      </c>
      <c r="I24" s="108">
        <f t="shared" si="1"/>
        <v>279.3</v>
      </c>
    </row>
    <row r="25" spans="1:9" s="2" customFormat="1" ht="24">
      <c r="A25" s="21" t="s">
        <v>60</v>
      </c>
      <c r="B25" s="20" t="s">
        <v>22</v>
      </c>
      <c r="C25" s="20" t="s">
        <v>5</v>
      </c>
      <c r="D25" s="20" t="s">
        <v>7</v>
      </c>
      <c r="E25" s="20" t="s">
        <v>141</v>
      </c>
      <c r="F25" s="20" t="s">
        <v>59</v>
      </c>
      <c r="G25" s="108">
        <f>G26</f>
        <v>278</v>
      </c>
      <c r="H25" s="108">
        <f t="shared" ref="H25" si="8">H26</f>
        <v>0</v>
      </c>
      <c r="I25" s="108">
        <f t="shared" si="1"/>
        <v>278</v>
      </c>
    </row>
    <row r="26" spans="1:9" s="2" customFormat="1" ht="12">
      <c r="A26" s="21" t="s">
        <v>62</v>
      </c>
      <c r="B26" s="20" t="s">
        <v>22</v>
      </c>
      <c r="C26" s="20" t="s">
        <v>5</v>
      </c>
      <c r="D26" s="20" t="s">
        <v>7</v>
      </c>
      <c r="E26" s="20" t="s">
        <v>141</v>
      </c>
      <c r="F26" s="20" t="s">
        <v>61</v>
      </c>
      <c r="G26" s="108">
        <v>278</v>
      </c>
      <c r="H26" s="109"/>
      <c r="I26" s="108">
        <f t="shared" si="1"/>
        <v>278</v>
      </c>
    </row>
    <row r="27" spans="1:9" s="2" customFormat="1" ht="12">
      <c r="A27" s="21" t="s">
        <v>68</v>
      </c>
      <c r="B27" s="20" t="s">
        <v>22</v>
      </c>
      <c r="C27" s="20" t="s">
        <v>5</v>
      </c>
      <c r="D27" s="20" t="s">
        <v>7</v>
      </c>
      <c r="E27" s="20" t="s">
        <v>141</v>
      </c>
      <c r="F27" s="20" t="s">
        <v>66</v>
      </c>
      <c r="G27" s="108">
        <f>G28</f>
        <v>1</v>
      </c>
      <c r="H27" s="108">
        <f t="shared" ref="H27" si="9">H28</f>
        <v>0</v>
      </c>
      <c r="I27" s="108">
        <f t="shared" si="1"/>
        <v>1</v>
      </c>
    </row>
    <row r="28" spans="1:9" s="2" customFormat="1" ht="12">
      <c r="A28" s="21" t="s">
        <v>88</v>
      </c>
      <c r="B28" s="20" t="s">
        <v>22</v>
      </c>
      <c r="C28" s="20" t="s">
        <v>5</v>
      </c>
      <c r="D28" s="20" t="s">
        <v>7</v>
      </c>
      <c r="E28" s="20" t="s">
        <v>141</v>
      </c>
      <c r="F28" s="20" t="s">
        <v>67</v>
      </c>
      <c r="G28" s="108">
        <v>1</v>
      </c>
      <c r="H28" s="109"/>
      <c r="I28" s="108">
        <f t="shared" si="1"/>
        <v>1</v>
      </c>
    </row>
    <row r="29" spans="1:9" s="2" customFormat="1" ht="12">
      <c r="A29" s="21" t="s">
        <v>70</v>
      </c>
      <c r="B29" s="20" t="s">
        <v>22</v>
      </c>
      <c r="C29" s="20" t="s">
        <v>5</v>
      </c>
      <c r="D29" s="20" t="s">
        <v>7</v>
      </c>
      <c r="E29" s="20" t="s">
        <v>141</v>
      </c>
      <c r="F29" s="20" t="s">
        <v>22</v>
      </c>
      <c r="G29" s="108">
        <f>G30</f>
        <v>0.3</v>
      </c>
      <c r="H29" s="108">
        <f t="shared" ref="H29" si="10">H30</f>
        <v>0</v>
      </c>
      <c r="I29" s="108">
        <f t="shared" si="1"/>
        <v>0.3</v>
      </c>
    </row>
    <row r="30" spans="1:9" s="2" customFormat="1" ht="12">
      <c r="A30" s="21" t="s">
        <v>71</v>
      </c>
      <c r="B30" s="20" t="s">
        <v>22</v>
      </c>
      <c r="C30" s="20" t="s">
        <v>5</v>
      </c>
      <c r="D30" s="20" t="s">
        <v>7</v>
      </c>
      <c r="E30" s="20" t="s">
        <v>141</v>
      </c>
      <c r="F30" s="20" t="s">
        <v>69</v>
      </c>
      <c r="G30" s="108">
        <v>0.3</v>
      </c>
      <c r="H30" s="109"/>
      <c r="I30" s="108">
        <f t="shared" si="1"/>
        <v>0.3</v>
      </c>
    </row>
    <row r="31" spans="1:9" s="8" customFormat="1" ht="24">
      <c r="A31" s="22" t="s">
        <v>243</v>
      </c>
      <c r="B31" s="18" t="s">
        <v>22</v>
      </c>
      <c r="C31" s="18" t="s">
        <v>5</v>
      </c>
      <c r="D31" s="18" t="s">
        <v>14</v>
      </c>
      <c r="E31" s="18"/>
      <c r="F31" s="18"/>
      <c r="G31" s="107">
        <f>G36+G32</f>
        <v>27537.599999999999</v>
      </c>
      <c r="H31" s="107">
        <f t="shared" ref="H31" si="11">H36+H32</f>
        <v>0</v>
      </c>
      <c r="I31" s="107">
        <f t="shared" si="1"/>
        <v>27537.599999999999</v>
      </c>
    </row>
    <row r="32" spans="1:9" s="8" customFormat="1" ht="12">
      <c r="A32" s="21" t="s">
        <v>430</v>
      </c>
      <c r="B32" s="20" t="s">
        <v>22</v>
      </c>
      <c r="C32" s="20" t="s">
        <v>5</v>
      </c>
      <c r="D32" s="20" t="s">
        <v>14</v>
      </c>
      <c r="E32" s="20" t="s">
        <v>142</v>
      </c>
      <c r="F32" s="20"/>
      <c r="G32" s="108">
        <f t="shared" ref="G32:H34" si="12">G33</f>
        <v>35</v>
      </c>
      <c r="H32" s="108">
        <f t="shared" si="12"/>
        <v>0</v>
      </c>
      <c r="I32" s="108">
        <f t="shared" si="1"/>
        <v>35</v>
      </c>
    </row>
    <row r="33" spans="1:9" s="8" customFormat="1" ht="12">
      <c r="A33" s="21" t="s">
        <v>90</v>
      </c>
      <c r="B33" s="20" t="s">
        <v>22</v>
      </c>
      <c r="C33" s="20" t="s">
        <v>5</v>
      </c>
      <c r="D33" s="20" t="s">
        <v>14</v>
      </c>
      <c r="E33" s="20" t="s">
        <v>235</v>
      </c>
      <c r="F33" s="20"/>
      <c r="G33" s="108">
        <f t="shared" si="12"/>
        <v>35</v>
      </c>
      <c r="H33" s="108">
        <f t="shared" si="12"/>
        <v>0</v>
      </c>
      <c r="I33" s="108">
        <f t="shared" si="1"/>
        <v>35</v>
      </c>
    </row>
    <row r="34" spans="1:9" s="8" customFormat="1" ht="12">
      <c r="A34" s="21" t="s">
        <v>68</v>
      </c>
      <c r="B34" s="20" t="s">
        <v>22</v>
      </c>
      <c r="C34" s="20" t="s">
        <v>5</v>
      </c>
      <c r="D34" s="20" t="s">
        <v>14</v>
      </c>
      <c r="E34" s="20" t="s">
        <v>235</v>
      </c>
      <c r="F34" s="20" t="s">
        <v>66</v>
      </c>
      <c r="G34" s="108">
        <f t="shared" si="12"/>
        <v>35</v>
      </c>
      <c r="H34" s="108">
        <f t="shared" si="12"/>
        <v>0</v>
      </c>
      <c r="I34" s="108">
        <f t="shared" si="1"/>
        <v>35</v>
      </c>
    </row>
    <row r="35" spans="1:9" s="8" customFormat="1" ht="12">
      <c r="A35" s="21" t="s">
        <v>88</v>
      </c>
      <c r="B35" s="20" t="s">
        <v>22</v>
      </c>
      <c r="C35" s="20" t="s">
        <v>5</v>
      </c>
      <c r="D35" s="20" t="s">
        <v>14</v>
      </c>
      <c r="E35" s="20" t="s">
        <v>235</v>
      </c>
      <c r="F35" s="20" t="s">
        <v>67</v>
      </c>
      <c r="G35" s="108">
        <v>35</v>
      </c>
      <c r="H35" s="109"/>
      <c r="I35" s="108">
        <f t="shared" si="1"/>
        <v>35</v>
      </c>
    </row>
    <row r="36" spans="1:9" s="2" customFormat="1" ht="12">
      <c r="A36" s="21" t="s">
        <v>89</v>
      </c>
      <c r="B36" s="20" t="s">
        <v>22</v>
      </c>
      <c r="C36" s="20" t="s">
        <v>5</v>
      </c>
      <c r="D36" s="20" t="s">
        <v>14</v>
      </c>
      <c r="E36" s="20" t="s">
        <v>143</v>
      </c>
      <c r="F36" s="20"/>
      <c r="G36" s="108">
        <f>G51+G37+G43+G46+G58</f>
        <v>27502.6</v>
      </c>
      <c r="H36" s="108">
        <f t="shared" ref="H36" si="13">H51+H37+H43+H46+H58</f>
        <v>0</v>
      </c>
      <c r="I36" s="108">
        <f t="shared" si="1"/>
        <v>27502.6</v>
      </c>
    </row>
    <row r="37" spans="1:9" s="52" customFormat="1" ht="12">
      <c r="A37" s="21" t="s">
        <v>327</v>
      </c>
      <c r="B37" s="82" t="s">
        <v>22</v>
      </c>
      <c r="C37" s="82" t="s">
        <v>5</v>
      </c>
      <c r="D37" s="82" t="s">
        <v>14</v>
      </c>
      <c r="E37" s="82" t="s">
        <v>309</v>
      </c>
      <c r="F37" s="82"/>
      <c r="G37" s="110">
        <f>G38</f>
        <v>1464.6</v>
      </c>
      <c r="H37" s="110">
        <f t="shared" ref="H37" si="14">H38</f>
        <v>0</v>
      </c>
      <c r="I37" s="108">
        <f t="shared" si="1"/>
        <v>1464.6</v>
      </c>
    </row>
    <row r="38" spans="1:9" s="2" customFormat="1" ht="36">
      <c r="A38" s="21" t="s">
        <v>426</v>
      </c>
      <c r="B38" s="20" t="s">
        <v>22</v>
      </c>
      <c r="C38" s="20" t="s">
        <v>5</v>
      </c>
      <c r="D38" s="20" t="s">
        <v>14</v>
      </c>
      <c r="E38" s="20" t="s">
        <v>260</v>
      </c>
      <c r="F38" s="20"/>
      <c r="G38" s="108">
        <f>G39+G41</f>
        <v>1464.6</v>
      </c>
      <c r="H38" s="108">
        <f t="shared" ref="H38" si="15">H39+H41</f>
        <v>0</v>
      </c>
      <c r="I38" s="108">
        <f t="shared" si="1"/>
        <v>1464.6</v>
      </c>
    </row>
    <row r="39" spans="1:9" s="2" customFormat="1" ht="24">
      <c r="A39" s="21" t="s">
        <v>60</v>
      </c>
      <c r="B39" s="20" t="s">
        <v>22</v>
      </c>
      <c r="C39" s="20" t="s">
        <v>5</v>
      </c>
      <c r="D39" s="20" t="s">
        <v>14</v>
      </c>
      <c r="E39" s="20" t="s">
        <v>260</v>
      </c>
      <c r="F39" s="20" t="s">
        <v>59</v>
      </c>
      <c r="G39" s="108">
        <f>G40</f>
        <v>1334.6</v>
      </c>
      <c r="H39" s="108">
        <f t="shared" ref="H39" si="16">H40</f>
        <v>0</v>
      </c>
      <c r="I39" s="108">
        <f t="shared" si="1"/>
        <v>1334.6</v>
      </c>
    </row>
    <row r="40" spans="1:9" s="2" customFormat="1" ht="12">
      <c r="A40" s="21" t="s">
        <v>62</v>
      </c>
      <c r="B40" s="20" t="s">
        <v>22</v>
      </c>
      <c r="C40" s="20" t="s">
        <v>5</v>
      </c>
      <c r="D40" s="20" t="s">
        <v>14</v>
      </c>
      <c r="E40" s="20" t="s">
        <v>260</v>
      </c>
      <c r="F40" s="20" t="s">
        <v>61</v>
      </c>
      <c r="G40" s="108">
        <v>1334.6</v>
      </c>
      <c r="H40" s="109"/>
      <c r="I40" s="108">
        <f t="shared" si="1"/>
        <v>1334.6</v>
      </c>
    </row>
    <row r="41" spans="1:9" s="2" customFormat="1" ht="12">
      <c r="A41" s="21" t="s">
        <v>68</v>
      </c>
      <c r="B41" s="20" t="s">
        <v>22</v>
      </c>
      <c r="C41" s="20" t="s">
        <v>5</v>
      </c>
      <c r="D41" s="20" t="s">
        <v>14</v>
      </c>
      <c r="E41" s="20" t="s">
        <v>260</v>
      </c>
      <c r="F41" s="20" t="s">
        <v>66</v>
      </c>
      <c r="G41" s="108">
        <f>G42</f>
        <v>130</v>
      </c>
      <c r="H41" s="109"/>
      <c r="I41" s="108">
        <f t="shared" si="1"/>
        <v>130</v>
      </c>
    </row>
    <row r="42" spans="1:9" s="2" customFormat="1" ht="12">
      <c r="A42" s="21" t="s">
        <v>88</v>
      </c>
      <c r="B42" s="20" t="s">
        <v>22</v>
      </c>
      <c r="C42" s="20" t="s">
        <v>5</v>
      </c>
      <c r="D42" s="20" t="s">
        <v>14</v>
      </c>
      <c r="E42" s="20" t="s">
        <v>260</v>
      </c>
      <c r="F42" s="20" t="s">
        <v>67</v>
      </c>
      <c r="G42" s="108">
        <v>130</v>
      </c>
      <c r="H42" s="109"/>
      <c r="I42" s="108">
        <f t="shared" si="1"/>
        <v>130</v>
      </c>
    </row>
    <row r="43" spans="1:9" s="52" customFormat="1" ht="24">
      <c r="A43" s="21" t="s">
        <v>259</v>
      </c>
      <c r="B43" s="20" t="s">
        <v>22</v>
      </c>
      <c r="C43" s="20" t="s">
        <v>5</v>
      </c>
      <c r="D43" s="20" t="s">
        <v>14</v>
      </c>
      <c r="E43" s="20" t="s">
        <v>144</v>
      </c>
      <c r="F43" s="20"/>
      <c r="G43" s="108">
        <f>G44</f>
        <v>7</v>
      </c>
      <c r="H43" s="108">
        <f t="shared" ref="H43:H44" si="17">H44</f>
        <v>0</v>
      </c>
      <c r="I43" s="108">
        <f t="shared" si="1"/>
        <v>7</v>
      </c>
    </row>
    <row r="44" spans="1:9" s="52" customFormat="1" ht="12">
      <c r="A44" s="21" t="s">
        <v>68</v>
      </c>
      <c r="B44" s="20" t="s">
        <v>22</v>
      </c>
      <c r="C44" s="20" t="s">
        <v>5</v>
      </c>
      <c r="D44" s="20" t="s">
        <v>14</v>
      </c>
      <c r="E44" s="20" t="s">
        <v>144</v>
      </c>
      <c r="F44" s="20" t="s">
        <v>66</v>
      </c>
      <c r="G44" s="108">
        <f>G45</f>
        <v>7</v>
      </c>
      <c r="H44" s="108">
        <f t="shared" si="17"/>
        <v>0</v>
      </c>
      <c r="I44" s="108">
        <f t="shared" si="1"/>
        <v>7</v>
      </c>
    </row>
    <row r="45" spans="1:9" s="52" customFormat="1" ht="12">
      <c r="A45" s="21" t="s">
        <v>88</v>
      </c>
      <c r="B45" s="20" t="s">
        <v>22</v>
      </c>
      <c r="C45" s="20" t="s">
        <v>5</v>
      </c>
      <c r="D45" s="20" t="s">
        <v>14</v>
      </c>
      <c r="E45" s="20" t="s">
        <v>144</v>
      </c>
      <c r="F45" s="20" t="s">
        <v>67</v>
      </c>
      <c r="G45" s="108">
        <v>7</v>
      </c>
      <c r="H45" s="111"/>
      <c r="I45" s="108">
        <f t="shared" si="1"/>
        <v>7</v>
      </c>
    </row>
    <row r="46" spans="1:9" s="52" customFormat="1" ht="12">
      <c r="A46" s="21" t="s">
        <v>91</v>
      </c>
      <c r="B46" s="20" t="s">
        <v>22</v>
      </c>
      <c r="C46" s="20" t="s">
        <v>5</v>
      </c>
      <c r="D46" s="20" t="s">
        <v>14</v>
      </c>
      <c r="E46" s="20" t="s">
        <v>145</v>
      </c>
      <c r="F46" s="20"/>
      <c r="G46" s="108">
        <f>G47+G49</f>
        <v>366.1</v>
      </c>
      <c r="H46" s="108">
        <f t="shared" ref="H46" si="18">H47+H49</f>
        <v>0</v>
      </c>
      <c r="I46" s="108">
        <f t="shared" si="1"/>
        <v>366.1</v>
      </c>
    </row>
    <row r="47" spans="1:9" s="52" customFormat="1" ht="24">
      <c r="A47" s="21" t="s">
        <v>60</v>
      </c>
      <c r="B47" s="20" t="s">
        <v>22</v>
      </c>
      <c r="C47" s="20" t="s">
        <v>5</v>
      </c>
      <c r="D47" s="20" t="s">
        <v>14</v>
      </c>
      <c r="E47" s="20" t="s">
        <v>145</v>
      </c>
      <c r="F47" s="20" t="s">
        <v>59</v>
      </c>
      <c r="G47" s="108">
        <f>G48</f>
        <v>331.1</v>
      </c>
      <c r="H47" s="108">
        <f t="shared" ref="H47" si="19">H48</f>
        <v>0</v>
      </c>
      <c r="I47" s="108">
        <f t="shared" si="1"/>
        <v>331.1</v>
      </c>
    </row>
    <row r="48" spans="1:9" s="52" customFormat="1" ht="12">
      <c r="A48" s="21" t="s">
        <v>62</v>
      </c>
      <c r="B48" s="20" t="s">
        <v>22</v>
      </c>
      <c r="C48" s="20" t="s">
        <v>5</v>
      </c>
      <c r="D48" s="20" t="s">
        <v>14</v>
      </c>
      <c r="E48" s="20" t="s">
        <v>145</v>
      </c>
      <c r="F48" s="20" t="s">
        <v>61</v>
      </c>
      <c r="G48" s="108">
        <v>331.1</v>
      </c>
      <c r="H48" s="111"/>
      <c r="I48" s="108">
        <f t="shared" si="1"/>
        <v>331.1</v>
      </c>
    </row>
    <row r="49" spans="1:13" s="52" customFormat="1" ht="12">
      <c r="A49" s="21" t="s">
        <v>68</v>
      </c>
      <c r="B49" s="20" t="s">
        <v>22</v>
      </c>
      <c r="C49" s="20" t="s">
        <v>5</v>
      </c>
      <c r="D49" s="20" t="s">
        <v>14</v>
      </c>
      <c r="E49" s="20" t="s">
        <v>145</v>
      </c>
      <c r="F49" s="20" t="s">
        <v>66</v>
      </c>
      <c r="G49" s="108">
        <f>G50</f>
        <v>35</v>
      </c>
      <c r="H49" s="108">
        <f t="shared" ref="H49" si="20">H50</f>
        <v>0</v>
      </c>
      <c r="I49" s="108">
        <f t="shared" si="1"/>
        <v>35</v>
      </c>
    </row>
    <row r="50" spans="1:13" s="52" customFormat="1" ht="12">
      <c r="A50" s="21" t="s">
        <v>88</v>
      </c>
      <c r="B50" s="20" t="s">
        <v>22</v>
      </c>
      <c r="C50" s="20" t="s">
        <v>5</v>
      </c>
      <c r="D50" s="20" t="s">
        <v>14</v>
      </c>
      <c r="E50" s="20" t="s">
        <v>145</v>
      </c>
      <c r="F50" s="20" t="s">
        <v>67</v>
      </c>
      <c r="G50" s="108">
        <v>35</v>
      </c>
      <c r="H50" s="111"/>
      <c r="I50" s="108">
        <f t="shared" si="1"/>
        <v>35</v>
      </c>
    </row>
    <row r="51" spans="1:13" s="52" customFormat="1" ht="12">
      <c r="A51" s="55" t="s">
        <v>58</v>
      </c>
      <c r="B51" s="20" t="s">
        <v>22</v>
      </c>
      <c r="C51" s="20" t="s">
        <v>5</v>
      </c>
      <c r="D51" s="20" t="s">
        <v>14</v>
      </c>
      <c r="E51" s="20" t="s">
        <v>146</v>
      </c>
      <c r="F51" s="20"/>
      <c r="G51" s="108">
        <f>G52+G54+G56</f>
        <v>25664.9</v>
      </c>
      <c r="H51" s="108">
        <f t="shared" ref="H51" si="21">H52+H54+H56</f>
        <v>0</v>
      </c>
      <c r="I51" s="108">
        <f t="shared" si="1"/>
        <v>25664.9</v>
      </c>
    </row>
    <row r="52" spans="1:13" s="52" customFormat="1" ht="24">
      <c r="A52" s="21" t="s">
        <v>60</v>
      </c>
      <c r="B52" s="20" t="s">
        <v>22</v>
      </c>
      <c r="C52" s="20" t="s">
        <v>5</v>
      </c>
      <c r="D52" s="20" t="s">
        <v>14</v>
      </c>
      <c r="E52" s="20" t="s">
        <v>146</v>
      </c>
      <c r="F52" s="20" t="s">
        <v>59</v>
      </c>
      <c r="G52" s="108">
        <f>G53</f>
        <v>24184.2</v>
      </c>
      <c r="H52" s="108">
        <f t="shared" ref="H52" si="22">H53</f>
        <v>0</v>
      </c>
      <c r="I52" s="108">
        <f t="shared" si="1"/>
        <v>24184.2</v>
      </c>
    </row>
    <row r="53" spans="1:13" s="52" customFormat="1" ht="12">
      <c r="A53" s="21" t="s">
        <v>62</v>
      </c>
      <c r="B53" s="20" t="s">
        <v>22</v>
      </c>
      <c r="C53" s="20" t="s">
        <v>5</v>
      </c>
      <c r="D53" s="20" t="s">
        <v>14</v>
      </c>
      <c r="E53" s="20" t="s">
        <v>146</v>
      </c>
      <c r="F53" s="20" t="s">
        <v>61</v>
      </c>
      <c r="G53" s="108">
        <f>18446+210+5528.2</f>
        <v>24184.2</v>
      </c>
      <c r="H53" s="111"/>
      <c r="I53" s="108">
        <f t="shared" si="1"/>
        <v>24184.2</v>
      </c>
    </row>
    <row r="54" spans="1:13" s="52" customFormat="1" ht="12">
      <c r="A54" s="21" t="s">
        <v>68</v>
      </c>
      <c r="B54" s="20" t="s">
        <v>22</v>
      </c>
      <c r="C54" s="20" t="s">
        <v>5</v>
      </c>
      <c r="D54" s="20" t="s">
        <v>14</v>
      </c>
      <c r="E54" s="20" t="s">
        <v>146</v>
      </c>
      <c r="F54" s="20" t="s">
        <v>66</v>
      </c>
      <c r="G54" s="108">
        <f>G55</f>
        <v>1446.5</v>
      </c>
      <c r="H54" s="108">
        <f t="shared" ref="H54" si="23">H55</f>
        <v>0</v>
      </c>
      <c r="I54" s="108">
        <f t="shared" si="1"/>
        <v>1446.5</v>
      </c>
    </row>
    <row r="55" spans="1:13" s="52" customFormat="1" ht="12">
      <c r="A55" s="21" t="s">
        <v>88</v>
      </c>
      <c r="B55" s="20" t="s">
        <v>22</v>
      </c>
      <c r="C55" s="20" t="s">
        <v>5</v>
      </c>
      <c r="D55" s="20" t="s">
        <v>14</v>
      </c>
      <c r="E55" s="20" t="s">
        <v>146</v>
      </c>
      <c r="F55" s="20" t="s">
        <v>67</v>
      </c>
      <c r="G55" s="108">
        <v>1446.5</v>
      </c>
      <c r="H55" s="111"/>
      <c r="I55" s="108">
        <f t="shared" si="1"/>
        <v>1446.5</v>
      </c>
    </row>
    <row r="56" spans="1:13" s="52" customFormat="1" ht="12">
      <c r="A56" s="21" t="s">
        <v>70</v>
      </c>
      <c r="B56" s="20" t="s">
        <v>22</v>
      </c>
      <c r="C56" s="20" t="s">
        <v>5</v>
      </c>
      <c r="D56" s="20" t="s">
        <v>14</v>
      </c>
      <c r="E56" s="20" t="s">
        <v>146</v>
      </c>
      <c r="F56" s="20" t="s">
        <v>22</v>
      </c>
      <c r="G56" s="108">
        <f>G57</f>
        <v>34.200000000000003</v>
      </c>
      <c r="H56" s="108">
        <f t="shared" ref="H56" si="24">H57</f>
        <v>0</v>
      </c>
      <c r="I56" s="108">
        <f t="shared" si="1"/>
        <v>34.200000000000003</v>
      </c>
    </row>
    <row r="57" spans="1:13" s="52" customFormat="1" ht="11.25" customHeight="1">
      <c r="A57" s="21" t="s">
        <v>71</v>
      </c>
      <c r="B57" s="20" t="s">
        <v>22</v>
      </c>
      <c r="C57" s="20" t="s">
        <v>5</v>
      </c>
      <c r="D57" s="20" t="s">
        <v>14</v>
      </c>
      <c r="E57" s="20" t="s">
        <v>146</v>
      </c>
      <c r="F57" s="20" t="s">
        <v>69</v>
      </c>
      <c r="G57" s="108">
        <f>30.2+4</f>
        <v>34.200000000000003</v>
      </c>
      <c r="H57" s="111"/>
      <c r="I57" s="108">
        <f t="shared" si="1"/>
        <v>34.200000000000003</v>
      </c>
    </row>
    <row r="58" spans="1:13" s="52" customFormat="1" ht="12" hidden="1">
      <c r="A58" s="21" t="s">
        <v>264</v>
      </c>
      <c r="B58" s="20" t="s">
        <v>22</v>
      </c>
      <c r="C58" s="20" t="s">
        <v>5</v>
      </c>
      <c r="D58" s="20" t="s">
        <v>14</v>
      </c>
      <c r="E58" s="20" t="s">
        <v>266</v>
      </c>
      <c r="F58" s="20"/>
      <c r="G58" s="108">
        <f>G59</f>
        <v>0</v>
      </c>
      <c r="H58" s="111"/>
      <c r="I58" s="108">
        <f t="shared" si="1"/>
        <v>0</v>
      </c>
    </row>
    <row r="59" spans="1:13" s="52" customFormat="1" ht="24" hidden="1">
      <c r="A59" s="21" t="s">
        <v>60</v>
      </c>
      <c r="B59" s="20" t="s">
        <v>22</v>
      </c>
      <c r="C59" s="20" t="s">
        <v>5</v>
      </c>
      <c r="D59" s="20" t="s">
        <v>14</v>
      </c>
      <c r="E59" s="20" t="s">
        <v>266</v>
      </c>
      <c r="F59" s="20" t="s">
        <v>265</v>
      </c>
      <c r="G59" s="108">
        <f>G60</f>
        <v>0</v>
      </c>
      <c r="H59" s="111"/>
      <c r="I59" s="108">
        <f t="shared" si="1"/>
        <v>0</v>
      </c>
    </row>
    <row r="60" spans="1:13" s="52" customFormat="1" ht="12" hidden="1">
      <c r="A60" s="21" t="s">
        <v>62</v>
      </c>
      <c r="B60" s="20" t="s">
        <v>22</v>
      </c>
      <c r="C60" s="20" t="s">
        <v>5</v>
      </c>
      <c r="D60" s="20" t="s">
        <v>14</v>
      </c>
      <c r="E60" s="20" t="s">
        <v>266</v>
      </c>
      <c r="F60" s="20" t="s">
        <v>61</v>
      </c>
      <c r="G60" s="108"/>
      <c r="H60" s="111"/>
      <c r="I60" s="108">
        <f t="shared" si="1"/>
        <v>0</v>
      </c>
    </row>
    <row r="61" spans="1:13" s="56" customFormat="1" ht="12">
      <c r="A61" s="22" t="s">
        <v>134</v>
      </c>
      <c r="B61" s="18" t="s">
        <v>22</v>
      </c>
      <c r="C61" s="18" t="s">
        <v>5</v>
      </c>
      <c r="D61" s="18" t="s">
        <v>8</v>
      </c>
      <c r="E61" s="18"/>
      <c r="F61" s="18"/>
      <c r="G61" s="107">
        <f t="shared" ref="G61:H64" si="25">G62</f>
        <v>6.8</v>
      </c>
      <c r="H61" s="107">
        <f t="shared" si="25"/>
        <v>0</v>
      </c>
      <c r="I61" s="108">
        <f t="shared" si="1"/>
        <v>6.8</v>
      </c>
      <c r="J61" s="98"/>
      <c r="K61" s="98"/>
      <c r="L61" s="98"/>
      <c r="M61" s="98"/>
    </row>
    <row r="62" spans="1:13" s="52" customFormat="1" ht="12">
      <c r="A62" s="21" t="s">
        <v>89</v>
      </c>
      <c r="B62" s="20" t="s">
        <v>22</v>
      </c>
      <c r="C62" s="20" t="s">
        <v>5</v>
      </c>
      <c r="D62" s="20" t="s">
        <v>8</v>
      </c>
      <c r="E62" s="20" t="s">
        <v>143</v>
      </c>
      <c r="F62" s="20"/>
      <c r="G62" s="108">
        <f t="shared" si="25"/>
        <v>6.8</v>
      </c>
      <c r="H62" s="108">
        <f t="shared" si="25"/>
        <v>0</v>
      </c>
      <c r="I62" s="108">
        <f t="shared" si="1"/>
        <v>6.8</v>
      </c>
    </row>
    <row r="63" spans="1:13" s="52" customFormat="1" ht="24">
      <c r="A63" s="21" t="s">
        <v>249</v>
      </c>
      <c r="B63" s="20" t="s">
        <v>22</v>
      </c>
      <c r="C63" s="20" t="s">
        <v>5</v>
      </c>
      <c r="D63" s="20" t="s">
        <v>8</v>
      </c>
      <c r="E63" s="20" t="s">
        <v>147</v>
      </c>
      <c r="F63" s="20"/>
      <c r="G63" s="108">
        <f t="shared" si="25"/>
        <v>6.8</v>
      </c>
      <c r="H63" s="108">
        <f t="shared" si="25"/>
        <v>0</v>
      </c>
      <c r="I63" s="108">
        <f t="shared" si="1"/>
        <v>6.8</v>
      </c>
    </row>
    <row r="64" spans="1:13" s="52" customFormat="1" ht="12">
      <c r="A64" s="21" t="s">
        <v>68</v>
      </c>
      <c r="B64" s="20" t="s">
        <v>22</v>
      </c>
      <c r="C64" s="20" t="s">
        <v>5</v>
      </c>
      <c r="D64" s="20" t="s">
        <v>8</v>
      </c>
      <c r="E64" s="20" t="s">
        <v>147</v>
      </c>
      <c r="F64" s="20" t="s">
        <v>66</v>
      </c>
      <c r="G64" s="108">
        <f t="shared" si="25"/>
        <v>6.8</v>
      </c>
      <c r="H64" s="108">
        <f t="shared" si="25"/>
        <v>0</v>
      </c>
      <c r="I64" s="108">
        <f t="shared" si="1"/>
        <v>6.8</v>
      </c>
    </row>
    <row r="65" spans="1:13" s="52" customFormat="1" ht="12">
      <c r="A65" s="21" t="s">
        <v>88</v>
      </c>
      <c r="B65" s="20" t="s">
        <v>22</v>
      </c>
      <c r="C65" s="20" t="s">
        <v>5</v>
      </c>
      <c r="D65" s="20" t="s">
        <v>8</v>
      </c>
      <c r="E65" s="20" t="s">
        <v>147</v>
      </c>
      <c r="F65" s="20" t="s">
        <v>67</v>
      </c>
      <c r="G65" s="108">
        <v>6.8</v>
      </c>
      <c r="H65" s="111"/>
      <c r="I65" s="108">
        <f t="shared" si="1"/>
        <v>6.8</v>
      </c>
    </row>
    <row r="66" spans="1:13" s="52" customFormat="1" ht="24">
      <c r="A66" s="22" t="s">
        <v>29</v>
      </c>
      <c r="B66" s="18" t="s">
        <v>22</v>
      </c>
      <c r="C66" s="18" t="s">
        <v>5</v>
      </c>
      <c r="D66" s="18" t="s">
        <v>15</v>
      </c>
      <c r="E66" s="18"/>
      <c r="F66" s="18"/>
      <c r="G66" s="107">
        <f>G67</f>
        <v>1809.7</v>
      </c>
      <c r="H66" s="107">
        <f t="shared" ref="H66:H67" si="26">H67</f>
        <v>0</v>
      </c>
      <c r="I66" s="108">
        <f t="shared" si="1"/>
        <v>1809.7</v>
      </c>
    </row>
    <row r="67" spans="1:13" s="92" customFormat="1" ht="12">
      <c r="A67" s="21" t="s">
        <v>89</v>
      </c>
      <c r="B67" s="20" t="s">
        <v>22</v>
      </c>
      <c r="C67" s="20" t="s">
        <v>5</v>
      </c>
      <c r="D67" s="20" t="s">
        <v>15</v>
      </c>
      <c r="E67" s="20" t="s">
        <v>143</v>
      </c>
      <c r="F67" s="20"/>
      <c r="G67" s="108">
        <f>G68</f>
        <v>1809.7</v>
      </c>
      <c r="H67" s="108">
        <f t="shared" si="26"/>
        <v>0</v>
      </c>
      <c r="I67" s="108">
        <f t="shared" si="1"/>
        <v>1809.7</v>
      </c>
      <c r="J67" s="99"/>
      <c r="K67" s="99"/>
      <c r="L67" s="99"/>
      <c r="M67" s="99"/>
    </row>
    <row r="68" spans="1:13" s="54" customFormat="1" ht="12">
      <c r="A68" s="55" t="s">
        <v>58</v>
      </c>
      <c r="B68" s="20" t="s">
        <v>22</v>
      </c>
      <c r="C68" s="20" t="s">
        <v>5</v>
      </c>
      <c r="D68" s="20" t="s">
        <v>15</v>
      </c>
      <c r="E68" s="20" t="s">
        <v>146</v>
      </c>
      <c r="F68" s="20"/>
      <c r="G68" s="108">
        <f>G69+G71+G73</f>
        <v>1809.7</v>
      </c>
      <c r="H68" s="108">
        <f t="shared" ref="H68" si="27">H69+H71+H73</f>
        <v>0</v>
      </c>
      <c r="I68" s="108">
        <f t="shared" si="1"/>
        <v>1809.7</v>
      </c>
      <c r="J68" s="52"/>
      <c r="K68" s="52"/>
      <c r="L68" s="52"/>
      <c r="M68" s="52"/>
    </row>
    <row r="69" spans="1:13" s="54" customFormat="1" ht="24">
      <c r="A69" s="21" t="s">
        <v>60</v>
      </c>
      <c r="B69" s="20" t="s">
        <v>22</v>
      </c>
      <c r="C69" s="20" t="s">
        <v>5</v>
      </c>
      <c r="D69" s="20" t="s">
        <v>15</v>
      </c>
      <c r="E69" s="20" t="s">
        <v>146</v>
      </c>
      <c r="F69" s="20" t="s">
        <v>59</v>
      </c>
      <c r="G69" s="108">
        <f>G70</f>
        <v>1808.4</v>
      </c>
      <c r="H69" s="108">
        <f t="shared" ref="H69" si="28">H70</f>
        <v>0</v>
      </c>
      <c r="I69" s="108">
        <f t="shared" si="1"/>
        <v>1808.4</v>
      </c>
      <c r="J69" s="52"/>
      <c r="K69" s="52"/>
      <c r="L69" s="52"/>
      <c r="M69" s="52"/>
    </row>
    <row r="70" spans="1:13" s="54" customFormat="1" ht="12">
      <c r="A70" s="21" t="s">
        <v>62</v>
      </c>
      <c r="B70" s="20" t="s">
        <v>22</v>
      </c>
      <c r="C70" s="20" t="s">
        <v>5</v>
      </c>
      <c r="D70" s="20" t="s">
        <v>15</v>
      </c>
      <c r="E70" s="20" t="s">
        <v>146</v>
      </c>
      <c r="F70" s="20" t="s">
        <v>61</v>
      </c>
      <c r="G70" s="108">
        <f>1808.4</f>
        <v>1808.4</v>
      </c>
      <c r="H70" s="111"/>
      <c r="I70" s="108">
        <f t="shared" si="1"/>
        <v>1808.4</v>
      </c>
      <c r="J70" s="52"/>
      <c r="K70" s="52"/>
      <c r="L70" s="52"/>
      <c r="M70" s="52"/>
    </row>
    <row r="71" spans="1:13" s="54" customFormat="1" ht="12">
      <c r="A71" s="21" t="s">
        <v>68</v>
      </c>
      <c r="B71" s="20" t="s">
        <v>22</v>
      </c>
      <c r="C71" s="20" t="s">
        <v>5</v>
      </c>
      <c r="D71" s="20" t="s">
        <v>15</v>
      </c>
      <c r="E71" s="20" t="s">
        <v>146</v>
      </c>
      <c r="F71" s="20" t="s">
        <v>66</v>
      </c>
      <c r="G71" s="108">
        <f>G72</f>
        <v>1.3</v>
      </c>
      <c r="H71" s="108">
        <f t="shared" ref="H71" si="29">H72</f>
        <v>0</v>
      </c>
      <c r="I71" s="108">
        <f t="shared" si="1"/>
        <v>1.3</v>
      </c>
      <c r="J71" s="52"/>
      <c r="K71" s="52"/>
      <c r="L71" s="52"/>
      <c r="M71" s="52"/>
    </row>
    <row r="72" spans="1:13" s="54" customFormat="1" ht="11.25" customHeight="1">
      <c r="A72" s="21" t="s">
        <v>88</v>
      </c>
      <c r="B72" s="20" t="s">
        <v>22</v>
      </c>
      <c r="C72" s="20" t="s">
        <v>5</v>
      </c>
      <c r="D72" s="20" t="s">
        <v>15</v>
      </c>
      <c r="E72" s="20" t="s">
        <v>146</v>
      </c>
      <c r="F72" s="20" t="s">
        <v>67</v>
      </c>
      <c r="G72" s="108">
        <v>1.3</v>
      </c>
      <c r="H72" s="111"/>
      <c r="I72" s="108">
        <f t="shared" si="1"/>
        <v>1.3</v>
      </c>
      <c r="J72" s="52"/>
      <c r="K72" s="52"/>
      <c r="L72" s="52"/>
      <c r="M72" s="52"/>
    </row>
    <row r="73" spans="1:13" s="54" customFormat="1" ht="12" hidden="1">
      <c r="A73" s="21" t="s">
        <v>70</v>
      </c>
      <c r="B73" s="20" t="s">
        <v>22</v>
      </c>
      <c r="C73" s="20" t="s">
        <v>5</v>
      </c>
      <c r="D73" s="20" t="s">
        <v>15</v>
      </c>
      <c r="E73" s="20" t="s">
        <v>146</v>
      </c>
      <c r="F73" s="20" t="s">
        <v>22</v>
      </c>
      <c r="G73" s="108">
        <f>G74</f>
        <v>0</v>
      </c>
      <c r="H73" s="112"/>
      <c r="I73" s="106">
        <f t="shared" si="1"/>
        <v>0</v>
      </c>
      <c r="J73" s="52"/>
      <c r="K73" s="52"/>
      <c r="L73" s="52"/>
      <c r="M73" s="52"/>
    </row>
    <row r="74" spans="1:13" s="54" customFormat="1" ht="12" hidden="1">
      <c r="A74" s="21" t="s">
        <v>71</v>
      </c>
      <c r="B74" s="20" t="s">
        <v>22</v>
      </c>
      <c r="C74" s="20" t="s">
        <v>5</v>
      </c>
      <c r="D74" s="20" t="s">
        <v>15</v>
      </c>
      <c r="E74" s="20" t="s">
        <v>146</v>
      </c>
      <c r="F74" s="20" t="s">
        <v>69</v>
      </c>
      <c r="G74" s="108">
        <v>0</v>
      </c>
      <c r="H74" s="112"/>
      <c r="I74" s="106">
        <f t="shared" si="1"/>
        <v>0</v>
      </c>
      <c r="J74" s="52"/>
      <c r="K74" s="52"/>
      <c r="L74" s="52"/>
      <c r="M74" s="52"/>
    </row>
    <row r="75" spans="1:13" s="56" customFormat="1" ht="12">
      <c r="A75" s="22" t="s">
        <v>51</v>
      </c>
      <c r="B75" s="18" t="s">
        <v>22</v>
      </c>
      <c r="C75" s="18" t="s">
        <v>5</v>
      </c>
      <c r="D75" s="18" t="s">
        <v>48</v>
      </c>
      <c r="E75" s="18"/>
      <c r="F75" s="18"/>
      <c r="G75" s="107">
        <f>G88+G101+G76+G97+G84</f>
        <v>9916.2000000000007</v>
      </c>
      <c r="H75" s="107">
        <f>H88+H101+H76+H97+H84</f>
        <v>0</v>
      </c>
      <c r="I75" s="107">
        <f t="shared" ref="I75:I154" si="30">G75+H75</f>
        <v>9916.2000000000007</v>
      </c>
      <c r="J75" s="98"/>
      <c r="K75" s="98"/>
      <c r="L75" s="98"/>
      <c r="M75" s="98"/>
    </row>
    <row r="76" spans="1:13" s="52" customFormat="1" ht="24">
      <c r="A76" s="21" t="s">
        <v>444</v>
      </c>
      <c r="B76" s="20" t="s">
        <v>22</v>
      </c>
      <c r="C76" s="20" t="s">
        <v>5</v>
      </c>
      <c r="D76" s="20" t="s">
        <v>48</v>
      </c>
      <c r="E76" s="20" t="s">
        <v>148</v>
      </c>
      <c r="F76" s="20"/>
      <c r="G76" s="108">
        <f>G77</f>
        <v>78</v>
      </c>
      <c r="H76" s="108">
        <f t="shared" ref="H76" si="31">H77</f>
        <v>0</v>
      </c>
      <c r="I76" s="108">
        <f t="shared" si="30"/>
        <v>78</v>
      </c>
    </row>
    <row r="77" spans="1:13" s="52" customFormat="1" ht="12">
      <c r="A77" s="21" t="s">
        <v>520</v>
      </c>
      <c r="B77" s="20" t="s">
        <v>22</v>
      </c>
      <c r="C77" s="20" t="s">
        <v>5</v>
      </c>
      <c r="D77" s="20" t="s">
        <v>48</v>
      </c>
      <c r="E77" s="20" t="s">
        <v>149</v>
      </c>
      <c r="F77" s="20"/>
      <c r="G77" s="108">
        <f>G78+G81</f>
        <v>78</v>
      </c>
      <c r="H77" s="108">
        <f>H78+H81</f>
        <v>0</v>
      </c>
      <c r="I77" s="108">
        <f t="shared" si="30"/>
        <v>78</v>
      </c>
    </row>
    <row r="78" spans="1:13" s="52" customFormat="1" ht="12">
      <c r="A78" s="21" t="s">
        <v>267</v>
      </c>
      <c r="B78" s="20" t="s">
        <v>22</v>
      </c>
      <c r="C78" s="20" t="s">
        <v>5</v>
      </c>
      <c r="D78" s="20" t="s">
        <v>48</v>
      </c>
      <c r="E78" s="20" t="s">
        <v>268</v>
      </c>
      <c r="F78" s="20"/>
      <c r="G78" s="108">
        <f>G79</f>
        <v>78</v>
      </c>
      <c r="H78" s="108">
        <f t="shared" ref="H78:H79" si="32">H79</f>
        <v>0</v>
      </c>
      <c r="I78" s="108">
        <f t="shared" si="30"/>
        <v>78</v>
      </c>
    </row>
    <row r="79" spans="1:13" s="52" customFormat="1" ht="12">
      <c r="A79" s="21" t="s">
        <v>94</v>
      </c>
      <c r="B79" s="20" t="s">
        <v>22</v>
      </c>
      <c r="C79" s="20" t="s">
        <v>5</v>
      </c>
      <c r="D79" s="20" t="s">
        <v>48</v>
      </c>
      <c r="E79" s="20" t="s">
        <v>268</v>
      </c>
      <c r="F79" s="20" t="s">
        <v>93</v>
      </c>
      <c r="G79" s="108">
        <f>G80</f>
        <v>78</v>
      </c>
      <c r="H79" s="108">
        <f t="shared" si="32"/>
        <v>0</v>
      </c>
      <c r="I79" s="108">
        <f t="shared" si="30"/>
        <v>78</v>
      </c>
    </row>
    <row r="80" spans="1:13" s="52" customFormat="1" ht="13.5" customHeight="1">
      <c r="A80" s="21" t="s">
        <v>255</v>
      </c>
      <c r="B80" s="20" t="s">
        <v>22</v>
      </c>
      <c r="C80" s="20" t="s">
        <v>5</v>
      </c>
      <c r="D80" s="20" t="s">
        <v>48</v>
      </c>
      <c r="E80" s="20" t="s">
        <v>268</v>
      </c>
      <c r="F80" s="20" t="s">
        <v>256</v>
      </c>
      <c r="G80" s="108">
        <v>78</v>
      </c>
      <c r="H80" s="111"/>
      <c r="I80" s="108">
        <f t="shared" si="30"/>
        <v>78</v>
      </c>
    </row>
    <row r="81" spans="1:13" s="52" customFormat="1" ht="12" hidden="1">
      <c r="A81" s="21" t="s">
        <v>269</v>
      </c>
      <c r="B81" s="20" t="s">
        <v>22</v>
      </c>
      <c r="C81" s="20" t="s">
        <v>5</v>
      </c>
      <c r="D81" s="20" t="s">
        <v>48</v>
      </c>
      <c r="E81" s="20" t="s">
        <v>150</v>
      </c>
      <c r="F81" s="20"/>
      <c r="G81" s="108">
        <f>G82</f>
        <v>0</v>
      </c>
      <c r="H81" s="111"/>
      <c r="I81" s="108">
        <f t="shared" si="30"/>
        <v>0</v>
      </c>
    </row>
    <row r="82" spans="1:13" s="52" customFormat="1" ht="12" hidden="1">
      <c r="A82" s="21" t="s">
        <v>94</v>
      </c>
      <c r="B82" s="20" t="s">
        <v>22</v>
      </c>
      <c r="C82" s="20" t="s">
        <v>5</v>
      </c>
      <c r="D82" s="20" t="s">
        <v>48</v>
      </c>
      <c r="E82" s="20" t="s">
        <v>150</v>
      </c>
      <c r="F82" s="20" t="s">
        <v>93</v>
      </c>
      <c r="G82" s="108">
        <f>G83</f>
        <v>0</v>
      </c>
      <c r="H82" s="111"/>
      <c r="I82" s="108">
        <f t="shared" si="30"/>
        <v>0</v>
      </c>
    </row>
    <row r="83" spans="1:13" s="52" customFormat="1" ht="12" hidden="1">
      <c r="A83" s="21" t="s">
        <v>255</v>
      </c>
      <c r="B83" s="20" t="s">
        <v>22</v>
      </c>
      <c r="C83" s="20" t="s">
        <v>5</v>
      </c>
      <c r="D83" s="20" t="s">
        <v>48</v>
      </c>
      <c r="E83" s="20" t="s">
        <v>150</v>
      </c>
      <c r="F83" s="20" t="s">
        <v>256</v>
      </c>
      <c r="G83" s="108"/>
      <c r="H83" s="111"/>
      <c r="I83" s="108">
        <f t="shared" si="30"/>
        <v>0</v>
      </c>
    </row>
    <row r="84" spans="1:13" s="52" customFormat="1" ht="24" hidden="1">
      <c r="A84" s="21" t="s">
        <v>291</v>
      </c>
      <c r="B84" s="20" t="s">
        <v>22</v>
      </c>
      <c r="C84" s="20" t="s">
        <v>5</v>
      </c>
      <c r="D84" s="20" t="s">
        <v>48</v>
      </c>
      <c r="E84" s="20" t="s">
        <v>162</v>
      </c>
      <c r="F84" s="20"/>
      <c r="G84" s="108">
        <f t="shared" ref="G84:H86" si="33">G85</f>
        <v>0</v>
      </c>
      <c r="H84" s="108">
        <f t="shared" si="33"/>
        <v>0</v>
      </c>
      <c r="I84" s="108">
        <f t="shared" si="30"/>
        <v>0</v>
      </c>
    </row>
    <row r="85" spans="1:13" s="52" customFormat="1" ht="12" hidden="1">
      <c r="A85" s="21" t="s">
        <v>99</v>
      </c>
      <c r="B85" s="20" t="s">
        <v>22</v>
      </c>
      <c r="C85" s="20" t="s">
        <v>5</v>
      </c>
      <c r="D85" s="20" t="s">
        <v>48</v>
      </c>
      <c r="E85" s="20" t="s">
        <v>164</v>
      </c>
      <c r="F85" s="20"/>
      <c r="G85" s="108">
        <f t="shared" si="33"/>
        <v>0</v>
      </c>
      <c r="H85" s="108">
        <f t="shared" si="33"/>
        <v>0</v>
      </c>
      <c r="I85" s="108">
        <f t="shared" si="30"/>
        <v>0</v>
      </c>
    </row>
    <row r="86" spans="1:13" s="52" customFormat="1" ht="12" hidden="1">
      <c r="A86" s="24" t="s">
        <v>68</v>
      </c>
      <c r="B86" s="20" t="s">
        <v>22</v>
      </c>
      <c r="C86" s="20" t="s">
        <v>5</v>
      </c>
      <c r="D86" s="20" t="s">
        <v>48</v>
      </c>
      <c r="E86" s="20" t="s">
        <v>164</v>
      </c>
      <c r="F86" s="20" t="s">
        <v>66</v>
      </c>
      <c r="G86" s="108">
        <f t="shared" si="33"/>
        <v>0</v>
      </c>
      <c r="H86" s="108">
        <f t="shared" si="33"/>
        <v>0</v>
      </c>
      <c r="I86" s="108">
        <f t="shared" si="30"/>
        <v>0</v>
      </c>
    </row>
    <row r="87" spans="1:13" s="52" customFormat="1" ht="12" hidden="1">
      <c r="A87" s="24" t="s">
        <v>86</v>
      </c>
      <c r="B87" s="20" t="s">
        <v>22</v>
      </c>
      <c r="C87" s="20" t="s">
        <v>5</v>
      </c>
      <c r="D87" s="20" t="s">
        <v>48</v>
      </c>
      <c r="E87" s="20" t="s">
        <v>164</v>
      </c>
      <c r="F87" s="20" t="s">
        <v>67</v>
      </c>
      <c r="G87" s="108"/>
      <c r="H87" s="111"/>
      <c r="I87" s="108">
        <f t="shared" si="30"/>
        <v>0</v>
      </c>
    </row>
    <row r="88" spans="1:13" s="54" customFormat="1" ht="12">
      <c r="A88" s="21" t="s">
        <v>72</v>
      </c>
      <c r="B88" s="20" t="s">
        <v>22</v>
      </c>
      <c r="C88" s="20" t="s">
        <v>5</v>
      </c>
      <c r="D88" s="20" t="s">
        <v>48</v>
      </c>
      <c r="E88" s="20" t="s">
        <v>151</v>
      </c>
      <c r="F88" s="20"/>
      <c r="G88" s="108">
        <f>G89</f>
        <v>9468.2000000000007</v>
      </c>
      <c r="H88" s="108">
        <f t="shared" ref="H88" si="34">H89</f>
        <v>0</v>
      </c>
      <c r="I88" s="108">
        <f t="shared" si="30"/>
        <v>9468.2000000000007</v>
      </c>
      <c r="J88" s="52"/>
      <c r="K88" s="52"/>
      <c r="L88" s="52"/>
      <c r="M88" s="52"/>
    </row>
    <row r="89" spans="1:13" s="54" customFormat="1" ht="12">
      <c r="A89" s="21" t="s">
        <v>73</v>
      </c>
      <c r="B89" s="20" t="s">
        <v>22</v>
      </c>
      <c r="C89" s="20" t="s">
        <v>5</v>
      </c>
      <c r="D89" s="20" t="s">
        <v>48</v>
      </c>
      <c r="E89" s="20" t="s">
        <v>152</v>
      </c>
      <c r="F89" s="20"/>
      <c r="G89" s="108">
        <f>G90+G92+G94</f>
        <v>9468.2000000000007</v>
      </c>
      <c r="H89" s="108">
        <f t="shared" ref="H89" si="35">H90+H92+H94</f>
        <v>0</v>
      </c>
      <c r="I89" s="108">
        <f t="shared" si="30"/>
        <v>9468.2000000000007</v>
      </c>
      <c r="J89" s="52"/>
      <c r="K89" s="52"/>
      <c r="L89" s="52"/>
      <c r="M89" s="52"/>
    </row>
    <row r="90" spans="1:13" s="54" customFormat="1" ht="24">
      <c r="A90" s="21" t="s">
        <v>60</v>
      </c>
      <c r="B90" s="20" t="s">
        <v>22</v>
      </c>
      <c r="C90" s="20" t="s">
        <v>5</v>
      </c>
      <c r="D90" s="20" t="s">
        <v>48</v>
      </c>
      <c r="E90" s="20" t="s">
        <v>152</v>
      </c>
      <c r="F90" s="20" t="s">
        <v>59</v>
      </c>
      <c r="G90" s="108">
        <f>G91</f>
        <v>5951.2</v>
      </c>
      <c r="H90" s="108">
        <f t="shared" ref="H90" si="36">H91</f>
        <v>0</v>
      </c>
      <c r="I90" s="108">
        <f t="shared" si="30"/>
        <v>5951.2</v>
      </c>
      <c r="J90" s="52"/>
      <c r="K90" s="52"/>
      <c r="L90" s="52"/>
      <c r="M90" s="52"/>
    </row>
    <row r="91" spans="1:13" s="54" customFormat="1" ht="12">
      <c r="A91" s="21" t="s">
        <v>75</v>
      </c>
      <c r="B91" s="20" t="s">
        <v>22</v>
      </c>
      <c r="C91" s="20" t="s">
        <v>5</v>
      </c>
      <c r="D91" s="20" t="s">
        <v>48</v>
      </c>
      <c r="E91" s="20" t="s">
        <v>152</v>
      </c>
      <c r="F91" s="20" t="s">
        <v>74</v>
      </c>
      <c r="G91" s="108">
        <f>4289+372.9+1289.3</f>
        <v>5951.2</v>
      </c>
      <c r="H91" s="111"/>
      <c r="I91" s="108">
        <f t="shared" si="30"/>
        <v>5951.2</v>
      </c>
      <c r="J91" s="52"/>
      <c r="K91" s="52"/>
      <c r="L91" s="52"/>
      <c r="M91" s="52"/>
    </row>
    <row r="92" spans="1:13" s="54" customFormat="1" ht="12">
      <c r="A92" s="21" t="s">
        <v>68</v>
      </c>
      <c r="B92" s="20" t="s">
        <v>22</v>
      </c>
      <c r="C92" s="20" t="s">
        <v>5</v>
      </c>
      <c r="D92" s="20" t="s">
        <v>48</v>
      </c>
      <c r="E92" s="20" t="s">
        <v>152</v>
      </c>
      <c r="F92" s="20" t="s">
        <v>66</v>
      </c>
      <c r="G92" s="108">
        <f>G93</f>
        <v>3498</v>
      </c>
      <c r="H92" s="108">
        <f t="shared" ref="H92" si="37">H93</f>
        <v>0</v>
      </c>
      <c r="I92" s="108">
        <f t="shared" si="30"/>
        <v>3498</v>
      </c>
      <c r="J92" s="52"/>
      <c r="K92" s="52"/>
      <c r="L92" s="52"/>
      <c r="M92" s="52"/>
    </row>
    <row r="93" spans="1:13" s="54" customFormat="1" ht="12">
      <c r="A93" s="21" t="s">
        <v>88</v>
      </c>
      <c r="B93" s="20" t="s">
        <v>22</v>
      </c>
      <c r="C93" s="20" t="s">
        <v>5</v>
      </c>
      <c r="D93" s="20" t="s">
        <v>48</v>
      </c>
      <c r="E93" s="20" t="s">
        <v>152</v>
      </c>
      <c r="F93" s="20" t="s">
        <v>67</v>
      </c>
      <c r="G93" s="108">
        <f>585.1+2912.9</f>
        <v>3498</v>
      </c>
      <c r="H93" s="111"/>
      <c r="I93" s="108">
        <f t="shared" si="30"/>
        <v>3498</v>
      </c>
      <c r="J93" s="52"/>
      <c r="K93" s="52"/>
      <c r="L93" s="52"/>
      <c r="M93" s="52"/>
    </row>
    <row r="94" spans="1:13" s="54" customFormat="1" ht="12" customHeight="1">
      <c r="A94" s="21" t="s">
        <v>70</v>
      </c>
      <c r="B94" s="20" t="s">
        <v>22</v>
      </c>
      <c r="C94" s="20" t="s">
        <v>5</v>
      </c>
      <c r="D94" s="20" t="s">
        <v>48</v>
      </c>
      <c r="E94" s="20" t="s">
        <v>152</v>
      </c>
      <c r="F94" s="20" t="s">
        <v>22</v>
      </c>
      <c r="G94" s="108">
        <f>G95+G96</f>
        <v>19</v>
      </c>
      <c r="H94" s="108">
        <f t="shared" ref="H94" si="38">H95+H96</f>
        <v>0</v>
      </c>
      <c r="I94" s="108">
        <f t="shared" si="30"/>
        <v>19</v>
      </c>
      <c r="J94" s="52"/>
      <c r="K94" s="52"/>
      <c r="L94" s="52"/>
      <c r="M94" s="52"/>
    </row>
    <row r="95" spans="1:13" s="54" customFormat="1" ht="12" hidden="1">
      <c r="A95" s="21" t="s">
        <v>270</v>
      </c>
      <c r="B95" s="20" t="s">
        <v>22</v>
      </c>
      <c r="C95" s="20" t="s">
        <v>5</v>
      </c>
      <c r="D95" s="20" t="s">
        <v>48</v>
      </c>
      <c r="E95" s="20" t="s">
        <v>152</v>
      </c>
      <c r="F95" s="20" t="s">
        <v>271</v>
      </c>
      <c r="G95" s="108"/>
      <c r="H95" s="112"/>
      <c r="I95" s="108">
        <f t="shared" si="30"/>
        <v>0</v>
      </c>
      <c r="J95" s="52"/>
      <c r="K95" s="52"/>
      <c r="L95" s="52"/>
      <c r="M95" s="52"/>
    </row>
    <row r="96" spans="1:13" s="54" customFormat="1" ht="14.25" customHeight="1">
      <c r="A96" s="21" t="s">
        <v>71</v>
      </c>
      <c r="B96" s="20" t="s">
        <v>22</v>
      </c>
      <c r="C96" s="20" t="s">
        <v>5</v>
      </c>
      <c r="D96" s="20" t="s">
        <v>48</v>
      </c>
      <c r="E96" s="20" t="s">
        <v>152</v>
      </c>
      <c r="F96" s="20" t="s">
        <v>69</v>
      </c>
      <c r="G96" s="108">
        <f>4+15</f>
        <v>19</v>
      </c>
      <c r="H96" s="111"/>
      <c r="I96" s="108">
        <f t="shared" si="30"/>
        <v>19</v>
      </c>
      <c r="J96" s="52"/>
      <c r="K96" s="52"/>
      <c r="L96" s="52"/>
      <c r="M96" s="52"/>
    </row>
    <row r="97" spans="1:13" s="54" customFormat="1" ht="12" hidden="1">
      <c r="A97" s="21" t="s">
        <v>236</v>
      </c>
      <c r="B97" s="20" t="s">
        <v>22</v>
      </c>
      <c r="C97" s="20" t="s">
        <v>5</v>
      </c>
      <c r="D97" s="20" t="s">
        <v>48</v>
      </c>
      <c r="E97" s="20" t="s">
        <v>181</v>
      </c>
      <c r="F97" s="20"/>
      <c r="G97" s="108">
        <f t="shared" ref="G97:H99" si="39">G98</f>
        <v>0</v>
      </c>
      <c r="H97" s="108">
        <f t="shared" si="39"/>
        <v>0</v>
      </c>
      <c r="I97" s="108">
        <f t="shared" si="30"/>
        <v>0</v>
      </c>
      <c r="J97" s="52"/>
      <c r="K97" s="52"/>
      <c r="L97" s="52"/>
      <c r="M97" s="52"/>
    </row>
    <row r="98" spans="1:13" s="54" customFormat="1" ht="12" hidden="1">
      <c r="A98" s="21" t="s">
        <v>104</v>
      </c>
      <c r="B98" s="20" t="s">
        <v>22</v>
      </c>
      <c r="C98" s="20" t="s">
        <v>5</v>
      </c>
      <c r="D98" s="20" t="s">
        <v>48</v>
      </c>
      <c r="E98" s="20" t="s">
        <v>182</v>
      </c>
      <c r="F98" s="20"/>
      <c r="G98" s="108">
        <f t="shared" si="39"/>
        <v>0</v>
      </c>
      <c r="H98" s="108">
        <f t="shared" si="39"/>
        <v>0</v>
      </c>
      <c r="I98" s="108">
        <f t="shared" si="30"/>
        <v>0</v>
      </c>
      <c r="J98" s="52"/>
      <c r="K98" s="52"/>
      <c r="L98" s="52"/>
      <c r="M98" s="52"/>
    </row>
    <row r="99" spans="1:13" s="54" customFormat="1" ht="12" hidden="1">
      <c r="A99" s="21" t="s">
        <v>68</v>
      </c>
      <c r="B99" s="20" t="s">
        <v>22</v>
      </c>
      <c r="C99" s="20" t="s">
        <v>5</v>
      </c>
      <c r="D99" s="20" t="s">
        <v>48</v>
      </c>
      <c r="E99" s="20" t="s">
        <v>182</v>
      </c>
      <c r="F99" s="20" t="s">
        <v>66</v>
      </c>
      <c r="G99" s="108">
        <f t="shared" si="39"/>
        <v>0</v>
      </c>
      <c r="H99" s="108">
        <f t="shared" si="39"/>
        <v>0</v>
      </c>
      <c r="I99" s="108">
        <f t="shared" si="30"/>
        <v>0</v>
      </c>
      <c r="J99" s="52"/>
      <c r="K99" s="52"/>
      <c r="L99" s="52"/>
      <c r="M99" s="52"/>
    </row>
    <row r="100" spans="1:13" s="54" customFormat="1" ht="12" hidden="1">
      <c r="A100" s="21" t="s">
        <v>88</v>
      </c>
      <c r="B100" s="20" t="s">
        <v>22</v>
      </c>
      <c r="C100" s="20" t="s">
        <v>5</v>
      </c>
      <c r="D100" s="20" t="s">
        <v>48</v>
      </c>
      <c r="E100" s="20" t="s">
        <v>182</v>
      </c>
      <c r="F100" s="20" t="s">
        <v>67</v>
      </c>
      <c r="G100" s="108"/>
      <c r="H100" s="111"/>
      <c r="I100" s="108">
        <f t="shared" si="30"/>
        <v>0</v>
      </c>
      <c r="J100" s="52"/>
      <c r="K100" s="52"/>
      <c r="L100" s="52"/>
      <c r="M100" s="52"/>
    </row>
    <row r="101" spans="1:13" s="54" customFormat="1" ht="13.5" customHeight="1">
      <c r="A101" s="21" t="s">
        <v>51</v>
      </c>
      <c r="B101" s="57" t="s">
        <v>22</v>
      </c>
      <c r="C101" s="57" t="s">
        <v>5</v>
      </c>
      <c r="D101" s="57" t="s">
        <v>48</v>
      </c>
      <c r="E101" s="57" t="s">
        <v>153</v>
      </c>
      <c r="F101" s="20"/>
      <c r="G101" s="108">
        <f>G111+G116+G108+G102+G105</f>
        <v>370</v>
      </c>
      <c r="H101" s="108">
        <f>H111+H116+H108+H102+H105</f>
        <v>0</v>
      </c>
      <c r="I101" s="108">
        <f t="shared" si="30"/>
        <v>370</v>
      </c>
      <c r="J101" s="52"/>
      <c r="K101" s="52"/>
      <c r="L101" s="52"/>
      <c r="M101" s="52"/>
    </row>
    <row r="102" spans="1:13" s="54" customFormat="1" ht="24" hidden="1">
      <c r="A102" s="21" t="s">
        <v>407</v>
      </c>
      <c r="B102" s="57" t="s">
        <v>22</v>
      </c>
      <c r="C102" s="57" t="s">
        <v>5</v>
      </c>
      <c r="D102" s="57" t="s">
        <v>48</v>
      </c>
      <c r="E102" s="57" t="s">
        <v>406</v>
      </c>
      <c r="F102" s="20"/>
      <c r="G102" s="108">
        <f>G103</f>
        <v>0</v>
      </c>
      <c r="H102" s="108">
        <f>H103</f>
        <v>0</v>
      </c>
      <c r="I102" s="108">
        <f t="shared" si="30"/>
        <v>0</v>
      </c>
      <c r="J102" s="52"/>
      <c r="K102" s="52"/>
      <c r="L102" s="52"/>
      <c r="M102" s="52"/>
    </row>
    <row r="103" spans="1:13" s="54" customFormat="1" ht="12" hidden="1">
      <c r="A103" s="21" t="s">
        <v>68</v>
      </c>
      <c r="B103" s="57" t="s">
        <v>22</v>
      </c>
      <c r="C103" s="57" t="s">
        <v>5</v>
      </c>
      <c r="D103" s="57" t="s">
        <v>48</v>
      </c>
      <c r="E103" s="57" t="s">
        <v>406</v>
      </c>
      <c r="F103" s="20" t="s">
        <v>66</v>
      </c>
      <c r="G103" s="108">
        <f>G104</f>
        <v>0</v>
      </c>
      <c r="H103" s="108">
        <f>H104</f>
        <v>0</v>
      </c>
      <c r="I103" s="108">
        <f t="shared" si="30"/>
        <v>0</v>
      </c>
      <c r="J103" s="52"/>
      <c r="K103" s="52"/>
      <c r="L103" s="52"/>
      <c r="M103" s="52"/>
    </row>
    <row r="104" spans="1:13" s="54" customFormat="1" ht="12" hidden="1">
      <c r="A104" s="21" t="s">
        <v>88</v>
      </c>
      <c r="B104" s="57" t="s">
        <v>22</v>
      </c>
      <c r="C104" s="57" t="s">
        <v>5</v>
      </c>
      <c r="D104" s="57" t="s">
        <v>48</v>
      </c>
      <c r="E104" s="57" t="s">
        <v>406</v>
      </c>
      <c r="F104" s="20" t="s">
        <v>67</v>
      </c>
      <c r="G104" s="108"/>
      <c r="H104" s="108"/>
      <c r="I104" s="108">
        <f t="shared" si="30"/>
        <v>0</v>
      </c>
      <c r="J104" s="52"/>
      <c r="K104" s="52"/>
      <c r="L104" s="52"/>
      <c r="M104" s="52"/>
    </row>
    <row r="105" spans="1:13" s="54" customFormat="1" ht="12" hidden="1">
      <c r="A105" s="21" t="s">
        <v>99</v>
      </c>
      <c r="B105" s="57" t="s">
        <v>22</v>
      </c>
      <c r="C105" s="57" t="s">
        <v>5</v>
      </c>
      <c r="D105" s="57" t="s">
        <v>48</v>
      </c>
      <c r="E105" s="57" t="s">
        <v>414</v>
      </c>
      <c r="F105" s="20"/>
      <c r="G105" s="108">
        <f>G106</f>
        <v>0</v>
      </c>
      <c r="H105" s="108">
        <f>H106</f>
        <v>0</v>
      </c>
      <c r="I105" s="108">
        <f t="shared" si="30"/>
        <v>0</v>
      </c>
      <c r="J105" s="52"/>
      <c r="K105" s="52"/>
      <c r="L105" s="52"/>
      <c r="M105" s="52"/>
    </row>
    <row r="106" spans="1:13" s="54" customFormat="1" ht="12" hidden="1">
      <c r="A106" s="21" t="s">
        <v>70</v>
      </c>
      <c r="B106" s="57" t="s">
        <v>22</v>
      </c>
      <c r="C106" s="57" t="s">
        <v>5</v>
      </c>
      <c r="D106" s="57" t="s">
        <v>48</v>
      </c>
      <c r="E106" s="57" t="s">
        <v>414</v>
      </c>
      <c r="F106" s="20" t="s">
        <v>22</v>
      </c>
      <c r="G106" s="108">
        <f>G107</f>
        <v>0</v>
      </c>
      <c r="H106" s="108">
        <f>H107</f>
        <v>0</v>
      </c>
      <c r="I106" s="108">
        <f t="shared" si="30"/>
        <v>0</v>
      </c>
      <c r="J106" s="52"/>
      <c r="K106" s="52"/>
      <c r="L106" s="52"/>
      <c r="M106" s="52"/>
    </row>
    <row r="107" spans="1:13" s="54" customFormat="1" ht="12" hidden="1">
      <c r="A107" s="21" t="s">
        <v>71</v>
      </c>
      <c r="B107" s="57" t="s">
        <v>22</v>
      </c>
      <c r="C107" s="57" t="s">
        <v>5</v>
      </c>
      <c r="D107" s="57" t="s">
        <v>415</v>
      </c>
      <c r="E107" s="57" t="s">
        <v>414</v>
      </c>
      <c r="F107" s="20" t="s">
        <v>69</v>
      </c>
      <c r="G107" s="108"/>
      <c r="H107" s="108"/>
      <c r="I107" s="108">
        <f t="shared" si="30"/>
        <v>0</v>
      </c>
      <c r="J107" s="52"/>
      <c r="K107" s="52"/>
      <c r="L107" s="52"/>
      <c r="M107" s="52"/>
    </row>
    <row r="108" spans="1:13" s="54" customFormat="1" ht="12" hidden="1">
      <c r="A108" s="21" t="s">
        <v>358</v>
      </c>
      <c r="B108" s="57" t="s">
        <v>22</v>
      </c>
      <c r="C108" s="57" t="s">
        <v>5</v>
      </c>
      <c r="D108" s="57" t="s">
        <v>48</v>
      </c>
      <c r="E108" s="57" t="s">
        <v>357</v>
      </c>
      <c r="F108" s="20"/>
      <c r="G108" s="108">
        <f>G109</f>
        <v>0</v>
      </c>
      <c r="H108" s="108">
        <f>H109</f>
        <v>0</v>
      </c>
      <c r="I108" s="108">
        <f t="shared" si="30"/>
        <v>0</v>
      </c>
      <c r="J108" s="52"/>
      <c r="K108" s="52"/>
      <c r="L108" s="52"/>
      <c r="M108" s="52"/>
    </row>
    <row r="109" spans="1:13" s="54" customFormat="1" ht="12" hidden="1">
      <c r="A109" s="21" t="s">
        <v>131</v>
      </c>
      <c r="B109" s="57" t="s">
        <v>22</v>
      </c>
      <c r="C109" s="57" t="s">
        <v>5</v>
      </c>
      <c r="D109" s="57" t="s">
        <v>48</v>
      </c>
      <c r="E109" s="57" t="s">
        <v>357</v>
      </c>
      <c r="F109" s="20" t="s">
        <v>128</v>
      </c>
      <c r="G109" s="108">
        <f>G110</f>
        <v>0</v>
      </c>
      <c r="H109" s="108">
        <f>H110</f>
        <v>0</v>
      </c>
      <c r="I109" s="108">
        <f t="shared" si="30"/>
        <v>0</v>
      </c>
      <c r="J109" s="52"/>
      <c r="K109" s="52"/>
      <c r="L109" s="52"/>
      <c r="M109" s="52"/>
    </row>
    <row r="110" spans="1:13" s="54" customFormat="1" ht="12" hidden="1">
      <c r="A110" s="21" t="s">
        <v>130</v>
      </c>
      <c r="B110" s="57" t="s">
        <v>22</v>
      </c>
      <c r="C110" s="57" t="s">
        <v>5</v>
      </c>
      <c r="D110" s="57" t="s">
        <v>48</v>
      </c>
      <c r="E110" s="57" t="s">
        <v>357</v>
      </c>
      <c r="F110" s="20" t="s">
        <v>129</v>
      </c>
      <c r="G110" s="108"/>
      <c r="H110" s="108"/>
      <c r="I110" s="108">
        <f t="shared" si="30"/>
        <v>0</v>
      </c>
      <c r="J110" s="52"/>
      <c r="K110" s="52"/>
      <c r="L110" s="52"/>
      <c r="M110" s="52"/>
    </row>
    <row r="111" spans="1:13" s="54" customFormat="1" ht="23.25" customHeight="1">
      <c r="A111" s="21" t="s">
        <v>124</v>
      </c>
      <c r="B111" s="57" t="s">
        <v>22</v>
      </c>
      <c r="C111" s="57" t="s">
        <v>5</v>
      </c>
      <c r="D111" s="57" t="s">
        <v>48</v>
      </c>
      <c r="E111" s="57" t="s">
        <v>154</v>
      </c>
      <c r="F111" s="57"/>
      <c r="G111" s="108">
        <f>G114+G112</f>
        <v>370</v>
      </c>
      <c r="H111" s="108">
        <f t="shared" ref="H111" si="40">H114+H112</f>
        <v>0</v>
      </c>
      <c r="I111" s="108">
        <f t="shared" si="30"/>
        <v>370</v>
      </c>
      <c r="J111" s="52"/>
      <c r="K111" s="52"/>
      <c r="L111" s="52"/>
      <c r="M111" s="52"/>
    </row>
    <row r="112" spans="1:13" s="54" customFormat="1" ht="12" hidden="1">
      <c r="A112" s="21" t="s">
        <v>68</v>
      </c>
      <c r="B112" s="57" t="s">
        <v>22</v>
      </c>
      <c r="C112" s="57" t="s">
        <v>5</v>
      </c>
      <c r="D112" s="57" t="s">
        <v>48</v>
      </c>
      <c r="E112" s="57" t="s">
        <v>154</v>
      </c>
      <c r="F112" s="57" t="s">
        <v>66</v>
      </c>
      <c r="G112" s="108">
        <f>G113</f>
        <v>0</v>
      </c>
      <c r="H112" s="112"/>
      <c r="I112" s="108">
        <f t="shared" si="30"/>
        <v>0</v>
      </c>
      <c r="J112" s="52"/>
      <c r="K112" s="52"/>
      <c r="L112" s="52"/>
      <c r="M112" s="52"/>
    </row>
    <row r="113" spans="1:88" s="54" customFormat="1" ht="12" hidden="1">
      <c r="A113" s="21" t="s">
        <v>88</v>
      </c>
      <c r="B113" s="57" t="s">
        <v>22</v>
      </c>
      <c r="C113" s="57" t="s">
        <v>5</v>
      </c>
      <c r="D113" s="57" t="s">
        <v>48</v>
      </c>
      <c r="E113" s="57" t="s">
        <v>154</v>
      </c>
      <c r="F113" s="57" t="s">
        <v>67</v>
      </c>
      <c r="G113" s="108"/>
      <c r="H113" s="112"/>
      <c r="I113" s="108">
        <f t="shared" si="30"/>
        <v>0</v>
      </c>
      <c r="J113" s="52"/>
      <c r="K113" s="52"/>
      <c r="L113" s="52"/>
      <c r="M113" s="52"/>
    </row>
    <row r="114" spans="1:88" s="54" customFormat="1" ht="12">
      <c r="A114" s="21" t="s">
        <v>70</v>
      </c>
      <c r="B114" s="57" t="s">
        <v>22</v>
      </c>
      <c r="C114" s="57" t="s">
        <v>5</v>
      </c>
      <c r="D114" s="57" t="s">
        <v>48</v>
      </c>
      <c r="E114" s="57" t="s">
        <v>154</v>
      </c>
      <c r="F114" s="57" t="s">
        <v>22</v>
      </c>
      <c r="G114" s="108">
        <f>G115</f>
        <v>370</v>
      </c>
      <c r="H114" s="108">
        <f t="shared" ref="H114" si="41">H115</f>
        <v>0</v>
      </c>
      <c r="I114" s="108">
        <f t="shared" si="30"/>
        <v>370</v>
      </c>
      <c r="J114" s="52"/>
      <c r="K114" s="52"/>
      <c r="L114" s="52"/>
      <c r="M114" s="52"/>
    </row>
    <row r="115" spans="1:88" s="54" customFormat="1" ht="26.25" customHeight="1">
      <c r="A115" s="21" t="s">
        <v>292</v>
      </c>
      <c r="B115" s="57" t="s">
        <v>22</v>
      </c>
      <c r="C115" s="57" t="s">
        <v>5</v>
      </c>
      <c r="D115" s="57" t="s">
        <v>48</v>
      </c>
      <c r="E115" s="57" t="s">
        <v>154</v>
      </c>
      <c r="F115" s="57" t="s">
        <v>76</v>
      </c>
      <c r="G115" s="108">
        <v>370</v>
      </c>
      <c r="H115" s="112"/>
      <c r="I115" s="108">
        <f t="shared" si="30"/>
        <v>370</v>
      </c>
      <c r="J115" s="52"/>
      <c r="K115" s="52"/>
      <c r="L115" s="52"/>
      <c r="M115" s="52"/>
    </row>
    <row r="116" spans="1:88" s="52" customFormat="1" ht="12" hidden="1">
      <c r="A116" s="21" t="s">
        <v>223</v>
      </c>
      <c r="B116" s="20" t="s">
        <v>22</v>
      </c>
      <c r="C116" s="20" t="s">
        <v>5</v>
      </c>
      <c r="D116" s="20" t="s">
        <v>48</v>
      </c>
      <c r="E116" s="20" t="s">
        <v>297</v>
      </c>
      <c r="F116" s="20"/>
      <c r="G116" s="108">
        <f>G119+G117</f>
        <v>0</v>
      </c>
      <c r="H116" s="111"/>
      <c r="I116" s="106">
        <f t="shared" si="30"/>
        <v>0</v>
      </c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  <c r="AB116" s="46"/>
      <c r="AC116" s="46"/>
      <c r="AD116" s="46"/>
      <c r="AE116" s="46"/>
      <c r="AF116" s="46"/>
      <c r="AG116" s="46"/>
      <c r="AH116" s="46"/>
      <c r="AI116" s="46"/>
      <c r="AJ116" s="46"/>
      <c r="AK116" s="46"/>
      <c r="AL116" s="46"/>
      <c r="AM116" s="46"/>
      <c r="AN116" s="46"/>
      <c r="AO116" s="46"/>
      <c r="AP116" s="46"/>
      <c r="AQ116" s="46"/>
      <c r="AR116" s="46"/>
      <c r="AS116" s="46"/>
      <c r="AT116" s="46"/>
      <c r="AU116" s="46"/>
      <c r="AV116" s="46"/>
      <c r="AW116" s="46"/>
      <c r="AX116" s="46"/>
      <c r="AY116" s="46"/>
      <c r="AZ116" s="46"/>
      <c r="BA116" s="46"/>
      <c r="BB116" s="46"/>
      <c r="BC116" s="46"/>
      <c r="BD116" s="46"/>
      <c r="BE116" s="46"/>
      <c r="BF116" s="46"/>
      <c r="BG116" s="46"/>
      <c r="BH116" s="46"/>
      <c r="BI116" s="46"/>
      <c r="BJ116" s="46"/>
      <c r="BK116" s="46"/>
      <c r="BL116" s="46"/>
      <c r="BM116" s="46"/>
      <c r="BN116" s="46"/>
      <c r="BO116" s="46"/>
      <c r="BP116" s="46"/>
      <c r="BQ116" s="46"/>
      <c r="BR116" s="46"/>
      <c r="BS116" s="46"/>
      <c r="BT116" s="46"/>
      <c r="BU116" s="46"/>
      <c r="BV116" s="46"/>
      <c r="BW116" s="46"/>
      <c r="BX116" s="46"/>
      <c r="BY116" s="46"/>
      <c r="BZ116" s="46"/>
      <c r="CA116" s="46"/>
      <c r="CB116" s="46"/>
      <c r="CC116" s="46"/>
      <c r="CD116" s="46"/>
      <c r="CE116" s="46"/>
      <c r="CF116" s="46"/>
      <c r="CG116" s="46"/>
      <c r="CH116" s="46"/>
      <c r="CI116" s="46"/>
      <c r="CJ116" s="46"/>
    </row>
    <row r="117" spans="1:88" s="52" customFormat="1" ht="12" hidden="1">
      <c r="A117" s="21" t="s">
        <v>68</v>
      </c>
      <c r="B117" s="20" t="s">
        <v>22</v>
      </c>
      <c r="C117" s="20" t="s">
        <v>5</v>
      </c>
      <c r="D117" s="20" t="s">
        <v>48</v>
      </c>
      <c r="E117" s="20" t="s">
        <v>297</v>
      </c>
      <c r="F117" s="20" t="s">
        <v>66</v>
      </c>
      <c r="G117" s="108">
        <f>G118</f>
        <v>0</v>
      </c>
      <c r="H117" s="111"/>
      <c r="I117" s="106">
        <f t="shared" si="30"/>
        <v>0</v>
      </c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6"/>
      <c r="AB117" s="46"/>
      <c r="AC117" s="46"/>
      <c r="AD117" s="46"/>
      <c r="AE117" s="46"/>
      <c r="AF117" s="46"/>
      <c r="AG117" s="46"/>
      <c r="AH117" s="46"/>
      <c r="AI117" s="46"/>
      <c r="AJ117" s="46"/>
      <c r="AK117" s="46"/>
      <c r="AL117" s="46"/>
      <c r="AM117" s="46"/>
      <c r="AN117" s="46"/>
      <c r="AO117" s="46"/>
      <c r="AP117" s="46"/>
      <c r="AQ117" s="46"/>
      <c r="AR117" s="46"/>
      <c r="AS117" s="46"/>
      <c r="AT117" s="46"/>
      <c r="AU117" s="46"/>
      <c r="AV117" s="46"/>
      <c r="AW117" s="46"/>
      <c r="AX117" s="46"/>
      <c r="AY117" s="46"/>
      <c r="AZ117" s="46"/>
      <c r="BA117" s="46"/>
      <c r="BB117" s="46"/>
      <c r="BC117" s="46"/>
      <c r="BD117" s="46"/>
      <c r="BE117" s="46"/>
      <c r="BF117" s="46"/>
      <c r="BG117" s="46"/>
      <c r="BH117" s="46"/>
      <c r="BI117" s="46"/>
      <c r="BJ117" s="46"/>
      <c r="BK117" s="46"/>
      <c r="BL117" s="46"/>
      <c r="BM117" s="46"/>
      <c r="BN117" s="46"/>
      <c r="BO117" s="46"/>
      <c r="BP117" s="46"/>
      <c r="BQ117" s="46"/>
      <c r="BR117" s="46"/>
      <c r="BS117" s="46"/>
      <c r="BT117" s="46"/>
      <c r="BU117" s="46"/>
      <c r="BV117" s="46"/>
      <c r="BW117" s="46"/>
      <c r="BX117" s="46"/>
      <c r="BY117" s="46"/>
      <c r="BZ117" s="46"/>
      <c r="CA117" s="46"/>
      <c r="CB117" s="46"/>
      <c r="CC117" s="46"/>
      <c r="CD117" s="46"/>
      <c r="CE117" s="46"/>
      <c r="CF117" s="46"/>
      <c r="CG117" s="46"/>
      <c r="CH117" s="46"/>
      <c r="CI117" s="46"/>
      <c r="CJ117" s="46"/>
    </row>
    <row r="118" spans="1:88" s="52" customFormat="1" ht="12" hidden="1">
      <c r="A118" s="21" t="s">
        <v>88</v>
      </c>
      <c r="B118" s="20" t="s">
        <v>22</v>
      </c>
      <c r="C118" s="20" t="s">
        <v>5</v>
      </c>
      <c r="D118" s="20" t="s">
        <v>48</v>
      </c>
      <c r="E118" s="20" t="s">
        <v>297</v>
      </c>
      <c r="F118" s="20" t="s">
        <v>67</v>
      </c>
      <c r="G118" s="108"/>
      <c r="H118" s="111"/>
      <c r="I118" s="106">
        <f t="shared" si="30"/>
        <v>0</v>
      </c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  <c r="AA118" s="46"/>
      <c r="AB118" s="46"/>
      <c r="AC118" s="46"/>
      <c r="AD118" s="46"/>
      <c r="AE118" s="46"/>
      <c r="AF118" s="46"/>
      <c r="AG118" s="46"/>
      <c r="AH118" s="46"/>
      <c r="AI118" s="46"/>
      <c r="AJ118" s="46"/>
      <c r="AK118" s="46"/>
      <c r="AL118" s="46"/>
      <c r="AM118" s="46"/>
      <c r="AN118" s="46"/>
      <c r="AO118" s="46"/>
      <c r="AP118" s="46"/>
      <c r="AQ118" s="46"/>
      <c r="AR118" s="46"/>
      <c r="AS118" s="46"/>
      <c r="AT118" s="46"/>
      <c r="AU118" s="46"/>
      <c r="AV118" s="46"/>
      <c r="AW118" s="46"/>
      <c r="AX118" s="46"/>
      <c r="AY118" s="46"/>
      <c r="AZ118" s="46"/>
      <c r="BA118" s="46"/>
      <c r="BB118" s="46"/>
      <c r="BC118" s="46"/>
      <c r="BD118" s="46"/>
      <c r="BE118" s="46"/>
      <c r="BF118" s="46"/>
      <c r="BG118" s="46"/>
      <c r="BH118" s="46"/>
      <c r="BI118" s="46"/>
      <c r="BJ118" s="46"/>
      <c r="BK118" s="46"/>
      <c r="BL118" s="46"/>
      <c r="BM118" s="46"/>
      <c r="BN118" s="46"/>
      <c r="BO118" s="46"/>
      <c r="BP118" s="46"/>
      <c r="BQ118" s="46"/>
      <c r="BR118" s="46"/>
      <c r="BS118" s="46"/>
      <c r="BT118" s="46"/>
      <c r="BU118" s="46"/>
      <c r="BV118" s="46"/>
      <c r="BW118" s="46"/>
      <c r="BX118" s="46"/>
      <c r="BY118" s="46"/>
      <c r="BZ118" s="46"/>
      <c r="CA118" s="46"/>
      <c r="CB118" s="46"/>
      <c r="CC118" s="46"/>
      <c r="CD118" s="46"/>
      <c r="CE118" s="46"/>
      <c r="CF118" s="46"/>
      <c r="CG118" s="46"/>
      <c r="CH118" s="46"/>
      <c r="CI118" s="46"/>
      <c r="CJ118" s="46"/>
    </row>
    <row r="119" spans="1:88" s="52" customFormat="1" ht="12" hidden="1">
      <c r="A119" s="29" t="s">
        <v>70</v>
      </c>
      <c r="B119" s="20" t="s">
        <v>22</v>
      </c>
      <c r="C119" s="20" t="s">
        <v>5</v>
      </c>
      <c r="D119" s="20" t="s">
        <v>48</v>
      </c>
      <c r="E119" s="20" t="s">
        <v>297</v>
      </c>
      <c r="F119" s="20" t="s">
        <v>22</v>
      </c>
      <c r="G119" s="108">
        <f t="shared" ref="G119" si="42">G120</f>
        <v>0</v>
      </c>
      <c r="H119" s="111"/>
      <c r="I119" s="106">
        <f t="shared" si="30"/>
        <v>0</v>
      </c>
      <c r="J119" s="46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  <c r="V119" s="46"/>
      <c r="W119" s="46"/>
      <c r="X119" s="46"/>
      <c r="Y119" s="46"/>
      <c r="Z119" s="46"/>
      <c r="AA119" s="46"/>
      <c r="AB119" s="46"/>
      <c r="AC119" s="46"/>
      <c r="AD119" s="46"/>
      <c r="AE119" s="46"/>
      <c r="AF119" s="46"/>
      <c r="AG119" s="46"/>
      <c r="AH119" s="46"/>
      <c r="AI119" s="46"/>
      <c r="AJ119" s="46"/>
      <c r="AK119" s="46"/>
      <c r="AL119" s="46"/>
      <c r="AM119" s="46"/>
      <c r="AN119" s="46"/>
      <c r="AO119" s="46"/>
      <c r="AP119" s="46"/>
      <c r="AQ119" s="46"/>
      <c r="AR119" s="46"/>
      <c r="AS119" s="46"/>
      <c r="AT119" s="46"/>
      <c r="AU119" s="46"/>
      <c r="AV119" s="46"/>
      <c r="AW119" s="46"/>
      <c r="AX119" s="46"/>
      <c r="AY119" s="46"/>
      <c r="AZ119" s="46"/>
      <c r="BA119" s="46"/>
      <c r="BB119" s="46"/>
      <c r="BC119" s="46"/>
      <c r="BD119" s="46"/>
      <c r="BE119" s="46"/>
      <c r="BF119" s="46"/>
      <c r="BG119" s="46"/>
      <c r="BH119" s="46"/>
      <c r="BI119" s="46"/>
      <c r="BJ119" s="46"/>
      <c r="BK119" s="46"/>
      <c r="BL119" s="46"/>
      <c r="BM119" s="46"/>
      <c r="BN119" s="46"/>
      <c r="BO119" s="46"/>
      <c r="BP119" s="46"/>
      <c r="BQ119" s="46"/>
      <c r="BR119" s="46"/>
      <c r="BS119" s="46"/>
      <c r="BT119" s="46"/>
      <c r="BU119" s="46"/>
      <c r="BV119" s="46"/>
      <c r="BW119" s="46"/>
      <c r="BX119" s="46"/>
      <c r="BY119" s="46"/>
      <c r="BZ119" s="46"/>
      <c r="CA119" s="46"/>
      <c r="CB119" s="46"/>
      <c r="CC119" s="46"/>
      <c r="CD119" s="46"/>
      <c r="CE119" s="46"/>
      <c r="CF119" s="46"/>
      <c r="CG119" s="46"/>
      <c r="CH119" s="46"/>
      <c r="CI119" s="46"/>
      <c r="CJ119" s="46"/>
    </row>
    <row r="120" spans="1:88" s="52" customFormat="1" ht="12" hidden="1">
      <c r="A120" s="21" t="s">
        <v>270</v>
      </c>
      <c r="B120" s="20" t="s">
        <v>22</v>
      </c>
      <c r="C120" s="20" t="s">
        <v>5</v>
      </c>
      <c r="D120" s="20" t="s">
        <v>48</v>
      </c>
      <c r="E120" s="20" t="s">
        <v>297</v>
      </c>
      <c r="F120" s="20" t="s">
        <v>271</v>
      </c>
      <c r="G120" s="108"/>
      <c r="H120" s="111"/>
      <c r="I120" s="106">
        <f t="shared" si="30"/>
        <v>0</v>
      </c>
      <c r="J120" s="46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  <c r="V120" s="46"/>
      <c r="W120" s="46"/>
      <c r="X120" s="46"/>
      <c r="Y120" s="46"/>
      <c r="Z120" s="46"/>
      <c r="AA120" s="46"/>
      <c r="AB120" s="46"/>
      <c r="AC120" s="46"/>
      <c r="AD120" s="46"/>
      <c r="AE120" s="46"/>
      <c r="AF120" s="46"/>
      <c r="AG120" s="46"/>
      <c r="AH120" s="46"/>
      <c r="AI120" s="46"/>
      <c r="AJ120" s="46"/>
      <c r="AK120" s="46"/>
      <c r="AL120" s="46"/>
      <c r="AM120" s="46"/>
      <c r="AN120" s="46"/>
      <c r="AO120" s="46"/>
      <c r="AP120" s="46"/>
      <c r="AQ120" s="46"/>
      <c r="AR120" s="46"/>
      <c r="AS120" s="46"/>
      <c r="AT120" s="46"/>
      <c r="AU120" s="46"/>
      <c r="AV120" s="46"/>
      <c r="AW120" s="46"/>
      <c r="AX120" s="46"/>
      <c r="AY120" s="46"/>
      <c r="AZ120" s="46"/>
      <c r="BA120" s="46"/>
      <c r="BB120" s="46"/>
      <c r="BC120" s="46"/>
      <c r="BD120" s="46"/>
      <c r="BE120" s="46"/>
      <c r="BF120" s="46"/>
      <c r="BG120" s="46"/>
      <c r="BH120" s="46"/>
      <c r="BI120" s="46"/>
      <c r="BJ120" s="46"/>
      <c r="BK120" s="46"/>
      <c r="BL120" s="46"/>
      <c r="BM120" s="46"/>
      <c r="BN120" s="46"/>
      <c r="BO120" s="46"/>
      <c r="BP120" s="46"/>
      <c r="BQ120" s="46"/>
      <c r="BR120" s="46"/>
      <c r="BS120" s="46"/>
      <c r="BT120" s="46"/>
      <c r="BU120" s="46"/>
      <c r="BV120" s="46"/>
      <c r="BW120" s="46"/>
      <c r="BX120" s="46"/>
      <c r="BY120" s="46"/>
      <c r="BZ120" s="46"/>
      <c r="CA120" s="46"/>
      <c r="CB120" s="46"/>
      <c r="CC120" s="46"/>
      <c r="CD120" s="46"/>
      <c r="CE120" s="46"/>
      <c r="CF120" s="46"/>
      <c r="CG120" s="46"/>
      <c r="CH120" s="46"/>
      <c r="CI120" s="46"/>
      <c r="CJ120" s="46"/>
    </row>
    <row r="121" spans="1:88" s="54" customFormat="1" ht="12">
      <c r="A121" s="25" t="s">
        <v>213</v>
      </c>
      <c r="B121" s="59" t="s">
        <v>22</v>
      </c>
      <c r="C121" s="59" t="s">
        <v>7</v>
      </c>
      <c r="D121" s="59"/>
      <c r="E121" s="59"/>
      <c r="F121" s="59"/>
      <c r="G121" s="106">
        <f>G122</f>
        <v>100</v>
      </c>
      <c r="H121" s="106">
        <f>H122</f>
        <v>0</v>
      </c>
      <c r="I121" s="106">
        <f t="shared" si="30"/>
        <v>100</v>
      </c>
      <c r="J121" s="52"/>
      <c r="K121" s="52"/>
      <c r="L121" s="52"/>
      <c r="M121" s="52"/>
    </row>
    <row r="122" spans="1:88" s="54" customFormat="1" ht="24">
      <c r="A122" s="61" t="s">
        <v>446</v>
      </c>
      <c r="B122" s="60" t="s">
        <v>22</v>
      </c>
      <c r="C122" s="60" t="s">
        <v>7</v>
      </c>
      <c r="D122" s="60" t="s">
        <v>13</v>
      </c>
      <c r="E122" s="60"/>
      <c r="F122" s="60"/>
      <c r="G122" s="107">
        <f>G123+G130</f>
        <v>100</v>
      </c>
      <c r="H122" s="107">
        <f>H123+H130</f>
        <v>0</v>
      </c>
      <c r="I122" s="107">
        <f t="shared" si="30"/>
        <v>100</v>
      </c>
      <c r="J122" s="52"/>
      <c r="K122" s="52"/>
      <c r="L122" s="52"/>
      <c r="M122" s="52"/>
    </row>
    <row r="123" spans="1:88" s="54" customFormat="1" ht="36">
      <c r="A123" s="29" t="s">
        <v>360</v>
      </c>
      <c r="B123" s="57" t="s">
        <v>22</v>
      </c>
      <c r="C123" s="57" t="s">
        <v>7</v>
      </c>
      <c r="D123" s="102" t="s">
        <v>13</v>
      </c>
      <c r="E123" s="57" t="s">
        <v>339</v>
      </c>
      <c r="F123" s="57"/>
      <c r="G123" s="108">
        <f>G124+G127</f>
        <v>100</v>
      </c>
      <c r="H123" s="108">
        <f>H124+H127</f>
        <v>0</v>
      </c>
      <c r="I123" s="108">
        <f t="shared" si="30"/>
        <v>100</v>
      </c>
      <c r="J123" s="52"/>
      <c r="K123" s="52"/>
      <c r="L123" s="52"/>
      <c r="M123" s="52"/>
    </row>
    <row r="124" spans="1:88" s="54" customFormat="1" ht="24">
      <c r="A124" s="29" t="s">
        <v>120</v>
      </c>
      <c r="B124" s="57" t="s">
        <v>22</v>
      </c>
      <c r="C124" s="57" t="s">
        <v>7</v>
      </c>
      <c r="D124" s="57" t="s">
        <v>13</v>
      </c>
      <c r="E124" s="57" t="s">
        <v>387</v>
      </c>
      <c r="F124" s="71"/>
      <c r="G124" s="108">
        <f>G125</f>
        <v>100</v>
      </c>
      <c r="H124" s="108">
        <f>H125</f>
        <v>0</v>
      </c>
      <c r="I124" s="108">
        <f t="shared" si="30"/>
        <v>100</v>
      </c>
      <c r="J124" s="52"/>
      <c r="K124" s="52"/>
      <c r="L124" s="52"/>
      <c r="M124" s="52"/>
    </row>
    <row r="125" spans="1:88" s="54" customFormat="1" ht="12">
      <c r="A125" s="21" t="s">
        <v>68</v>
      </c>
      <c r="B125" s="57" t="s">
        <v>22</v>
      </c>
      <c r="C125" s="57" t="s">
        <v>7</v>
      </c>
      <c r="D125" s="102" t="s">
        <v>13</v>
      </c>
      <c r="E125" s="57" t="s">
        <v>346</v>
      </c>
      <c r="F125" s="57" t="s">
        <v>66</v>
      </c>
      <c r="G125" s="108">
        <f t="shared" ref="G125:H125" si="43">G126</f>
        <v>100</v>
      </c>
      <c r="H125" s="108">
        <f t="shared" si="43"/>
        <v>0</v>
      </c>
      <c r="I125" s="108">
        <f t="shared" si="30"/>
        <v>100</v>
      </c>
      <c r="J125" s="52"/>
      <c r="K125" s="52"/>
      <c r="L125" s="52"/>
      <c r="M125" s="52"/>
    </row>
    <row r="126" spans="1:88" s="54" customFormat="1" ht="13.5" customHeight="1">
      <c r="A126" s="21" t="s">
        <v>88</v>
      </c>
      <c r="B126" s="57" t="s">
        <v>22</v>
      </c>
      <c r="C126" s="57" t="s">
        <v>7</v>
      </c>
      <c r="D126" s="102" t="s">
        <v>13</v>
      </c>
      <c r="E126" s="57" t="s">
        <v>346</v>
      </c>
      <c r="F126" s="57" t="s">
        <v>67</v>
      </c>
      <c r="G126" s="108">
        <v>100</v>
      </c>
      <c r="H126" s="111"/>
      <c r="I126" s="108">
        <f t="shared" si="30"/>
        <v>100</v>
      </c>
      <c r="J126" s="52"/>
      <c r="K126" s="52"/>
      <c r="L126" s="52"/>
      <c r="M126" s="52"/>
    </row>
    <row r="127" spans="1:88" s="54" customFormat="1" ht="12" hidden="1">
      <c r="A127" s="21" t="s">
        <v>405</v>
      </c>
      <c r="B127" s="57" t="s">
        <v>22</v>
      </c>
      <c r="C127" s="57" t="s">
        <v>7</v>
      </c>
      <c r="D127" s="102" t="s">
        <v>13</v>
      </c>
      <c r="E127" s="57" t="s">
        <v>404</v>
      </c>
      <c r="F127" s="57"/>
      <c r="G127" s="108">
        <f>G128</f>
        <v>0</v>
      </c>
      <c r="H127" s="108">
        <f>H128</f>
        <v>0</v>
      </c>
      <c r="I127" s="108">
        <f t="shared" si="30"/>
        <v>0</v>
      </c>
      <c r="J127" s="52"/>
      <c r="K127" s="52"/>
      <c r="L127" s="52"/>
      <c r="M127" s="52"/>
    </row>
    <row r="128" spans="1:88" s="54" customFormat="1" ht="12" hidden="1">
      <c r="A128" s="24" t="s">
        <v>79</v>
      </c>
      <c r="B128" s="57" t="s">
        <v>22</v>
      </c>
      <c r="C128" s="57" t="s">
        <v>7</v>
      </c>
      <c r="D128" s="102" t="s">
        <v>13</v>
      </c>
      <c r="E128" s="57" t="s">
        <v>404</v>
      </c>
      <c r="F128" s="57" t="s">
        <v>78</v>
      </c>
      <c r="G128" s="108">
        <f>G129</f>
        <v>0</v>
      </c>
      <c r="H128" s="108">
        <f>H129</f>
        <v>0</v>
      </c>
      <c r="I128" s="108">
        <f t="shared" si="30"/>
        <v>0</v>
      </c>
      <c r="J128" s="52"/>
      <c r="K128" s="52"/>
      <c r="L128" s="52"/>
      <c r="M128" s="52"/>
    </row>
    <row r="129" spans="1:13" s="54" customFormat="1" ht="12" hidden="1">
      <c r="A129" s="21" t="s">
        <v>280</v>
      </c>
      <c r="B129" s="57" t="s">
        <v>22</v>
      </c>
      <c r="C129" s="57" t="s">
        <v>7</v>
      </c>
      <c r="D129" s="102" t="s">
        <v>13</v>
      </c>
      <c r="E129" s="57" t="s">
        <v>404</v>
      </c>
      <c r="F129" s="57" t="s">
        <v>216</v>
      </c>
      <c r="G129" s="108"/>
      <c r="H129" s="111"/>
      <c r="I129" s="108">
        <f t="shared" si="30"/>
        <v>0</v>
      </c>
      <c r="J129" s="52"/>
      <c r="K129" s="52"/>
      <c r="L129" s="52"/>
      <c r="M129" s="52"/>
    </row>
    <row r="130" spans="1:13" s="54" customFormat="1" ht="12" hidden="1">
      <c r="A130" s="21" t="s">
        <v>236</v>
      </c>
      <c r="B130" s="57" t="s">
        <v>22</v>
      </c>
      <c r="C130" s="57" t="s">
        <v>7</v>
      </c>
      <c r="D130" s="102" t="s">
        <v>13</v>
      </c>
      <c r="E130" s="57" t="s">
        <v>181</v>
      </c>
      <c r="F130" s="57"/>
      <c r="G130" s="108">
        <f t="shared" ref="G130:H132" si="44">G131</f>
        <v>0</v>
      </c>
      <c r="H130" s="108">
        <f t="shared" si="44"/>
        <v>0</v>
      </c>
      <c r="I130" s="108">
        <f t="shared" si="30"/>
        <v>0</v>
      </c>
      <c r="J130" s="52"/>
      <c r="K130" s="52"/>
      <c r="L130" s="52"/>
      <c r="M130" s="52"/>
    </row>
    <row r="131" spans="1:13" s="54" customFormat="1" ht="12" hidden="1">
      <c r="A131" s="21" t="s">
        <v>104</v>
      </c>
      <c r="B131" s="57" t="s">
        <v>22</v>
      </c>
      <c r="C131" s="57" t="s">
        <v>7</v>
      </c>
      <c r="D131" s="102" t="s">
        <v>13</v>
      </c>
      <c r="E131" s="57" t="s">
        <v>182</v>
      </c>
      <c r="F131" s="71"/>
      <c r="G131" s="108">
        <f t="shared" si="44"/>
        <v>0</v>
      </c>
      <c r="H131" s="108">
        <f t="shared" si="44"/>
        <v>0</v>
      </c>
      <c r="I131" s="108">
        <f t="shared" si="30"/>
        <v>0</v>
      </c>
      <c r="J131" s="52"/>
      <c r="K131" s="52"/>
      <c r="L131" s="52"/>
      <c r="M131" s="52"/>
    </row>
    <row r="132" spans="1:13" s="54" customFormat="1" ht="12" hidden="1">
      <c r="A132" s="21" t="s">
        <v>68</v>
      </c>
      <c r="B132" s="57" t="s">
        <v>22</v>
      </c>
      <c r="C132" s="57" t="s">
        <v>7</v>
      </c>
      <c r="D132" s="102" t="s">
        <v>13</v>
      </c>
      <c r="E132" s="57" t="s">
        <v>182</v>
      </c>
      <c r="F132" s="57" t="s">
        <v>66</v>
      </c>
      <c r="G132" s="108">
        <f t="shared" si="44"/>
        <v>0</v>
      </c>
      <c r="H132" s="108">
        <f t="shared" si="44"/>
        <v>0</v>
      </c>
      <c r="I132" s="108">
        <f t="shared" si="30"/>
        <v>0</v>
      </c>
      <c r="J132" s="52"/>
      <c r="K132" s="52"/>
      <c r="L132" s="52"/>
      <c r="M132" s="52"/>
    </row>
    <row r="133" spans="1:13" s="54" customFormat="1" ht="12" hidden="1">
      <c r="A133" s="21" t="s">
        <v>88</v>
      </c>
      <c r="B133" s="57" t="s">
        <v>22</v>
      </c>
      <c r="C133" s="57" t="s">
        <v>7</v>
      </c>
      <c r="D133" s="102" t="s">
        <v>13</v>
      </c>
      <c r="E133" s="57" t="s">
        <v>182</v>
      </c>
      <c r="F133" s="57" t="s">
        <v>67</v>
      </c>
      <c r="G133" s="108"/>
      <c r="H133" s="111"/>
      <c r="I133" s="108">
        <f t="shared" si="30"/>
        <v>0</v>
      </c>
      <c r="J133" s="52"/>
      <c r="K133" s="52"/>
      <c r="L133" s="52"/>
      <c r="M133" s="52"/>
    </row>
    <row r="134" spans="1:13" s="54" customFormat="1" ht="12">
      <c r="A134" s="15" t="s">
        <v>2</v>
      </c>
      <c r="B134" s="32">
        <v>800</v>
      </c>
      <c r="C134" s="16" t="s">
        <v>14</v>
      </c>
      <c r="D134" s="16"/>
      <c r="E134" s="16"/>
      <c r="F134" s="16"/>
      <c r="G134" s="106">
        <f>G164+G147+G135</f>
        <v>25428.300000000003</v>
      </c>
      <c r="H134" s="106">
        <f>H164+H147+H135</f>
        <v>0</v>
      </c>
      <c r="I134" s="106">
        <f t="shared" si="30"/>
        <v>25428.300000000003</v>
      </c>
      <c r="J134" s="52"/>
      <c r="K134" s="52"/>
      <c r="L134" s="52"/>
      <c r="M134" s="52"/>
    </row>
    <row r="135" spans="1:13" s="56" customFormat="1" ht="12">
      <c r="A135" s="22" t="s">
        <v>16</v>
      </c>
      <c r="B135" s="18" t="s">
        <v>22</v>
      </c>
      <c r="C135" s="18" t="s">
        <v>14</v>
      </c>
      <c r="D135" s="18" t="s">
        <v>17</v>
      </c>
      <c r="E135" s="19"/>
      <c r="F135" s="19"/>
      <c r="G135" s="107">
        <f t="shared" ref="G135:H136" si="45">G136</f>
        <v>6262.6</v>
      </c>
      <c r="H135" s="107">
        <f t="shared" si="45"/>
        <v>0</v>
      </c>
      <c r="I135" s="107">
        <f t="shared" si="30"/>
        <v>6262.6</v>
      </c>
      <c r="J135" s="98"/>
      <c r="K135" s="98"/>
      <c r="L135" s="98"/>
      <c r="M135" s="98"/>
    </row>
    <row r="136" spans="1:13" s="52" customFormat="1" ht="24">
      <c r="A136" s="21" t="s">
        <v>434</v>
      </c>
      <c r="B136" s="20" t="s">
        <v>22</v>
      </c>
      <c r="C136" s="20" t="s">
        <v>14</v>
      </c>
      <c r="D136" s="20" t="s">
        <v>17</v>
      </c>
      <c r="E136" s="20" t="s">
        <v>214</v>
      </c>
      <c r="F136" s="20"/>
      <c r="G136" s="108">
        <f t="shared" si="45"/>
        <v>6262.6</v>
      </c>
      <c r="H136" s="108">
        <f t="shared" si="45"/>
        <v>0</v>
      </c>
      <c r="I136" s="108">
        <f t="shared" si="30"/>
        <v>6262.6</v>
      </c>
    </row>
    <row r="137" spans="1:13" s="52" customFormat="1" ht="12">
      <c r="A137" s="21" t="s">
        <v>435</v>
      </c>
      <c r="B137" s="20" t="s">
        <v>22</v>
      </c>
      <c r="C137" s="20" t="s">
        <v>14</v>
      </c>
      <c r="D137" s="20" t="s">
        <v>17</v>
      </c>
      <c r="E137" s="20" t="s">
        <v>221</v>
      </c>
      <c r="F137" s="20"/>
      <c r="G137" s="108">
        <f>G138+G141+G144</f>
        <v>6262.6</v>
      </c>
      <c r="H137" s="108">
        <f t="shared" ref="H137" si="46">H138+H141+H144</f>
        <v>0</v>
      </c>
      <c r="I137" s="108">
        <f t="shared" si="30"/>
        <v>6262.6</v>
      </c>
    </row>
    <row r="138" spans="1:13" s="52" customFormat="1" ht="24">
      <c r="A138" s="21" t="s">
        <v>201</v>
      </c>
      <c r="B138" s="20" t="s">
        <v>22</v>
      </c>
      <c r="C138" s="20" t="s">
        <v>14</v>
      </c>
      <c r="D138" s="20" t="s">
        <v>17</v>
      </c>
      <c r="E138" s="20" t="s">
        <v>436</v>
      </c>
      <c r="F138" s="20"/>
      <c r="G138" s="108">
        <f>G139</f>
        <v>2660</v>
      </c>
      <c r="H138" s="108">
        <f t="shared" ref="H138:H139" si="47">H139</f>
        <v>0</v>
      </c>
      <c r="I138" s="108">
        <f t="shared" si="30"/>
        <v>2660</v>
      </c>
    </row>
    <row r="139" spans="1:13" s="52" customFormat="1" ht="12">
      <c r="A139" s="21" t="s">
        <v>68</v>
      </c>
      <c r="B139" s="20" t="s">
        <v>22</v>
      </c>
      <c r="C139" s="20" t="s">
        <v>14</v>
      </c>
      <c r="D139" s="20" t="s">
        <v>17</v>
      </c>
      <c r="E139" s="20" t="s">
        <v>436</v>
      </c>
      <c r="F139" s="20" t="s">
        <v>66</v>
      </c>
      <c r="G139" s="108">
        <f>G140</f>
        <v>2660</v>
      </c>
      <c r="H139" s="108">
        <f t="shared" si="47"/>
        <v>0</v>
      </c>
      <c r="I139" s="108">
        <f t="shared" si="30"/>
        <v>2660</v>
      </c>
    </row>
    <row r="140" spans="1:13" s="52" customFormat="1" ht="12" customHeight="1">
      <c r="A140" s="21" t="s">
        <v>88</v>
      </c>
      <c r="B140" s="20" t="s">
        <v>22</v>
      </c>
      <c r="C140" s="20" t="s">
        <v>14</v>
      </c>
      <c r="D140" s="20" t="s">
        <v>17</v>
      </c>
      <c r="E140" s="20" t="s">
        <v>436</v>
      </c>
      <c r="F140" s="20" t="s">
        <v>67</v>
      </c>
      <c r="G140" s="108">
        <v>2660</v>
      </c>
      <c r="H140" s="111"/>
      <c r="I140" s="108">
        <f t="shared" si="30"/>
        <v>2660</v>
      </c>
    </row>
    <row r="141" spans="1:13" s="52" customFormat="1" ht="12" hidden="1">
      <c r="A141" s="21" t="s">
        <v>272</v>
      </c>
      <c r="B141" s="20" t="s">
        <v>22</v>
      </c>
      <c r="C141" s="20" t="s">
        <v>14</v>
      </c>
      <c r="D141" s="20" t="s">
        <v>17</v>
      </c>
      <c r="E141" s="20" t="s">
        <v>437</v>
      </c>
      <c r="F141" s="20"/>
      <c r="G141" s="108">
        <f>G142</f>
        <v>0</v>
      </c>
      <c r="H141" s="111"/>
      <c r="I141" s="108">
        <f t="shared" si="30"/>
        <v>0</v>
      </c>
    </row>
    <row r="142" spans="1:13" s="52" customFormat="1" ht="12" hidden="1">
      <c r="A142" s="21" t="s">
        <v>68</v>
      </c>
      <c r="B142" s="20" t="s">
        <v>22</v>
      </c>
      <c r="C142" s="20" t="s">
        <v>14</v>
      </c>
      <c r="D142" s="20" t="s">
        <v>17</v>
      </c>
      <c r="E142" s="20" t="s">
        <v>437</v>
      </c>
      <c r="F142" s="20" t="s">
        <v>66</v>
      </c>
      <c r="G142" s="108">
        <f>G143</f>
        <v>0</v>
      </c>
      <c r="H142" s="111"/>
      <c r="I142" s="108">
        <f t="shared" si="30"/>
        <v>0</v>
      </c>
    </row>
    <row r="143" spans="1:13" s="52" customFormat="1" ht="12" hidden="1">
      <c r="A143" s="21" t="s">
        <v>88</v>
      </c>
      <c r="B143" s="20" t="s">
        <v>22</v>
      </c>
      <c r="C143" s="20" t="s">
        <v>14</v>
      </c>
      <c r="D143" s="20" t="s">
        <v>17</v>
      </c>
      <c r="E143" s="20" t="s">
        <v>437</v>
      </c>
      <c r="F143" s="20" t="s">
        <v>67</v>
      </c>
      <c r="G143" s="108"/>
      <c r="H143" s="111"/>
      <c r="I143" s="108">
        <f t="shared" si="30"/>
        <v>0</v>
      </c>
    </row>
    <row r="144" spans="1:13" s="52" customFormat="1" ht="12">
      <c r="A144" s="21" t="s">
        <v>294</v>
      </c>
      <c r="B144" s="20" t="s">
        <v>22</v>
      </c>
      <c r="C144" s="23" t="s">
        <v>14</v>
      </c>
      <c r="D144" s="20" t="s">
        <v>17</v>
      </c>
      <c r="E144" s="20" t="s">
        <v>438</v>
      </c>
      <c r="F144" s="23"/>
      <c r="G144" s="108">
        <f>G145</f>
        <v>3602.6</v>
      </c>
      <c r="H144" s="108">
        <f t="shared" ref="H144:H145" si="48">H145</f>
        <v>0</v>
      </c>
      <c r="I144" s="108">
        <f t="shared" si="30"/>
        <v>3602.6</v>
      </c>
    </row>
    <row r="145" spans="1:13" s="52" customFormat="1" ht="12">
      <c r="A145" s="21" t="s">
        <v>68</v>
      </c>
      <c r="B145" s="20" t="s">
        <v>22</v>
      </c>
      <c r="C145" s="23" t="s">
        <v>14</v>
      </c>
      <c r="D145" s="20" t="s">
        <v>17</v>
      </c>
      <c r="E145" s="20" t="s">
        <v>438</v>
      </c>
      <c r="F145" s="23" t="s">
        <v>66</v>
      </c>
      <c r="G145" s="108">
        <f>G146</f>
        <v>3602.6</v>
      </c>
      <c r="H145" s="108">
        <f t="shared" si="48"/>
        <v>0</v>
      </c>
      <c r="I145" s="108">
        <f t="shared" si="30"/>
        <v>3602.6</v>
      </c>
    </row>
    <row r="146" spans="1:13" s="52" customFormat="1" ht="12">
      <c r="A146" s="21" t="s">
        <v>88</v>
      </c>
      <c r="B146" s="20" t="s">
        <v>22</v>
      </c>
      <c r="C146" s="23" t="s">
        <v>14</v>
      </c>
      <c r="D146" s="20" t="s">
        <v>17</v>
      </c>
      <c r="E146" s="20" t="s">
        <v>438</v>
      </c>
      <c r="F146" s="23" t="s">
        <v>67</v>
      </c>
      <c r="G146" s="108">
        <f>3431+171.6</f>
        <v>3602.6</v>
      </c>
      <c r="H146" s="111"/>
      <c r="I146" s="108">
        <f t="shared" si="30"/>
        <v>3602.6</v>
      </c>
    </row>
    <row r="147" spans="1:13" s="56" customFormat="1" ht="12">
      <c r="A147" s="33" t="s">
        <v>53</v>
      </c>
      <c r="B147" s="34">
        <v>800</v>
      </c>
      <c r="C147" s="42" t="s">
        <v>14</v>
      </c>
      <c r="D147" s="18" t="s">
        <v>12</v>
      </c>
      <c r="E147" s="18"/>
      <c r="F147" s="42"/>
      <c r="G147" s="107">
        <f>G148</f>
        <v>18618.5</v>
      </c>
      <c r="H147" s="107">
        <f t="shared" ref="H147" si="49">H148</f>
        <v>0</v>
      </c>
      <c r="I147" s="107">
        <f t="shared" si="30"/>
        <v>18618.5</v>
      </c>
      <c r="J147" s="98"/>
      <c r="K147" s="98"/>
      <c r="L147" s="98"/>
      <c r="M147" s="98"/>
    </row>
    <row r="148" spans="1:13" s="54" customFormat="1" ht="24">
      <c r="A148" s="21" t="s">
        <v>434</v>
      </c>
      <c r="B148" s="20" t="s">
        <v>22</v>
      </c>
      <c r="C148" s="23" t="s">
        <v>14</v>
      </c>
      <c r="D148" s="20" t="s">
        <v>12</v>
      </c>
      <c r="E148" s="20" t="s">
        <v>214</v>
      </c>
      <c r="F148" s="26"/>
      <c r="G148" s="108">
        <f>G149</f>
        <v>18618.5</v>
      </c>
      <c r="H148" s="108">
        <f>H149</f>
        <v>0</v>
      </c>
      <c r="I148" s="108">
        <f t="shared" si="30"/>
        <v>18618.5</v>
      </c>
      <c r="J148" s="52"/>
      <c r="K148" s="52"/>
      <c r="L148" s="52"/>
      <c r="M148" s="52"/>
    </row>
    <row r="149" spans="1:13" s="54" customFormat="1" ht="12">
      <c r="A149" s="21" t="s">
        <v>435</v>
      </c>
      <c r="B149" s="20" t="s">
        <v>22</v>
      </c>
      <c r="C149" s="23" t="s">
        <v>14</v>
      </c>
      <c r="D149" s="20" t="s">
        <v>12</v>
      </c>
      <c r="E149" s="20" t="s">
        <v>221</v>
      </c>
      <c r="F149" s="26"/>
      <c r="G149" s="108">
        <f>G150+G158+G161+G155</f>
        <v>18618.5</v>
      </c>
      <c r="H149" s="108">
        <f>H150+H158+H161+H155</f>
        <v>0</v>
      </c>
      <c r="I149" s="108">
        <f t="shared" si="30"/>
        <v>18618.5</v>
      </c>
      <c r="J149" s="52"/>
      <c r="K149" s="52"/>
      <c r="L149" s="52"/>
      <c r="M149" s="52"/>
    </row>
    <row r="150" spans="1:13" s="54" customFormat="1" ht="12">
      <c r="A150" s="21" t="s">
        <v>290</v>
      </c>
      <c r="B150" s="20" t="s">
        <v>22</v>
      </c>
      <c r="C150" s="23" t="s">
        <v>14</v>
      </c>
      <c r="D150" s="20" t="s">
        <v>12</v>
      </c>
      <c r="E150" s="20" t="s">
        <v>289</v>
      </c>
      <c r="F150" s="23"/>
      <c r="G150" s="108">
        <f>G151+G153</f>
        <v>935.59999999999991</v>
      </c>
      <c r="H150" s="108">
        <f t="shared" ref="H150" si="50">H151+H153</f>
        <v>0</v>
      </c>
      <c r="I150" s="108">
        <f t="shared" si="30"/>
        <v>935.59999999999991</v>
      </c>
      <c r="J150" s="52"/>
      <c r="K150" s="52"/>
      <c r="L150" s="52"/>
      <c r="M150" s="52"/>
    </row>
    <row r="151" spans="1:13" s="54" customFormat="1" ht="24">
      <c r="A151" s="21" t="s">
        <v>60</v>
      </c>
      <c r="B151" s="20" t="s">
        <v>22</v>
      </c>
      <c r="C151" s="23" t="s">
        <v>14</v>
      </c>
      <c r="D151" s="20" t="s">
        <v>12</v>
      </c>
      <c r="E151" s="20" t="s">
        <v>289</v>
      </c>
      <c r="F151" s="20" t="s">
        <v>59</v>
      </c>
      <c r="G151" s="108">
        <f>G152</f>
        <v>558.9</v>
      </c>
      <c r="H151" s="108">
        <f t="shared" ref="H151" si="51">H152</f>
        <v>0</v>
      </c>
      <c r="I151" s="108">
        <f t="shared" si="30"/>
        <v>558.9</v>
      </c>
      <c r="J151" s="52"/>
      <c r="K151" s="52"/>
      <c r="L151" s="52"/>
      <c r="M151" s="52"/>
    </row>
    <row r="152" spans="1:13" s="54" customFormat="1" ht="12">
      <c r="A152" s="21" t="s">
        <v>75</v>
      </c>
      <c r="B152" s="20" t="s">
        <v>22</v>
      </c>
      <c r="C152" s="23" t="s">
        <v>14</v>
      </c>
      <c r="D152" s="20" t="s">
        <v>12</v>
      </c>
      <c r="E152" s="20" t="s">
        <v>289</v>
      </c>
      <c r="F152" s="20" t="s">
        <v>74</v>
      </c>
      <c r="G152" s="108">
        <f>415.3+21.2+122.4</f>
        <v>558.9</v>
      </c>
      <c r="H152" s="112"/>
      <c r="I152" s="108">
        <f t="shared" si="30"/>
        <v>558.9</v>
      </c>
      <c r="J152" s="52"/>
      <c r="K152" s="52"/>
      <c r="L152" s="52"/>
      <c r="M152" s="52"/>
    </row>
    <row r="153" spans="1:13" s="54" customFormat="1" ht="12">
      <c r="A153" s="21" t="s">
        <v>68</v>
      </c>
      <c r="B153" s="20" t="s">
        <v>22</v>
      </c>
      <c r="C153" s="23" t="s">
        <v>14</v>
      </c>
      <c r="D153" s="20" t="s">
        <v>12</v>
      </c>
      <c r="E153" s="20" t="s">
        <v>289</v>
      </c>
      <c r="F153" s="20" t="s">
        <v>66</v>
      </c>
      <c r="G153" s="108">
        <f>G154</f>
        <v>376.7</v>
      </c>
      <c r="H153" s="108">
        <f t="shared" ref="H153" si="52">H154</f>
        <v>0</v>
      </c>
      <c r="I153" s="108">
        <f t="shared" si="30"/>
        <v>376.7</v>
      </c>
      <c r="J153" s="52"/>
      <c r="K153" s="52"/>
      <c r="L153" s="52"/>
      <c r="M153" s="52"/>
    </row>
    <row r="154" spans="1:13" s="54" customFormat="1" ht="12">
      <c r="A154" s="21" t="s">
        <v>88</v>
      </c>
      <c r="B154" s="20" t="s">
        <v>22</v>
      </c>
      <c r="C154" s="23" t="s">
        <v>14</v>
      </c>
      <c r="D154" s="20" t="s">
        <v>12</v>
      </c>
      <c r="E154" s="20" t="s">
        <v>289</v>
      </c>
      <c r="F154" s="20" t="s">
        <v>67</v>
      </c>
      <c r="G154" s="108">
        <f>376.7</f>
        <v>376.7</v>
      </c>
      <c r="H154" s="112"/>
      <c r="I154" s="108">
        <f t="shared" si="30"/>
        <v>376.7</v>
      </c>
      <c r="J154" s="52"/>
      <c r="K154" s="52"/>
      <c r="L154" s="52"/>
      <c r="M154" s="52"/>
    </row>
    <row r="155" spans="1:13" s="54" customFormat="1" ht="48">
      <c r="A155" s="21" t="s">
        <v>288</v>
      </c>
      <c r="B155" s="20" t="s">
        <v>22</v>
      </c>
      <c r="C155" s="23" t="s">
        <v>14</v>
      </c>
      <c r="D155" s="20" t="s">
        <v>12</v>
      </c>
      <c r="E155" s="20" t="s">
        <v>441</v>
      </c>
      <c r="F155" s="20"/>
      <c r="G155" s="108">
        <f>G156</f>
        <v>14299.4</v>
      </c>
      <c r="H155" s="108">
        <f t="shared" ref="H155" si="53">H156</f>
        <v>-178.1</v>
      </c>
      <c r="I155" s="108">
        <f>G155+H155</f>
        <v>14121.3</v>
      </c>
      <c r="J155" s="52"/>
      <c r="K155" s="52"/>
      <c r="L155" s="52"/>
      <c r="M155" s="52"/>
    </row>
    <row r="156" spans="1:13" s="54" customFormat="1" ht="12">
      <c r="A156" s="24" t="s">
        <v>68</v>
      </c>
      <c r="B156" s="20" t="s">
        <v>22</v>
      </c>
      <c r="C156" s="23" t="s">
        <v>14</v>
      </c>
      <c r="D156" s="20" t="s">
        <v>12</v>
      </c>
      <c r="E156" s="20" t="s">
        <v>441</v>
      </c>
      <c r="F156" s="20" t="s">
        <v>66</v>
      </c>
      <c r="G156" s="108">
        <f t="shared" ref="G156:H156" si="54">G157</f>
        <v>14299.4</v>
      </c>
      <c r="H156" s="108">
        <f t="shared" si="54"/>
        <v>-178.1</v>
      </c>
      <c r="I156" s="108">
        <f>G156+H156</f>
        <v>14121.3</v>
      </c>
      <c r="J156" s="52"/>
      <c r="K156" s="52"/>
      <c r="L156" s="52"/>
      <c r="M156" s="52"/>
    </row>
    <row r="157" spans="1:13" s="54" customFormat="1" ht="12">
      <c r="A157" s="24" t="s">
        <v>86</v>
      </c>
      <c r="B157" s="20" t="s">
        <v>22</v>
      </c>
      <c r="C157" s="23" t="s">
        <v>14</v>
      </c>
      <c r="D157" s="20" t="s">
        <v>12</v>
      </c>
      <c r="E157" s="20" t="s">
        <v>441</v>
      </c>
      <c r="F157" s="20" t="s">
        <v>67</v>
      </c>
      <c r="G157" s="108">
        <f>13183.4+1116</f>
        <v>14299.4</v>
      </c>
      <c r="H157" s="111">
        <f>-178.1</f>
        <v>-178.1</v>
      </c>
      <c r="I157" s="108">
        <f>G157+H157</f>
        <v>14121.3</v>
      </c>
      <c r="J157" s="52"/>
      <c r="K157" s="52"/>
      <c r="L157" s="52"/>
      <c r="M157" s="52"/>
    </row>
    <row r="158" spans="1:13" s="54" customFormat="1" ht="48">
      <c r="A158" s="21" t="s">
        <v>301</v>
      </c>
      <c r="B158" s="20" t="s">
        <v>22</v>
      </c>
      <c r="C158" s="23" t="s">
        <v>14</v>
      </c>
      <c r="D158" s="20" t="s">
        <v>12</v>
      </c>
      <c r="E158" s="20" t="s">
        <v>439</v>
      </c>
      <c r="F158" s="20"/>
      <c r="G158" s="108">
        <f>G159</f>
        <v>3383.5</v>
      </c>
      <c r="H158" s="108">
        <f t="shared" ref="H158:H162" si="55">H159</f>
        <v>178.1</v>
      </c>
      <c r="I158" s="108">
        <f t="shared" ref="I158:I222" si="56">G158+H158</f>
        <v>3561.6</v>
      </c>
      <c r="J158" s="52"/>
      <c r="K158" s="52"/>
      <c r="L158" s="52"/>
      <c r="M158" s="52"/>
    </row>
    <row r="159" spans="1:13" s="54" customFormat="1" ht="12">
      <c r="A159" s="24" t="s">
        <v>68</v>
      </c>
      <c r="B159" s="20" t="s">
        <v>22</v>
      </c>
      <c r="C159" s="23" t="s">
        <v>14</v>
      </c>
      <c r="D159" s="20" t="s">
        <v>12</v>
      </c>
      <c r="E159" s="20" t="s">
        <v>439</v>
      </c>
      <c r="F159" s="20" t="s">
        <v>302</v>
      </c>
      <c r="G159" s="108">
        <f>G160</f>
        <v>3383.5</v>
      </c>
      <c r="H159" s="108">
        <f t="shared" si="55"/>
        <v>178.1</v>
      </c>
      <c r="I159" s="108">
        <f t="shared" si="56"/>
        <v>3561.6</v>
      </c>
      <c r="J159" s="52"/>
      <c r="K159" s="52"/>
      <c r="L159" s="52"/>
      <c r="M159" s="52"/>
    </row>
    <row r="160" spans="1:13" s="54" customFormat="1" ht="11.25" customHeight="1">
      <c r="A160" s="24" t="s">
        <v>86</v>
      </c>
      <c r="B160" s="20" t="s">
        <v>22</v>
      </c>
      <c r="C160" s="23" t="s">
        <v>14</v>
      </c>
      <c r="D160" s="20" t="s">
        <v>12</v>
      </c>
      <c r="E160" s="20" t="s">
        <v>439</v>
      </c>
      <c r="F160" s="20" t="s">
        <v>67</v>
      </c>
      <c r="G160" s="108">
        <v>3383.5</v>
      </c>
      <c r="H160" s="111">
        <f>178.1</f>
        <v>178.1</v>
      </c>
      <c r="I160" s="108">
        <f t="shared" si="56"/>
        <v>3561.6</v>
      </c>
      <c r="J160" s="52"/>
      <c r="K160" s="52"/>
      <c r="L160" s="52"/>
      <c r="M160" s="52"/>
    </row>
    <row r="161" spans="1:13" s="54" customFormat="1" ht="24" hidden="1">
      <c r="A161" s="21" t="s">
        <v>380</v>
      </c>
      <c r="B161" s="20" t="s">
        <v>22</v>
      </c>
      <c r="C161" s="23" t="s">
        <v>14</v>
      </c>
      <c r="D161" s="20" t="s">
        <v>12</v>
      </c>
      <c r="E161" s="20" t="s">
        <v>440</v>
      </c>
      <c r="F161" s="20"/>
      <c r="G161" s="108">
        <f>G162</f>
        <v>0</v>
      </c>
      <c r="H161" s="108">
        <f t="shared" si="55"/>
        <v>0</v>
      </c>
      <c r="I161" s="108">
        <f t="shared" si="56"/>
        <v>0</v>
      </c>
      <c r="J161" s="52"/>
      <c r="K161" s="52"/>
      <c r="L161" s="52"/>
      <c r="M161" s="52"/>
    </row>
    <row r="162" spans="1:13" s="54" customFormat="1" ht="12" hidden="1">
      <c r="A162" s="24" t="s">
        <v>68</v>
      </c>
      <c r="B162" s="20" t="s">
        <v>22</v>
      </c>
      <c r="C162" s="23" t="s">
        <v>14</v>
      </c>
      <c r="D162" s="20" t="s">
        <v>12</v>
      </c>
      <c r="E162" s="20" t="s">
        <v>440</v>
      </c>
      <c r="F162" s="20" t="s">
        <v>302</v>
      </c>
      <c r="G162" s="108">
        <f>G163</f>
        <v>0</v>
      </c>
      <c r="H162" s="108">
        <f t="shared" si="55"/>
        <v>0</v>
      </c>
      <c r="I162" s="108">
        <f t="shared" si="56"/>
        <v>0</v>
      </c>
      <c r="J162" s="52"/>
      <c r="K162" s="52"/>
      <c r="L162" s="52"/>
      <c r="M162" s="52"/>
    </row>
    <row r="163" spans="1:13" s="54" customFormat="1" ht="12" hidden="1">
      <c r="A163" s="24" t="s">
        <v>86</v>
      </c>
      <c r="B163" s="20" t="s">
        <v>22</v>
      </c>
      <c r="C163" s="23" t="s">
        <v>14</v>
      </c>
      <c r="D163" s="20" t="s">
        <v>12</v>
      </c>
      <c r="E163" s="20" t="s">
        <v>440</v>
      </c>
      <c r="F163" s="20" t="s">
        <v>67</v>
      </c>
      <c r="G163" s="108"/>
      <c r="H163" s="111"/>
      <c r="I163" s="108">
        <f t="shared" si="56"/>
        <v>0</v>
      </c>
      <c r="J163" s="52"/>
      <c r="K163" s="52"/>
      <c r="L163" s="52"/>
      <c r="M163" s="52"/>
    </row>
    <row r="164" spans="1:13" s="52" customFormat="1" ht="12">
      <c r="A164" s="33" t="s">
        <v>39</v>
      </c>
      <c r="B164" s="34">
        <v>800</v>
      </c>
      <c r="C164" s="18" t="s">
        <v>14</v>
      </c>
      <c r="D164" s="18" t="s">
        <v>10</v>
      </c>
      <c r="E164" s="18"/>
      <c r="F164" s="42"/>
      <c r="G164" s="107">
        <f>G165+G172</f>
        <v>547.20000000000005</v>
      </c>
      <c r="H164" s="107">
        <f>H165+H172</f>
        <v>0</v>
      </c>
      <c r="I164" s="107">
        <f t="shared" si="56"/>
        <v>547.20000000000005</v>
      </c>
    </row>
    <row r="165" spans="1:13" s="52" customFormat="1" ht="11.25" customHeight="1">
      <c r="A165" s="21" t="s">
        <v>492</v>
      </c>
      <c r="B165" s="30">
        <v>800</v>
      </c>
      <c r="C165" s="20" t="s">
        <v>14</v>
      </c>
      <c r="D165" s="20" t="s">
        <v>10</v>
      </c>
      <c r="E165" s="68" t="s">
        <v>155</v>
      </c>
      <c r="F165" s="23"/>
      <c r="G165" s="108">
        <f>G166+G169</f>
        <v>60</v>
      </c>
      <c r="H165" s="108">
        <f>H166+H169</f>
        <v>0</v>
      </c>
      <c r="I165" s="108">
        <f t="shared" si="56"/>
        <v>60</v>
      </c>
    </row>
    <row r="166" spans="1:13" s="52" customFormat="1" ht="12" hidden="1">
      <c r="A166" s="21" t="s">
        <v>313</v>
      </c>
      <c r="B166" s="30">
        <v>800</v>
      </c>
      <c r="C166" s="20" t="s">
        <v>14</v>
      </c>
      <c r="D166" s="20" t="s">
        <v>10</v>
      </c>
      <c r="E166" s="68" t="s">
        <v>493</v>
      </c>
      <c r="F166" s="23"/>
      <c r="G166" s="108">
        <f>G167</f>
        <v>0</v>
      </c>
      <c r="H166" s="108">
        <f t="shared" ref="H166:H167" si="57">H167</f>
        <v>0</v>
      </c>
      <c r="I166" s="108">
        <f t="shared" si="56"/>
        <v>0</v>
      </c>
    </row>
    <row r="167" spans="1:13" s="52" customFormat="1" ht="12" hidden="1">
      <c r="A167" s="21" t="s">
        <v>94</v>
      </c>
      <c r="B167" s="30">
        <v>800</v>
      </c>
      <c r="C167" s="20" t="s">
        <v>14</v>
      </c>
      <c r="D167" s="20" t="s">
        <v>10</v>
      </c>
      <c r="E167" s="68" t="s">
        <v>493</v>
      </c>
      <c r="F167" s="23" t="s">
        <v>93</v>
      </c>
      <c r="G167" s="108">
        <f>G168</f>
        <v>0</v>
      </c>
      <c r="H167" s="108">
        <f t="shared" si="57"/>
        <v>0</v>
      </c>
      <c r="I167" s="108">
        <f t="shared" si="56"/>
        <v>0</v>
      </c>
    </row>
    <row r="168" spans="1:13" s="52" customFormat="1" ht="12" hidden="1">
      <c r="A168" s="21" t="s">
        <v>206</v>
      </c>
      <c r="B168" s="30">
        <v>800</v>
      </c>
      <c r="C168" s="20" t="s">
        <v>14</v>
      </c>
      <c r="D168" s="20" t="s">
        <v>10</v>
      </c>
      <c r="E168" s="68" t="s">
        <v>493</v>
      </c>
      <c r="F168" s="23" t="s">
        <v>207</v>
      </c>
      <c r="G168" s="108"/>
      <c r="H168" s="108"/>
      <c r="I168" s="108">
        <f t="shared" si="56"/>
        <v>0</v>
      </c>
    </row>
    <row r="169" spans="1:13" s="52" customFormat="1" ht="12">
      <c r="A169" s="21" t="s">
        <v>273</v>
      </c>
      <c r="B169" s="30">
        <v>800</v>
      </c>
      <c r="C169" s="20" t="s">
        <v>14</v>
      </c>
      <c r="D169" s="20" t="s">
        <v>10</v>
      </c>
      <c r="E169" s="68" t="s">
        <v>494</v>
      </c>
      <c r="F169" s="23"/>
      <c r="G169" s="108">
        <f>G170</f>
        <v>60</v>
      </c>
      <c r="H169" s="108">
        <f t="shared" ref="H169:H170" si="58">H170</f>
        <v>0</v>
      </c>
      <c r="I169" s="108">
        <f>G169+H169</f>
        <v>60</v>
      </c>
    </row>
    <row r="170" spans="1:13" s="52" customFormat="1" ht="12">
      <c r="A170" s="21" t="s">
        <v>94</v>
      </c>
      <c r="B170" s="30">
        <v>800</v>
      </c>
      <c r="C170" s="20" t="s">
        <v>14</v>
      </c>
      <c r="D170" s="20" t="s">
        <v>10</v>
      </c>
      <c r="E170" s="68" t="s">
        <v>494</v>
      </c>
      <c r="F170" s="23" t="s">
        <v>93</v>
      </c>
      <c r="G170" s="108">
        <f>G171</f>
        <v>60</v>
      </c>
      <c r="H170" s="108">
        <f t="shared" si="58"/>
        <v>0</v>
      </c>
      <c r="I170" s="108">
        <f>G170+H170</f>
        <v>60</v>
      </c>
    </row>
    <row r="171" spans="1:13" s="52" customFormat="1" ht="12">
      <c r="A171" s="21" t="s">
        <v>206</v>
      </c>
      <c r="B171" s="30">
        <v>800</v>
      </c>
      <c r="C171" s="20" t="s">
        <v>14</v>
      </c>
      <c r="D171" s="20" t="s">
        <v>10</v>
      </c>
      <c r="E171" s="68" t="s">
        <v>494</v>
      </c>
      <c r="F171" s="23" t="s">
        <v>207</v>
      </c>
      <c r="G171" s="108">
        <v>60</v>
      </c>
      <c r="H171" s="111"/>
      <c r="I171" s="108">
        <f>G171+H171</f>
        <v>60</v>
      </c>
    </row>
    <row r="172" spans="1:13" s="52" customFormat="1" ht="12">
      <c r="A172" s="21" t="s">
        <v>430</v>
      </c>
      <c r="B172" s="30">
        <v>800</v>
      </c>
      <c r="C172" s="20" t="s">
        <v>14</v>
      </c>
      <c r="D172" s="20" t="s">
        <v>10</v>
      </c>
      <c r="E172" s="20" t="s">
        <v>142</v>
      </c>
      <c r="F172" s="23"/>
      <c r="G172" s="108">
        <f>G173+G176</f>
        <v>487.2</v>
      </c>
      <c r="H172" s="108">
        <f t="shared" ref="H172" si="59">H173+H176</f>
        <v>0</v>
      </c>
      <c r="I172" s="108">
        <f t="shared" si="56"/>
        <v>487.2</v>
      </c>
    </row>
    <row r="173" spans="1:13" s="52" customFormat="1" ht="12">
      <c r="A173" s="21" t="s">
        <v>274</v>
      </c>
      <c r="B173" s="30">
        <v>800</v>
      </c>
      <c r="C173" s="20" t="s">
        <v>14</v>
      </c>
      <c r="D173" s="20" t="s">
        <v>10</v>
      </c>
      <c r="E173" s="20" t="s">
        <v>275</v>
      </c>
      <c r="F173" s="23"/>
      <c r="G173" s="108">
        <f t="shared" ref="G173:H174" si="60">G174</f>
        <v>237.2</v>
      </c>
      <c r="H173" s="108">
        <f t="shared" si="60"/>
        <v>0</v>
      </c>
      <c r="I173" s="108">
        <f t="shared" si="56"/>
        <v>237.2</v>
      </c>
    </row>
    <row r="174" spans="1:13" s="52" customFormat="1" ht="12">
      <c r="A174" s="21" t="s">
        <v>70</v>
      </c>
      <c r="B174" s="30">
        <v>800</v>
      </c>
      <c r="C174" s="20" t="s">
        <v>14</v>
      </c>
      <c r="D174" s="20" t="s">
        <v>10</v>
      </c>
      <c r="E174" s="20" t="s">
        <v>275</v>
      </c>
      <c r="F174" s="23" t="s">
        <v>22</v>
      </c>
      <c r="G174" s="108">
        <f t="shared" si="60"/>
        <v>237.2</v>
      </c>
      <c r="H174" s="108">
        <f t="shared" si="60"/>
        <v>0</v>
      </c>
      <c r="I174" s="108">
        <f t="shared" si="56"/>
        <v>237.2</v>
      </c>
    </row>
    <row r="175" spans="1:13" s="52" customFormat="1" ht="24">
      <c r="A175" s="21" t="s">
        <v>121</v>
      </c>
      <c r="B175" s="30">
        <v>800</v>
      </c>
      <c r="C175" s="20" t="s">
        <v>14</v>
      </c>
      <c r="D175" s="20" t="s">
        <v>10</v>
      </c>
      <c r="E175" s="20" t="s">
        <v>275</v>
      </c>
      <c r="F175" s="23" t="s">
        <v>76</v>
      </c>
      <c r="G175" s="108">
        <v>237.2</v>
      </c>
      <c r="H175" s="111"/>
      <c r="I175" s="108">
        <f t="shared" si="56"/>
        <v>237.2</v>
      </c>
    </row>
    <row r="176" spans="1:13" s="52" customFormat="1" ht="12">
      <c r="A176" s="21" t="s">
        <v>274</v>
      </c>
      <c r="B176" s="30">
        <v>800</v>
      </c>
      <c r="C176" s="20" t="s">
        <v>14</v>
      </c>
      <c r="D176" s="20" t="s">
        <v>10</v>
      </c>
      <c r="E176" s="68" t="s">
        <v>307</v>
      </c>
      <c r="F176" s="23"/>
      <c r="G176" s="108">
        <f>G177</f>
        <v>250</v>
      </c>
      <c r="H176" s="108">
        <f t="shared" ref="H176:H177" si="61">H177</f>
        <v>0</v>
      </c>
      <c r="I176" s="108">
        <f t="shared" si="56"/>
        <v>250</v>
      </c>
    </row>
    <row r="177" spans="1:13" s="52" customFormat="1" ht="12">
      <c r="A177" s="21" t="s">
        <v>70</v>
      </c>
      <c r="B177" s="30">
        <v>800</v>
      </c>
      <c r="C177" s="20" t="s">
        <v>14</v>
      </c>
      <c r="D177" s="20" t="s">
        <v>10</v>
      </c>
      <c r="E177" s="68" t="s">
        <v>307</v>
      </c>
      <c r="F177" s="23" t="s">
        <v>22</v>
      </c>
      <c r="G177" s="108">
        <f>G178</f>
        <v>250</v>
      </c>
      <c r="H177" s="108">
        <f t="shared" si="61"/>
        <v>0</v>
      </c>
      <c r="I177" s="108">
        <f t="shared" si="56"/>
        <v>250</v>
      </c>
    </row>
    <row r="178" spans="1:13" s="52" customFormat="1" ht="25.5" customHeight="1">
      <c r="A178" s="21" t="s">
        <v>292</v>
      </c>
      <c r="B178" s="30">
        <v>800</v>
      </c>
      <c r="C178" s="20" t="s">
        <v>14</v>
      </c>
      <c r="D178" s="20" t="s">
        <v>10</v>
      </c>
      <c r="E178" s="68" t="s">
        <v>307</v>
      </c>
      <c r="F178" s="23" t="s">
        <v>76</v>
      </c>
      <c r="G178" s="108">
        <v>250</v>
      </c>
      <c r="H178" s="111"/>
      <c r="I178" s="108">
        <f t="shared" si="56"/>
        <v>250</v>
      </c>
    </row>
    <row r="179" spans="1:13" s="54" customFormat="1" ht="12">
      <c r="A179" s="25" t="s">
        <v>46</v>
      </c>
      <c r="B179" s="32">
        <v>800</v>
      </c>
      <c r="C179" s="16" t="s">
        <v>8</v>
      </c>
      <c r="D179" s="16"/>
      <c r="E179" s="16"/>
      <c r="F179" s="26"/>
      <c r="G179" s="106">
        <f>G218+G180</f>
        <v>45455.4</v>
      </c>
      <c r="H179" s="106">
        <f t="shared" ref="H179" si="62">H218+H180</f>
        <v>0</v>
      </c>
      <c r="I179" s="106">
        <f t="shared" si="56"/>
        <v>45455.4</v>
      </c>
      <c r="J179" s="52"/>
      <c r="K179" s="52"/>
      <c r="L179" s="52"/>
      <c r="M179" s="52"/>
    </row>
    <row r="180" spans="1:13" s="56" customFormat="1" ht="12">
      <c r="A180" s="22" t="s">
        <v>133</v>
      </c>
      <c r="B180" s="34">
        <v>800</v>
      </c>
      <c r="C180" s="18" t="s">
        <v>8</v>
      </c>
      <c r="D180" s="18" t="s">
        <v>5</v>
      </c>
      <c r="E180" s="18"/>
      <c r="F180" s="42"/>
      <c r="G180" s="107">
        <f>G206+G181+G210+G214</f>
        <v>40850</v>
      </c>
      <c r="H180" s="107">
        <f>H206+H181+H210+H214</f>
        <v>0</v>
      </c>
      <c r="I180" s="107">
        <f t="shared" si="56"/>
        <v>40850</v>
      </c>
      <c r="J180" s="98"/>
      <c r="K180" s="98"/>
      <c r="L180" s="98"/>
      <c r="M180" s="98"/>
    </row>
    <row r="181" spans="1:13" s="52" customFormat="1" ht="24">
      <c r="A181" s="93" t="s">
        <v>434</v>
      </c>
      <c r="B181" s="30">
        <v>800</v>
      </c>
      <c r="C181" s="20" t="s">
        <v>8</v>
      </c>
      <c r="D181" s="20" t="s">
        <v>5</v>
      </c>
      <c r="E181" s="20" t="s">
        <v>214</v>
      </c>
      <c r="F181" s="23"/>
      <c r="G181" s="108">
        <f>G182</f>
        <v>40850</v>
      </c>
      <c r="H181" s="108">
        <f>H182</f>
        <v>0</v>
      </c>
      <c r="I181" s="108">
        <f t="shared" si="56"/>
        <v>40850</v>
      </c>
    </row>
    <row r="182" spans="1:13" s="52" customFormat="1" ht="12">
      <c r="A182" s="21" t="s">
        <v>514</v>
      </c>
      <c r="B182" s="30">
        <v>800</v>
      </c>
      <c r="C182" s="20" t="s">
        <v>8</v>
      </c>
      <c r="D182" s="20" t="s">
        <v>5</v>
      </c>
      <c r="E182" s="20" t="s">
        <v>515</v>
      </c>
      <c r="F182" s="23"/>
      <c r="G182" s="108">
        <f>G183+G188+G193+G198</f>
        <v>40850</v>
      </c>
      <c r="H182" s="108">
        <f>H183+H188+H193+H198</f>
        <v>0</v>
      </c>
      <c r="I182" s="108">
        <f t="shared" si="56"/>
        <v>40850</v>
      </c>
    </row>
    <row r="183" spans="1:13" s="52" customFormat="1" ht="36">
      <c r="A183" s="21" t="s">
        <v>391</v>
      </c>
      <c r="B183" s="30">
        <v>800</v>
      </c>
      <c r="C183" s="20" t="s">
        <v>8</v>
      </c>
      <c r="D183" s="20" t="s">
        <v>5</v>
      </c>
      <c r="E183" s="20" t="s">
        <v>516</v>
      </c>
      <c r="F183" s="23"/>
      <c r="G183" s="108">
        <f>G184+G186</f>
        <v>39200</v>
      </c>
      <c r="H183" s="108">
        <f>H184+H186</f>
        <v>0</v>
      </c>
      <c r="I183" s="108">
        <f t="shared" si="56"/>
        <v>39200</v>
      </c>
    </row>
    <row r="184" spans="1:13" s="52" customFormat="1" ht="12">
      <c r="A184" s="21" t="s">
        <v>296</v>
      </c>
      <c r="B184" s="30">
        <v>800</v>
      </c>
      <c r="C184" s="20" t="s">
        <v>8</v>
      </c>
      <c r="D184" s="20" t="s">
        <v>5</v>
      </c>
      <c r="E184" s="20" t="s">
        <v>516</v>
      </c>
      <c r="F184" s="23" t="s">
        <v>128</v>
      </c>
      <c r="G184" s="108">
        <f>G185</f>
        <v>14672.6</v>
      </c>
      <c r="H184" s="108">
        <f>H185</f>
        <v>0</v>
      </c>
      <c r="I184" s="108">
        <f t="shared" si="56"/>
        <v>14672.6</v>
      </c>
    </row>
    <row r="185" spans="1:13" s="52" customFormat="1" ht="12">
      <c r="A185" s="21" t="s">
        <v>130</v>
      </c>
      <c r="B185" s="30">
        <v>800</v>
      </c>
      <c r="C185" s="20" t="s">
        <v>8</v>
      </c>
      <c r="D185" s="20" t="s">
        <v>5</v>
      </c>
      <c r="E185" s="20" t="s">
        <v>516</v>
      </c>
      <c r="F185" s="23" t="s">
        <v>129</v>
      </c>
      <c r="G185" s="108">
        <v>14672.6</v>
      </c>
      <c r="H185" s="108"/>
      <c r="I185" s="108">
        <f t="shared" si="56"/>
        <v>14672.6</v>
      </c>
    </row>
    <row r="186" spans="1:13" s="52" customFormat="1" ht="12">
      <c r="A186" s="21" t="s">
        <v>70</v>
      </c>
      <c r="B186" s="30">
        <v>800</v>
      </c>
      <c r="C186" s="20" t="s">
        <v>8</v>
      </c>
      <c r="D186" s="20" t="s">
        <v>5</v>
      </c>
      <c r="E186" s="20" t="s">
        <v>516</v>
      </c>
      <c r="F186" s="23" t="s">
        <v>22</v>
      </c>
      <c r="G186" s="108">
        <f>G187</f>
        <v>24527.4</v>
      </c>
      <c r="H186" s="108">
        <f>H187</f>
        <v>0</v>
      </c>
      <c r="I186" s="108">
        <f t="shared" si="56"/>
        <v>24527.4</v>
      </c>
    </row>
    <row r="187" spans="1:13" s="52" customFormat="1" ht="12">
      <c r="A187" s="21" t="s">
        <v>71</v>
      </c>
      <c r="B187" s="30">
        <v>800</v>
      </c>
      <c r="C187" s="20" t="s">
        <v>8</v>
      </c>
      <c r="D187" s="20" t="s">
        <v>5</v>
      </c>
      <c r="E187" s="20" t="s">
        <v>516</v>
      </c>
      <c r="F187" s="23" t="s">
        <v>69</v>
      </c>
      <c r="G187" s="108">
        <v>24527.4</v>
      </c>
      <c r="H187" s="108"/>
      <c r="I187" s="108">
        <f t="shared" si="56"/>
        <v>24527.4</v>
      </c>
    </row>
    <row r="188" spans="1:13" s="52" customFormat="1" ht="36">
      <c r="A188" s="21" t="s">
        <v>392</v>
      </c>
      <c r="B188" s="30">
        <v>800</v>
      </c>
      <c r="C188" s="20" t="s">
        <v>8</v>
      </c>
      <c r="D188" s="20" t="s">
        <v>5</v>
      </c>
      <c r="E188" s="20" t="s">
        <v>517</v>
      </c>
      <c r="F188" s="23"/>
      <c r="G188" s="108">
        <f>G189+G191</f>
        <v>760</v>
      </c>
      <c r="H188" s="108">
        <f>H189+H191</f>
        <v>0</v>
      </c>
      <c r="I188" s="108">
        <f t="shared" si="56"/>
        <v>760</v>
      </c>
    </row>
    <row r="189" spans="1:13" s="52" customFormat="1" ht="12">
      <c r="A189" s="21" t="s">
        <v>296</v>
      </c>
      <c r="B189" s="30">
        <v>800</v>
      </c>
      <c r="C189" s="20" t="s">
        <v>8</v>
      </c>
      <c r="D189" s="20" t="s">
        <v>5</v>
      </c>
      <c r="E189" s="20" t="s">
        <v>517</v>
      </c>
      <c r="F189" s="23" t="s">
        <v>128</v>
      </c>
      <c r="G189" s="108">
        <f>G190</f>
        <v>284.5</v>
      </c>
      <c r="H189" s="108">
        <f>H190</f>
        <v>0</v>
      </c>
      <c r="I189" s="108">
        <f t="shared" si="56"/>
        <v>284.5</v>
      </c>
    </row>
    <row r="190" spans="1:13" s="52" customFormat="1" ht="12">
      <c r="A190" s="21" t="s">
        <v>130</v>
      </c>
      <c r="B190" s="30">
        <v>800</v>
      </c>
      <c r="C190" s="20" t="s">
        <v>8</v>
      </c>
      <c r="D190" s="20" t="s">
        <v>5</v>
      </c>
      <c r="E190" s="20" t="s">
        <v>517</v>
      </c>
      <c r="F190" s="23" t="s">
        <v>129</v>
      </c>
      <c r="G190" s="108">
        <v>284.5</v>
      </c>
      <c r="H190" s="108"/>
      <c r="I190" s="108">
        <f t="shared" si="56"/>
        <v>284.5</v>
      </c>
    </row>
    <row r="191" spans="1:13" s="52" customFormat="1" ht="12">
      <c r="A191" s="21" t="s">
        <v>70</v>
      </c>
      <c r="B191" s="30">
        <v>800</v>
      </c>
      <c r="C191" s="20" t="s">
        <v>8</v>
      </c>
      <c r="D191" s="20" t="s">
        <v>5</v>
      </c>
      <c r="E191" s="20" t="s">
        <v>517</v>
      </c>
      <c r="F191" s="23" t="s">
        <v>22</v>
      </c>
      <c r="G191" s="108">
        <f>G192</f>
        <v>475.5</v>
      </c>
      <c r="H191" s="108">
        <f>H192</f>
        <v>0</v>
      </c>
      <c r="I191" s="108">
        <f t="shared" si="56"/>
        <v>475.5</v>
      </c>
    </row>
    <row r="192" spans="1:13" s="52" customFormat="1" ht="12">
      <c r="A192" s="21" t="s">
        <v>71</v>
      </c>
      <c r="B192" s="30">
        <v>800</v>
      </c>
      <c r="C192" s="20" t="s">
        <v>8</v>
      </c>
      <c r="D192" s="20" t="s">
        <v>5</v>
      </c>
      <c r="E192" s="20" t="s">
        <v>517</v>
      </c>
      <c r="F192" s="23" t="s">
        <v>69</v>
      </c>
      <c r="G192" s="108">
        <v>475.5</v>
      </c>
      <c r="H192" s="108"/>
      <c r="I192" s="108">
        <f t="shared" si="56"/>
        <v>475.5</v>
      </c>
    </row>
    <row r="193" spans="1:9" s="52" customFormat="1" ht="36">
      <c r="A193" s="21" t="s">
        <v>390</v>
      </c>
      <c r="B193" s="30">
        <v>800</v>
      </c>
      <c r="C193" s="20" t="s">
        <v>8</v>
      </c>
      <c r="D193" s="20" t="s">
        <v>5</v>
      </c>
      <c r="E193" s="20" t="s">
        <v>518</v>
      </c>
      <c r="F193" s="23"/>
      <c r="G193" s="108">
        <f>G194+G196</f>
        <v>40</v>
      </c>
      <c r="H193" s="108">
        <f>H194+H196</f>
        <v>0</v>
      </c>
      <c r="I193" s="108">
        <f t="shared" si="56"/>
        <v>40</v>
      </c>
    </row>
    <row r="194" spans="1:9" s="52" customFormat="1" ht="12">
      <c r="A194" s="21" t="s">
        <v>296</v>
      </c>
      <c r="B194" s="30">
        <v>800</v>
      </c>
      <c r="C194" s="20" t="s">
        <v>8</v>
      </c>
      <c r="D194" s="20" t="s">
        <v>5</v>
      </c>
      <c r="E194" s="20" t="s">
        <v>518</v>
      </c>
      <c r="F194" s="23" t="s">
        <v>128</v>
      </c>
      <c r="G194" s="108">
        <f>G195</f>
        <v>15</v>
      </c>
      <c r="H194" s="108">
        <f>H195</f>
        <v>0</v>
      </c>
      <c r="I194" s="108">
        <f t="shared" si="56"/>
        <v>15</v>
      </c>
    </row>
    <row r="195" spans="1:9" s="52" customFormat="1" ht="12">
      <c r="A195" s="21" t="s">
        <v>130</v>
      </c>
      <c r="B195" s="30">
        <v>800</v>
      </c>
      <c r="C195" s="20" t="s">
        <v>8</v>
      </c>
      <c r="D195" s="20" t="s">
        <v>5</v>
      </c>
      <c r="E195" s="20" t="s">
        <v>518</v>
      </c>
      <c r="F195" s="23" t="s">
        <v>129</v>
      </c>
      <c r="G195" s="108">
        <v>15</v>
      </c>
      <c r="H195" s="108"/>
      <c r="I195" s="108">
        <f t="shared" si="56"/>
        <v>15</v>
      </c>
    </row>
    <row r="196" spans="1:9" s="52" customFormat="1" ht="12">
      <c r="A196" s="21" t="s">
        <v>70</v>
      </c>
      <c r="B196" s="30">
        <v>800</v>
      </c>
      <c r="C196" s="20" t="s">
        <v>8</v>
      </c>
      <c r="D196" s="20" t="s">
        <v>5</v>
      </c>
      <c r="E196" s="20" t="s">
        <v>518</v>
      </c>
      <c r="F196" s="23" t="s">
        <v>22</v>
      </c>
      <c r="G196" s="108">
        <f>G197</f>
        <v>25</v>
      </c>
      <c r="H196" s="108">
        <f>H197</f>
        <v>0</v>
      </c>
      <c r="I196" s="108">
        <f t="shared" si="56"/>
        <v>25</v>
      </c>
    </row>
    <row r="197" spans="1:9" s="52" customFormat="1" ht="12">
      <c r="A197" s="21" t="s">
        <v>71</v>
      </c>
      <c r="B197" s="30">
        <v>800</v>
      </c>
      <c r="C197" s="20" t="s">
        <v>8</v>
      </c>
      <c r="D197" s="20" t="s">
        <v>5</v>
      </c>
      <c r="E197" s="20" t="s">
        <v>518</v>
      </c>
      <c r="F197" s="23" t="s">
        <v>69</v>
      </c>
      <c r="G197" s="108">
        <v>25</v>
      </c>
      <c r="H197" s="108"/>
      <c r="I197" s="108">
        <f t="shared" si="56"/>
        <v>25</v>
      </c>
    </row>
    <row r="198" spans="1:9" s="52" customFormat="1" ht="12">
      <c r="A198" s="21" t="s">
        <v>308</v>
      </c>
      <c r="B198" s="30">
        <v>800</v>
      </c>
      <c r="C198" s="20" t="s">
        <v>8</v>
      </c>
      <c r="D198" s="20" t="s">
        <v>5</v>
      </c>
      <c r="E198" s="82" t="s">
        <v>519</v>
      </c>
      <c r="F198" s="23"/>
      <c r="G198" s="108">
        <f t="shared" ref="G198:H202" si="63">G199</f>
        <v>850</v>
      </c>
      <c r="H198" s="108">
        <f t="shared" si="63"/>
        <v>0</v>
      </c>
      <c r="I198" s="108">
        <f t="shared" si="56"/>
        <v>850</v>
      </c>
    </row>
    <row r="199" spans="1:9" s="52" customFormat="1" ht="12">
      <c r="A199" s="21" t="s">
        <v>296</v>
      </c>
      <c r="B199" s="30">
        <v>800</v>
      </c>
      <c r="C199" s="20" t="s">
        <v>8</v>
      </c>
      <c r="D199" s="20" t="s">
        <v>5</v>
      </c>
      <c r="E199" s="82" t="s">
        <v>519</v>
      </c>
      <c r="F199" s="23" t="s">
        <v>128</v>
      </c>
      <c r="G199" s="108">
        <f t="shared" si="63"/>
        <v>850</v>
      </c>
      <c r="H199" s="108">
        <f t="shared" si="63"/>
        <v>0</v>
      </c>
      <c r="I199" s="108">
        <f t="shared" si="56"/>
        <v>850</v>
      </c>
    </row>
    <row r="200" spans="1:9" s="52" customFormat="1" ht="11.25" customHeight="1">
      <c r="A200" s="21" t="s">
        <v>130</v>
      </c>
      <c r="B200" s="30">
        <v>800</v>
      </c>
      <c r="C200" s="20" t="s">
        <v>8</v>
      </c>
      <c r="D200" s="20" t="s">
        <v>5</v>
      </c>
      <c r="E200" s="82" t="s">
        <v>519</v>
      </c>
      <c r="F200" s="23" t="s">
        <v>129</v>
      </c>
      <c r="G200" s="108">
        <v>850</v>
      </c>
      <c r="H200" s="111"/>
      <c r="I200" s="108">
        <f t="shared" si="56"/>
        <v>850</v>
      </c>
    </row>
    <row r="201" spans="1:9" s="52" customFormat="1" ht="24" hidden="1">
      <c r="A201" s="21" t="s">
        <v>356</v>
      </c>
      <c r="B201" s="30">
        <v>800</v>
      </c>
      <c r="C201" s="20" t="s">
        <v>8</v>
      </c>
      <c r="D201" s="20" t="s">
        <v>5</v>
      </c>
      <c r="E201" s="20" t="s">
        <v>359</v>
      </c>
      <c r="F201" s="23"/>
      <c r="G201" s="108">
        <f>G202+G204</f>
        <v>0</v>
      </c>
      <c r="H201" s="108">
        <f>H202+H204</f>
        <v>0</v>
      </c>
      <c r="I201" s="108">
        <f t="shared" si="56"/>
        <v>0</v>
      </c>
    </row>
    <row r="202" spans="1:9" s="52" customFormat="1" ht="12" hidden="1">
      <c r="A202" s="21" t="s">
        <v>296</v>
      </c>
      <c r="B202" s="30">
        <v>800</v>
      </c>
      <c r="C202" s="20" t="s">
        <v>8</v>
      </c>
      <c r="D202" s="20" t="s">
        <v>5</v>
      </c>
      <c r="E202" s="20" t="s">
        <v>359</v>
      </c>
      <c r="F202" s="23" t="s">
        <v>128</v>
      </c>
      <c r="G202" s="108">
        <f t="shared" si="63"/>
        <v>0</v>
      </c>
      <c r="H202" s="108">
        <f t="shared" si="63"/>
        <v>0</v>
      </c>
      <c r="I202" s="108">
        <f t="shared" si="56"/>
        <v>0</v>
      </c>
    </row>
    <row r="203" spans="1:9" s="52" customFormat="1" ht="12" hidden="1">
      <c r="A203" s="21" t="s">
        <v>130</v>
      </c>
      <c r="B203" s="30">
        <v>800</v>
      </c>
      <c r="C203" s="20" t="s">
        <v>8</v>
      </c>
      <c r="D203" s="20" t="s">
        <v>5</v>
      </c>
      <c r="E203" s="20" t="s">
        <v>359</v>
      </c>
      <c r="F203" s="23" t="s">
        <v>129</v>
      </c>
      <c r="G203" s="108"/>
      <c r="H203" s="111"/>
      <c r="I203" s="108">
        <f t="shared" si="56"/>
        <v>0</v>
      </c>
    </row>
    <row r="204" spans="1:9" s="52" customFormat="1" ht="12" hidden="1">
      <c r="A204" s="21" t="s">
        <v>70</v>
      </c>
      <c r="B204" s="30">
        <v>800</v>
      </c>
      <c r="C204" s="20" t="s">
        <v>8</v>
      </c>
      <c r="D204" s="20" t="s">
        <v>5</v>
      </c>
      <c r="E204" s="20" t="s">
        <v>359</v>
      </c>
      <c r="F204" s="23" t="s">
        <v>22</v>
      </c>
      <c r="G204" s="108">
        <f>G205</f>
        <v>0</v>
      </c>
      <c r="H204" s="108">
        <f>H205</f>
        <v>0</v>
      </c>
      <c r="I204" s="108">
        <f t="shared" si="56"/>
        <v>0</v>
      </c>
    </row>
    <row r="205" spans="1:9" s="52" customFormat="1" ht="12" hidden="1">
      <c r="A205" s="21" t="s">
        <v>71</v>
      </c>
      <c r="B205" s="30">
        <v>800</v>
      </c>
      <c r="C205" s="20" t="s">
        <v>8</v>
      </c>
      <c r="D205" s="20" t="s">
        <v>5</v>
      </c>
      <c r="E205" s="20" t="s">
        <v>359</v>
      </c>
      <c r="F205" s="23" t="s">
        <v>69</v>
      </c>
      <c r="G205" s="108"/>
      <c r="H205" s="111"/>
      <c r="I205" s="108">
        <f t="shared" si="56"/>
        <v>0</v>
      </c>
    </row>
    <row r="206" spans="1:9" s="52" customFormat="1" ht="24" hidden="1">
      <c r="A206" s="21" t="s">
        <v>276</v>
      </c>
      <c r="B206" s="30">
        <v>800</v>
      </c>
      <c r="C206" s="20" t="s">
        <v>8</v>
      </c>
      <c r="D206" s="20" t="s">
        <v>5</v>
      </c>
      <c r="E206" s="20" t="s">
        <v>237</v>
      </c>
      <c r="F206" s="23"/>
      <c r="G206" s="108">
        <f t="shared" ref="G206:H208" si="64">G207</f>
        <v>0</v>
      </c>
      <c r="H206" s="108">
        <f t="shared" si="64"/>
        <v>0</v>
      </c>
      <c r="I206" s="108">
        <f t="shared" si="56"/>
        <v>0</v>
      </c>
    </row>
    <row r="207" spans="1:9" s="52" customFormat="1" ht="12" hidden="1">
      <c r="A207" s="21" t="s">
        <v>202</v>
      </c>
      <c r="B207" s="30">
        <v>800</v>
      </c>
      <c r="C207" s="20" t="s">
        <v>8</v>
      </c>
      <c r="D207" s="20" t="s">
        <v>5</v>
      </c>
      <c r="E207" s="20" t="s">
        <v>238</v>
      </c>
      <c r="F207" s="23"/>
      <c r="G207" s="108">
        <f>G208</f>
        <v>0</v>
      </c>
      <c r="H207" s="108">
        <f t="shared" si="64"/>
        <v>0</v>
      </c>
      <c r="I207" s="108">
        <f t="shared" si="56"/>
        <v>0</v>
      </c>
    </row>
    <row r="208" spans="1:9" s="52" customFormat="1" ht="12" hidden="1">
      <c r="A208" s="24" t="s">
        <v>68</v>
      </c>
      <c r="B208" s="30">
        <v>800</v>
      </c>
      <c r="C208" s="20" t="s">
        <v>8</v>
      </c>
      <c r="D208" s="20" t="s">
        <v>5</v>
      </c>
      <c r="E208" s="20" t="s">
        <v>238</v>
      </c>
      <c r="F208" s="23" t="s">
        <v>66</v>
      </c>
      <c r="G208" s="108">
        <f t="shared" si="64"/>
        <v>0</v>
      </c>
      <c r="H208" s="108">
        <f t="shared" si="64"/>
        <v>0</v>
      </c>
      <c r="I208" s="108">
        <f t="shared" si="56"/>
        <v>0</v>
      </c>
    </row>
    <row r="209" spans="1:13" s="52" customFormat="1" ht="12" hidden="1">
      <c r="A209" s="24" t="s">
        <v>86</v>
      </c>
      <c r="B209" s="30">
        <v>800</v>
      </c>
      <c r="C209" s="20" t="s">
        <v>8</v>
      </c>
      <c r="D209" s="20" t="s">
        <v>5</v>
      </c>
      <c r="E209" s="20" t="s">
        <v>238</v>
      </c>
      <c r="F209" s="23" t="s">
        <v>67</v>
      </c>
      <c r="G209" s="108"/>
      <c r="H209" s="111"/>
      <c r="I209" s="108">
        <f t="shared" si="56"/>
        <v>0</v>
      </c>
    </row>
    <row r="210" spans="1:13" s="52" customFormat="1" ht="36" hidden="1">
      <c r="A210" s="29" t="s">
        <v>360</v>
      </c>
      <c r="B210" s="30">
        <v>800</v>
      </c>
      <c r="C210" s="20" t="s">
        <v>8</v>
      </c>
      <c r="D210" s="20" t="s">
        <v>5</v>
      </c>
      <c r="E210" s="20" t="s">
        <v>339</v>
      </c>
      <c r="F210" s="23"/>
      <c r="G210" s="108">
        <f t="shared" ref="G210:H212" si="65">G211</f>
        <v>0</v>
      </c>
      <c r="H210" s="108">
        <f t="shared" si="65"/>
        <v>0</v>
      </c>
      <c r="I210" s="108">
        <f t="shared" si="56"/>
        <v>0</v>
      </c>
    </row>
    <row r="211" spans="1:13" s="52" customFormat="1" ht="24" hidden="1">
      <c r="A211" s="29" t="s">
        <v>120</v>
      </c>
      <c r="B211" s="30">
        <v>800</v>
      </c>
      <c r="C211" s="20" t="s">
        <v>8</v>
      </c>
      <c r="D211" s="20" t="s">
        <v>5</v>
      </c>
      <c r="E211" s="20" t="s">
        <v>346</v>
      </c>
      <c r="F211" s="23"/>
      <c r="G211" s="108">
        <f t="shared" si="65"/>
        <v>0</v>
      </c>
      <c r="H211" s="108">
        <f t="shared" si="65"/>
        <v>0</v>
      </c>
      <c r="I211" s="108">
        <f t="shared" si="56"/>
        <v>0</v>
      </c>
    </row>
    <row r="212" spans="1:13" s="52" customFormat="1" ht="12" hidden="1">
      <c r="A212" s="24" t="s">
        <v>68</v>
      </c>
      <c r="B212" s="30">
        <v>800</v>
      </c>
      <c r="C212" s="20" t="s">
        <v>8</v>
      </c>
      <c r="D212" s="20" t="s">
        <v>5</v>
      </c>
      <c r="E212" s="20" t="s">
        <v>346</v>
      </c>
      <c r="F212" s="23" t="s">
        <v>66</v>
      </c>
      <c r="G212" s="108">
        <f t="shared" si="65"/>
        <v>0</v>
      </c>
      <c r="H212" s="108">
        <f t="shared" si="65"/>
        <v>0</v>
      </c>
      <c r="I212" s="108">
        <f t="shared" si="56"/>
        <v>0</v>
      </c>
    </row>
    <row r="213" spans="1:13" s="52" customFormat="1" ht="12" hidden="1">
      <c r="A213" s="24" t="s">
        <v>86</v>
      </c>
      <c r="B213" s="30">
        <v>800</v>
      </c>
      <c r="C213" s="20" t="s">
        <v>8</v>
      </c>
      <c r="D213" s="20" t="s">
        <v>5</v>
      </c>
      <c r="E213" s="20" t="s">
        <v>346</v>
      </c>
      <c r="F213" s="23" t="s">
        <v>67</v>
      </c>
      <c r="G213" s="108">
        <v>0</v>
      </c>
      <c r="H213" s="111"/>
      <c r="I213" s="108">
        <f t="shared" si="56"/>
        <v>0</v>
      </c>
    </row>
    <row r="214" spans="1:13" s="52" customFormat="1" ht="12" hidden="1">
      <c r="A214" s="21" t="s">
        <v>236</v>
      </c>
      <c r="B214" s="30">
        <v>800</v>
      </c>
      <c r="C214" s="20" t="s">
        <v>8</v>
      </c>
      <c r="D214" s="20" t="s">
        <v>5</v>
      </c>
      <c r="E214" s="20" t="s">
        <v>181</v>
      </c>
      <c r="F214" s="23"/>
      <c r="G214" s="108">
        <f t="shared" ref="G214:H216" si="66">G215</f>
        <v>0</v>
      </c>
      <c r="H214" s="108">
        <f t="shared" si="66"/>
        <v>0</v>
      </c>
      <c r="I214" s="108">
        <f t="shared" si="56"/>
        <v>0</v>
      </c>
    </row>
    <row r="215" spans="1:13" s="52" customFormat="1" ht="12" hidden="1">
      <c r="A215" s="21" t="s">
        <v>104</v>
      </c>
      <c r="B215" s="30">
        <v>800</v>
      </c>
      <c r="C215" s="20" t="s">
        <v>8</v>
      </c>
      <c r="D215" s="20" t="s">
        <v>5</v>
      </c>
      <c r="E215" s="20" t="s">
        <v>182</v>
      </c>
      <c r="F215" s="23"/>
      <c r="G215" s="108">
        <f t="shared" si="66"/>
        <v>0</v>
      </c>
      <c r="H215" s="108">
        <f t="shared" si="66"/>
        <v>0</v>
      </c>
      <c r="I215" s="108">
        <f t="shared" si="56"/>
        <v>0</v>
      </c>
    </row>
    <row r="216" spans="1:13" s="52" customFormat="1" ht="12" hidden="1">
      <c r="A216" s="24" t="s">
        <v>68</v>
      </c>
      <c r="B216" s="30">
        <v>800</v>
      </c>
      <c r="C216" s="20" t="s">
        <v>8</v>
      </c>
      <c r="D216" s="20" t="s">
        <v>5</v>
      </c>
      <c r="E216" s="20" t="s">
        <v>182</v>
      </c>
      <c r="F216" s="23" t="s">
        <v>66</v>
      </c>
      <c r="G216" s="108">
        <f t="shared" si="66"/>
        <v>0</v>
      </c>
      <c r="H216" s="108">
        <f t="shared" si="66"/>
        <v>0</v>
      </c>
      <c r="I216" s="108">
        <f t="shared" si="56"/>
        <v>0</v>
      </c>
    </row>
    <row r="217" spans="1:13" s="52" customFormat="1" ht="12" hidden="1">
      <c r="A217" s="24" t="s">
        <v>86</v>
      </c>
      <c r="B217" s="30">
        <v>800</v>
      </c>
      <c r="C217" s="20" t="s">
        <v>8</v>
      </c>
      <c r="D217" s="20" t="s">
        <v>5</v>
      </c>
      <c r="E217" s="20" t="s">
        <v>182</v>
      </c>
      <c r="F217" s="23" t="s">
        <v>67</v>
      </c>
      <c r="G217" s="108">
        <v>0</v>
      </c>
      <c r="H217" s="111"/>
      <c r="I217" s="108">
        <f t="shared" si="56"/>
        <v>0</v>
      </c>
    </row>
    <row r="218" spans="1:13" s="56" customFormat="1" ht="12">
      <c r="A218" s="22" t="s">
        <v>132</v>
      </c>
      <c r="B218" s="34">
        <v>800</v>
      </c>
      <c r="C218" s="18" t="s">
        <v>8</v>
      </c>
      <c r="D218" s="18" t="s">
        <v>6</v>
      </c>
      <c r="E218" s="18"/>
      <c r="F218" s="42"/>
      <c r="G218" s="107">
        <f>G219</f>
        <v>4605.3999999999996</v>
      </c>
      <c r="H218" s="107">
        <f>H219</f>
        <v>0</v>
      </c>
      <c r="I218" s="107">
        <f t="shared" si="56"/>
        <v>4605.3999999999996</v>
      </c>
      <c r="J218" s="98"/>
      <c r="K218" s="98"/>
      <c r="L218" s="98"/>
      <c r="M218" s="98"/>
    </row>
    <row r="219" spans="1:13" s="52" customFormat="1" ht="24">
      <c r="A219" s="93" t="s">
        <v>352</v>
      </c>
      <c r="B219" s="30">
        <v>800</v>
      </c>
      <c r="C219" s="20" t="s">
        <v>8</v>
      </c>
      <c r="D219" s="20" t="s">
        <v>6</v>
      </c>
      <c r="E219" s="20" t="s">
        <v>344</v>
      </c>
      <c r="F219" s="23"/>
      <c r="G219" s="108">
        <f>G220+G225+G231+G228</f>
        <v>4605.3999999999996</v>
      </c>
      <c r="H219" s="108">
        <f>H220+H225+H231+H228</f>
        <v>0</v>
      </c>
      <c r="I219" s="108">
        <f t="shared" si="56"/>
        <v>4605.3999999999996</v>
      </c>
    </row>
    <row r="220" spans="1:13" s="2" customFormat="1" ht="12">
      <c r="A220" s="93" t="s">
        <v>203</v>
      </c>
      <c r="B220" s="30">
        <v>800</v>
      </c>
      <c r="C220" s="20" t="s">
        <v>8</v>
      </c>
      <c r="D220" s="20" t="s">
        <v>6</v>
      </c>
      <c r="E220" s="20" t="s">
        <v>345</v>
      </c>
      <c r="F220" s="23"/>
      <c r="G220" s="108">
        <f>G221+G223</f>
        <v>1858</v>
      </c>
      <c r="H220" s="108">
        <f>H221+H223</f>
        <v>0</v>
      </c>
      <c r="I220" s="108">
        <f t="shared" si="56"/>
        <v>1858</v>
      </c>
    </row>
    <row r="221" spans="1:13" s="2" customFormat="1" ht="12">
      <c r="A221" s="94" t="s">
        <v>68</v>
      </c>
      <c r="B221" s="30">
        <v>800</v>
      </c>
      <c r="C221" s="20" t="s">
        <v>8</v>
      </c>
      <c r="D221" s="20" t="s">
        <v>6</v>
      </c>
      <c r="E221" s="20" t="s">
        <v>345</v>
      </c>
      <c r="F221" s="23" t="s">
        <v>66</v>
      </c>
      <c r="G221" s="108">
        <f t="shared" ref="G221:H221" si="67">G222</f>
        <v>1858</v>
      </c>
      <c r="H221" s="108">
        <f t="shared" si="67"/>
        <v>0</v>
      </c>
      <c r="I221" s="108">
        <f t="shared" si="56"/>
        <v>1858</v>
      </c>
    </row>
    <row r="222" spans="1:13" s="2" customFormat="1" ht="14.25" customHeight="1">
      <c r="A222" s="94" t="s">
        <v>86</v>
      </c>
      <c r="B222" s="30">
        <v>800</v>
      </c>
      <c r="C222" s="20" t="s">
        <v>8</v>
      </c>
      <c r="D222" s="20" t="s">
        <v>6</v>
      </c>
      <c r="E222" s="20" t="s">
        <v>345</v>
      </c>
      <c r="F222" s="23" t="s">
        <v>67</v>
      </c>
      <c r="G222" s="108">
        <v>1858</v>
      </c>
      <c r="H222" s="109"/>
      <c r="I222" s="108">
        <f t="shared" si="56"/>
        <v>1858</v>
      </c>
    </row>
    <row r="223" spans="1:13" s="2" customFormat="1" ht="12" hidden="1">
      <c r="A223" s="21" t="s">
        <v>296</v>
      </c>
      <c r="B223" s="30">
        <v>800</v>
      </c>
      <c r="C223" s="20" t="s">
        <v>8</v>
      </c>
      <c r="D223" s="20" t="s">
        <v>6</v>
      </c>
      <c r="E223" s="20" t="s">
        <v>345</v>
      </c>
      <c r="F223" s="23" t="s">
        <v>128</v>
      </c>
      <c r="G223" s="108">
        <f>G224</f>
        <v>0</v>
      </c>
      <c r="H223" s="108">
        <f>H224</f>
        <v>0</v>
      </c>
      <c r="I223" s="108">
        <f t="shared" ref="I223:I328" si="68">G223+H223</f>
        <v>0</v>
      </c>
    </row>
    <row r="224" spans="1:13" s="2" customFormat="1" ht="12" hidden="1">
      <c r="A224" s="21" t="s">
        <v>130</v>
      </c>
      <c r="B224" s="30">
        <v>800</v>
      </c>
      <c r="C224" s="20" t="s">
        <v>8</v>
      </c>
      <c r="D224" s="20" t="s">
        <v>6</v>
      </c>
      <c r="E224" s="20" t="s">
        <v>345</v>
      </c>
      <c r="F224" s="23" t="s">
        <v>129</v>
      </c>
      <c r="G224" s="108"/>
      <c r="H224" s="109"/>
      <c r="I224" s="108">
        <f t="shared" si="68"/>
        <v>0</v>
      </c>
    </row>
    <row r="225" spans="1:13" s="2" customFormat="1" ht="12" hidden="1">
      <c r="A225" s="94" t="s">
        <v>371</v>
      </c>
      <c r="B225" s="30">
        <v>800</v>
      </c>
      <c r="C225" s="20" t="s">
        <v>8</v>
      </c>
      <c r="D225" s="20" t="s">
        <v>6</v>
      </c>
      <c r="E225" s="20" t="s">
        <v>370</v>
      </c>
      <c r="F225" s="23"/>
      <c r="G225" s="108">
        <f>G226</f>
        <v>0</v>
      </c>
      <c r="H225" s="108">
        <f>H226</f>
        <v>0</v>
      </c>
      <c r="I225" s="108">
        <f t="shared" si="68"/>
        <v>0</v>
      </c>
    </row>
    <row r="226" spans="1:13" s="2" customFormat="1" ht="12" hidden="1">
      <c r="A226" s="21" t="s">
        <v>70</v>
      </c>
      <c r="B226" s="30">
        <v>800</v>
      </c>
      <c r="C226" s="20" t="s">
        <v>8</v>
      </c>
      <c r="D226" s="20" t="s">
        <v>6</v>
      </c>
      <c r="E226" s="20" t="s">
        <v>370</v>
      </c>
      <c r="F226" s="23" t="s">
        <v>22</v>
      </c>
      <c r="G226" s="108">
        <f>G227</f>
        <v>0</v>
      </c>
      <c r="H226" s="108">
        <f>H227</f>
        <v>0</v>
      </c>
      <c r="I226" s="108">
        <f t="shared" si="68"/>
        <v>0</v>
      </c>
    </row>
    <row r="227" spans="1:13" s="2" customFormat="1" ht="24" hidden="1">
      <c r="A227" s="21" t="s">
        <v>121</v>
      </c>
      <c r="B227" s="30">
        <v>800</v>
      </c>
      <c r="C227" s="20" t="s">
        <v>8</v>
      </c>
      <c r="D227" s="20" t="s">
        <v>6</v>
      </c>
      <c r="E227" s="20" t="s">
        <v>370</v>
      </c>
      <c r="F227" s="23" t="s">
        <v>76</v>
      </c>
      <c r="G227" s="108">
        <v>0</v>
      </c>
      <c r="H227" s="109"/>
      <c r="I227" s="108">
        <f t="shared" si="68"/>
        <v>0</v>
      </c>
    </row>
    <row r="228" spans="1:13" s="2" customFormat="1" ht="24" hidden="1">
      <c r="A228" s="101" t="s">
        <v>375</v>
      </c>
      <c r="B228" s="30">
        <v>800</v>
      </c>
      <c r="C228" s="20" t="s">
        <v>8</v>
      </c>
      <c r="D228" s="20" t="s">
        <v>6</v>
      </c>
      <c r="E228" s="20" t="s">
        <v>388</v>
      </c>
      <c r="F228" s="23"/>
      <c r="G228" s="108">
        <f>G229</f>
        <v>0</v>
      </c>
      <c r="H228" s="108">
        <f>H229</f>
        <v>0</v>
      </c>
      <c r="I228" s="108">
        <f t="shared" si="68"/>
        <v>0</v>
      </c>
    </row>
    <row r="229" spans="1:13" s="2" customFormat="1" ht="12" hidden="1">
      <c r="A229" s="21" t="s">
        <v>296</v>
      </c>
      <c r="B229" s="30">
        <v>800</v>
      </c>
      <c r="C229" s="20" t="s">
        <v>8</v>
      </c>
      <c r="D229" s="20" t="s">
        <v>6</v>
      </c>
      <c r="E229" s="20" t="s">
        <v>388</v>
      </c>
      <c r="F229" s="23" t="s">
        <v>128</v>
      </c>
      <c r="G229" s="108">
        <f>G230</f>
        <v>0</v>
      </c>
      <c r="H229" s="108">
        <f>H230</f>
        <v>0</v>
      </c>
      <c r="I229" s="108">
        <f t="shared" si="68"/>
        <v>0</v>
      </c>
    </row>
    <row r="230" spans="1:13" s="2" customFormat="1" ht="12" hidden="1">
      <c r="A230" s="21" t="s">
        <v>130</v>
      </c>
      <c r="B230" s="30">
        <v>800</v>
      </c>
      <c r="C230" s="20" t="s">
        <v>8</v>
      </c>
      <c r="D230" s="20" t="s">
        <v>6</v>
      </c>
      <c r="E230" s="20" t="s">
        <v>388</v>
      </c>
      <c r="F230" s="23" t="s">
        <v>129</v>
      </c>
      <c r="G230" s="108"/>
      <c r="H230" s="109"/>
      <c r="I230" s="108">
        <f t="shared" si="68"/>
        <v>0</v>
      </c>
    </row>
    <row r="231" spans="1:13" s="2" customFormat="1" ht="25.5" customHeight="1">
      <c r="A231" s="21" t="s">
        <v>375</v>
      </c>
      <c r="B231" s="30">
        <v>800</v>
      </c>
      <c r="C231" s="20" t="s">
        <v>8</v>
      </c>
      <c r="D231" s="20" t="s">
        <v>6</v>
      </c>
      <c r="E231" s="20" t="s">
        <v>374</v>
      </c>
      <c r="F231" s="23"/>
      <c r="G231" s="108">
        <f>G232+G234</f>
        <v>2747.4</v>
      </c>
      <c r="H231" s="108">
        <f>H232+H234</f>
        <v>0</v>
      </c>
      <c r="I231" s="108">
        <f t="shared" si="68"/>
        <v>2747.4</v>
      </c>
    </row>
    <row r="232" spans="1:13" s="2" customFormat="1" ht="12" hidden="1">
      <c r="A232" s="94" t="s">
        <v>68</v>
      </c>
      <c r="B232" s="30">
        <v>800</v>
      </c>
      <c r="C232" s="20" t="s">
        <v>8</v>
      </c>
      <c r="D232" s="20" t="s">
        <v>6</v>
      </c>
      <c r="E232" s="20" t="s">
        <v>374</v>
      </c>
      <c r="F232" s="23" t="s">
        <v>66</v>
      </c>
      <c r="G232" s="108">
        <f>G233</f>
        <v>0</v>
      </c>
      <c r="H232" s="108">
        <f>H233</f>
        <v>0</v>
      </c>
      <c r="I232" s="108">
        <f t="shared" si="68"/>
        <v>0</v>
      </c>
    </row>
    <row r="233" spans="1:13" s="2" customFormat="1" ht="12" hidden="1">
      <c r="A233" s="94" t="s">
        <v>86</v>
      </c>
      <c r="B233" s="30">
        <v>800</v>
      </c>
      <c r="C233" s="20" t="s">
        <v>8</v>
      </c>
      <c r="D233" s="20" t="s">
        <v>6</v>
      </c>
      <c r="E233" s="20" t="s">
        <v>374</v>
      </c>
      <c r="F233" s="23" t="s">
        <v>67</v>
      </c>
      <c r="G233" s="108">
        <v>0</v>
      </c>
      <c r="H233" s="109">
        <f>1000+200-1200</f>
        <v>0</v>
      </c>
      <c r="I233" s="108">
        <f t="shared" si="68"/>
        <v>0</v>
      </c>
    </row>
    <row r="234" spans="1:13" s="2" customFormat="1" ht="12">
      <c r="A234" s="21" t="s">
        <v>296</v>
      </c>
      <c r="B234" s="30">
        <v>800</v>
      </c>
      <c r="C234" s="20" t="s">
        <v>8</v>
      </c>
      <c r="D234" s="20" t="s">
        <v>6</v>
      </c>
      <c r="E234" s="20" t="s">
        <v>374</v>
      </c>
      <c r="F234" s="23" t="s">
        <v>128</v>
      </c>
      <c r="G234" s="108">
        <f>G235</f>
        <v>2747.4</v>
      </c>
      <c r="H234" s="108">
        <f>H235</f>
        <v>0</v>
      </c>
      <c r="I234" s="108">
        <f t="shared" si="68"/>
        <v>2747.4</v>
      </c>
    </row>
    <row r="235" spans="1:13" s="2" customFormat="1" ht="12">
      <c r="A235" s="21" t="s">
        <v>130</v>
      </c>
      <c r="B235" s="30">
        <v>800</v>
      </c>
      <c r="C235" s="20" t="s">
        <v>8</v>
      </c>
      <c r="D235" s="20" t="s">
        <v>6</v>
      </c>
      <c r="E235" s="20" t="s">
        <v>374</v>
      </c>
      <c r="F235" s="23" t="s">
        <v>129</v>
      </c>
      <c r="G235" s="108">
        <v>2747.4</v>
      </c>
      <c r="H235" s="109"/>
      <c r="I235" s="108">
        <f t="shared" si="68"/>
        <v>2747.4</v>
      </c>
    </row>
    <row r="236" spans="1:13" s="6" customFormat="1" ht="12">
      <c r="A236" s="15" t="s">
        <v>315</v>
      </c>
      <c r="B236" s="32">
        <v>800</v>
      </c>
      <c r="C236" s="16" t="s">
        <v>15</v>
      </c>
      <c r="D236" s="16"/>
      <c r="E236" s="16"/>
      <c r="F236" s="26"/>
      <c r="G236" s="106">
        <f t="shared" ref="G236:H243" si="69">G237</f>
        <v>2430</v>
      </c>
      <c r="H236" s="106">
        <f t="shared" si="69"/>
        <v>0</v>
      </c>
      <c r="I236" s="106">
        <f t="shared" si="68"/>
        <v>2430</v>
      </c>
      <c r="J236" s="2"/>
      <c r="K236" s="2"/>
      <c r="L236" s="2"/>
      <c r="M236" s="2"/>
    </row>
    <row r="237" spans="1:13" s="53" customFormat="1" ht="12">
      <c r="A237" s="33" t="s">
        <v>314</v>
      </c>
      <c r="B237" s="34">
        <v>800</v>
      </c>
      <c r="C237" s="18" t="s">
        <v>15</v>
      </c>
      <c r="D237" s="18" t="s">
        <v>8</v>
      </c>
      <c r="E237" s="18"/>
      <c r="F237" s="42"/>
      <c r="G237" s="107">
        <f>G238+G245</f>
        <v>2430</v>
      </c>
      <c r="H237" s="107">
        <f>H238+H245</f>
        <v>0</v>
      </c>
      <c r="I237" s="107">
        <f t="shared" si="68"/>
        <v>2430</v>
      </c>
      <c r="J237" s="5"/>
      <c r="K237" s="5"/>
      <c r="L237" s="5"/>
      <c r="M237" s="5"/>
    </row>
    <row r="238" spans="1:13" s="2" customFormat="1" ht="24">
      <c r="A238" s="24" t="s">
        <v>476</v>
      </c>
      <c r="B238" s="30">
        <v>800</v>
      </c>
      <c r="C238" s="20" t="s">
        <v>15</v>
      </c>
      <c r="D238" s="20" t="s">
        <v>8</v>
      </c>
      <c r="E238" s="20" t="s">
        <v>316</v>
      </c>
      <c r="F238" s="23"/>
      <c r="G238" s="108">
        <f>G239+G242</f>
        <v>1260</v>
      </c>
      <c r="H238" s="108">
        <f>H239+H242</f>
        <v>0</v>
      </c>
      <c r="I238" s="108">
        <f t="shared" si="68"/>
        <v>1260</v>
      </c>
    </row>
    <row r="239" spans="1:13" s="2" customFormat="1" ht="24">
      <c r="A239" s="21" t="s">
        <v>341</v>
      </c>
      <c r="B239" s="30">
        <v>800</v>
      </c>
      <c r="C239" s="20" t="s">
        <v>15</v>
      </c>
      <c r="D239" s="20" t="s">
        <v>8</v>
      </c>
      <c r="E239" s="20" t="s">
        <v>340</v>
      </c>
      <c r="F239" s="23"/>
      <c r="G239" s="108">
        <f>G240</f>
        <v>260</v>
      </c>
      <c r="H239" s="108">
        <f>H240</f>
        <v>0</v>
      </c>
      <c r="I239" s="108">
        <f t="shared" si="68"/>
        <v>260</v>
      </c>
    </row>
    <row r="240" spans="1:13" s="2" customFormat="1" ht="12">
      <c r="A240" s="24" t="s">
        <v>68</v>
      </c>
      <c r="B240" s="30">
        <v>800</v>
      </c>
      <c r="C240" s="20" t="s">
        <v>15</v>
      </c>
      <c r="D240" s="20" t="s">
        <v>8</v>
      </c>
      <c r="E240" s="20" t="s">
        <v>340</v>
      </c>
      <c r="F240" s="23" t="s">
        <v>66</v>
      </c>
      <c r="G240" s="108">
        <f>G241</f>
        <v>260</v>
      </c>
      <c r="H240" s="108">
        <f>H241</f>
        <v>0</v>
      </c>
      <c r="I240" s="108">
        <f t="shared" si="68"/>
        <v>260</v>
      </c>
    </row>
    <row r="241" spans="1:9" s="2" customFormat="1" ht="12">
      <c r="A241" s="24" t="s">
        <v>86</v>
      </c>
      <c r="B241" s="30">
        <v>800</v>
      </c>
      <c r="C241" s="20" t="s">
        <v>15</v>
      </c>
      <c r="D241" s="20" t="s">
        <v>8</v>
      </c>
      <c r="E241" s="20" t="s">
        <v>340</v>
      </c>
      <c r="F241" s="23" t="s">
        <v>67</v>
      </c>
      <c r="G241" s="108">
        <v>260</v>
      </c>
      <c r="H241" s="109"/>
      <c r="I241" s="108">
        <f t="shared" si="68"/>
        <v>260</v>
      </c>
    </row>
    <row r="242" spans="1:9" s="2" customFormat="1" ht="12">
      <c r="A242" s="24" t="s">
        <v>318</v>
      </c>
      <c r="B242" s="30">
        <v>800</v>
      </c>
      <c r="C242" s="20" t="s">
        <v>15</v>
      </c>
      <c r="D242" s="20" t="s">
        <v>8</v>
      </c>
      <c r="E242" s="20" t="s">
        <v>317</v>
      </c>
      <c r="F242" s="23"/>
      <c r="G242" s="108">
        <f t="shared" si="69"/>
        <v>1000</v>
      </c>
      <c r="H242" s="108">
        <f t="shared" si="69"/>
        <v>0</v>
      </c>
      <c r="I242" s="108">
        <f t="shared" si="68"/>
        <v>1000</v>
      </c>
    </row>
    <row r="243" spans="1:9" s="2" customFormat="1" ht="12">
      <c r="A243" s="24" t="s">
        <v>68</v>
      </c>
      <c r="B243" s="30">
        <v>800</v>
      </c>
      <c r="C243" s="20" t="s">
        <v>15</v>
      </c>
      <c r="D243" s="20" t="s">
        <v>8</v>
      </c>
      <c r="E243" s="20" t="s">
        <v>317</v>
      </c>
      <c r="F243" s="23" t="s">
        <v>66</v>
      </c>
      <c r="G243" s="108">
        <f t="shared" si="69"/>
        <v>1000</v>
      </c>
      <c r="H243" s="108">
        <f t="shared" si="69"/>
        <v>0</v>
      </c>
      <c r="I243" s="108">
        <f t="shared" si="68"/>
        <v>1000</v>
      </c>
    </row>
    <row r="244" spans="1:9" s="2" customFormat="1" ht="12">
      <c r="A244" s="24" t="s">
        <v>86</v>
      </c>
      <c r="B244" s="30">
        <v>800</v>
      </c>
      <c r="C244" s="20" t="s">
        <v>15</v>
      </c>
      <c r="D244" s="20" t="s">
        <v>8</v>
      </c>
      <c r="E244" s="20" t="s">
        <v>317</v>
      </c>
      <c r="F244" s="23" t="s">
        <v>67</v>
      </c>
      <c r="G244" s="108">
        <v>1000</v>
      </c>
      <c r="H244" s="109"/>
      <c r="I244" s="108">
        <f t="shared" si="68"/>
        <v>1000</v>
      </c>
    </row>
    <row r="245" spans="1:9" s="2" customFormat="1" ht="22.5" customHeight="1">
      <c r="A245" s="93" t="s">
        <v>352</v>
      </c>
      <c r="B245" s="30">
        <v>800</v>
      </c>
      <c r="C245" s="20" t="s">
        <v>15</v>
      </c>
      <c r="D245" s="20" t="s">
        <v>8</v>
      </c>
      <c r="E245" s="20" t="s">
        <v>344</v>
      </c>
      <c r="F245" s="23"/>
      <c r="G245" s="108">
        <f>G246+G249+G252</f>
        <v>1170</v>
      </c>
      <c r="H245" s="108">
        <f>H246+H249+H252</f>
        <v>0</v>
      </c>
      <c r="I245" s="108">
        <f t="shared" si="68"/>
        <v>1170</v>
      </c>
    </row>
    <row r="246" spans="1:9" s="2" customFormat="1" ht="12" hidden="1">
      <c r="A246" s="24" t="s">
        <v>379</v>
      </c>
      <c r="B246" s="30">
        <v>800</v>
      </c>
      <c r="C246" s="20" t="s">
        <v>15</v>
      </c>
      <c r="D246" s="20" t="s">
        <v>8</v>
      </c>
      <c r="E246" s="20" t="s">
        <v>477</v>
      </c>
      <c r="F246" s="23"/>
      <c r="G246" s="108">
        <f>G247</f>
        <v>0</v>
      </c>
      <c r="H246" s="108">
        <f>H247</f>
        <v>0</v>
      </c>
      <c r="I246" s="108">
        <f t="shared" si="68"/>
        <v>0</v>
      </c>
    </row>
    <row r="247" spans="1:9" s="2" customFormat="1" ht="12" hidden="1">
      <c r="A247" s="24" t="s">
        <v>68</v>
      </c>
      <c r="B247" s="30">
        <v>800</v>
      </c>
      <c r="C247" s="20" t="s">
        <v>15</v>
      </c>
      <c r="D247" s="20" t="s">
        <v>8</v>
      </c>
      <c r="E247" s="20" t="s">
        <v>477</v>
      </c>
      <c r="F247" s="23" t="s">
        <v>66</v>
      </c>
      <c r="G247" s="108">
        <f>G248</f>
        <v>0</v>
      </c>
      <c r="H247" s="108">
        <f>H248</f>
        <v>0</v>
      </c>
      <c r="I247" s="108">
        <f t="shared" si="68"/>
        <v>0</v>
      </c>
    </row>
    <row r="248" spans="1:9" s="2" customFormat="1" ht="12" hidden="1">
      <c r="A248" s="24" t="s">
        <v>86</v>
      </c>
      <c r="B248" s="30">
        <v>800</v>
      </c>
      <c r="C248" s="20" t="s">
        <v>15</v>
      </c>
      <c r="D248" s="20" t="s">
        <v>8</v>
      </c>
      <c r="E248" s="20" t="s">
        <v>477</v>
      </c>
      <c r="F248" s="23" t="s">
        <v>67</v>
      </c>
      <c r="G248" s="108"/>
      <c r="H248" s="109"/>
      <c r="I248" s="108">
        <f t="shared" si="68"/>
        <v>0</v>
      </c>
    </row>
    <row r="249" spans="1:9" s="2" customFormat="1" ht="24" hidden="1">
      <c r="A249" s="24" t="s">
        <v>389</v>
      </c>
      <c r="B249" s="30">
        <v>800</v>
      </c>
      <c r="C249" s="20" t="s">
        <v>15</v>
      </c>
      <c r="D249" s="20" t="s">
        <v>8</v>
      </c>
      <c r="E249" s="20" t="s">
        <v>478</v>
      </c>
      <c r="F249" s="23"/>
      <c r="G249" s="108">
        <f>G250</f>
        <v>0</v>
      </c>
      <c r="H249" s="108">
        <f>H250</f>
        <v>0</v>
      </c>
      <c r="I249" s="108">
        <f t="shared" si="68"/>
        <v>0</v>
      </c>
    </row>
    <row r="250" spans="1:9" s="2" customFormat="1" ht="12" hidden="1">
      <c r="A250" s="24" t="s">
        <v>68</v>
      </c>
      <c r="B250" s="30">
        <v>800</v>
      </c>
      <c r="C250" s="20" t="s">
        <v>15</v>
      </c>
      <c r="D250" s="20" t="s">
        <v>8</v>
      </c>
      <c r="E250" s="20" t="s">
        <v>478</v>
      </c>
      <c r="F250" s="23" t="s">
        <v>66</v>
      </c>
      <c r="G250" s="108">
        <f>G251</f>
        <v>0</v>
      </c>
      <c r="H250" s="108">
        <f>H251</f>
        <v>0</v>
      </c>
      <c r="I250" s="108">
        <f t="shared" si="68"/>
        <v>0</v>
      </c>
    </row>
    <row r="251" spans="1:9" s="2" customFormat="1" ht="12" hidden="1">
      <c r="A251" s="24" t="s">
        <v>86</v>
      </c>
      <c r="B251" s="30">
        <v>800</v>
      </c>
      <c r="C251" s="20" t="s">
        <v>15</v>
      </c>
      <c r="D251" s="20" t="s">
        <v>8</v>
      </c>
      <c r="E251" s="20" t="s">
        <v>478</v>
      </c>
      <c r="F251" s="23" t="s">
        <v>67</v>
      </c>
      <c r="G251" s="108"/>
      <c r="H251" s="109"/>
      <c r="I251" s="108">
        <f t="shared" si="68"/>
        <v>0</v>
      </c>
    </row>
    <row r="252" spans="1:9" s="2" customFormat="1" ht="24">
      <c r="A252" s="24" t="s">
        <v>321</v>
      </c>
      <c r="B252" s="30">
        <v>800</v>
      </c>
      <c r="C252" s="20" t="s">
        <v>15</v>
      </c>
      <c r="D252" s="20" t="s">
        <v>8</v>
      </c>
      <c r="E252" s="20" t="s">
        <v>479</v>
      </c>
      <c r="F252" s="23"/>
      <c r="G252" s="108">
        <f>G253</f>
        <v>1170</v>
      </c>
      <c r="H252" s="108">
        <f t="shared" ref="H252:H253" si="70">H253</f>
        <v>0</v>
      </c>
      <c r="I252" s="108">
        <f t="shared" si="68"/>
        <v>1170</v>
      </c>
    </row>
    <row r="253" spans="1:9" s="2" customFormat="1" ht="12">
      <c r="A253" s="24" t="s">
        <v>68</v>
      </c>
      <c r="B253" s="30">
        <v>800</v>
      </c>
      <c r="C253" s="20" t="s">
        <v>15</v>
      </c>
      <c r="D253" s="20" t="s">
        <v>8</v>
      </c>
      <c r="E253" s="20" t="s">
        <v>479</v>
      </c>
      <c r="F253" s="23" t="s">
        <v>66</v>
      </c>
      <c r="G253" s="108">
        <f>G254</f>
        <v>1170</v>
      </c>
      <c r="H253" s="108">
        <f t="shared" si="70"/>
        <v>0</v>
      </c>
      <c r="I253" s="108">
        <f t="shared" si="68"/>
        <v>1170</v>
      </c>
    </row>
    <row r="254" spans="1:9" s="2" customFormat="1" ht="12">
      <c r="A254" s="24" t="s">
        <v>86</v>
      </c>
      <c r="B254" s="30">
        <v>800</v>
      </c>
      <c r="C254" s="20" t="s">
        <v>15</v>
      </c>
      <c r="D254" s="20" t="s">
        <v>8</v>
      </c>
      <c r="E254" s="20" t="s">
        <v>479</v>
      </c>
      <c r="F254" s="23" t="s">
        <v>67</v>
      </c>
      <c r="G254" s="108">
        <f>1170</f>
        <v>1170</v>
      </c>
      <c r="H254" s="111"/>
      <c r="I254" s="108">
        <f t="shared" si="68"/>
        <v>1170</v>
      </c>
    </row>
    <row r="255" spans="1:9" s="2" customFormat="1" ht="12">
      <c r="A255" s="25" t="s">
        <v>21</v>
      </c>
      <c r="B255" s="16" t="s">
        <v>22</v>
      </c>
      <c r="C255" s="16" t="s">
        <v>9</v>
      </c>
      <c r="D255" s="20"/>
      <c r="E255" s="20"/>
      <c r="F255" s="23"/>
      <c r="G255" s="106">
        <f>G263+G292+G256</f>
        <v>56182.399999999994</v>
      </c>
      <c r="H255" s="106">
        <f>H263+H292+H256</f>
        <v>0</v>
      </c>
      <c r="I255" s="106">
        <f t="shared" si="68"/>
        <v>56182.399999999994</v>
      </c>
    </row>
    <row r="256" spans="1:9" s="5" customFormat="1" ht="12">
      <c r="A256" s="22" t="s">
        <v>23</v>
      </c>
      <c r="B256" s="18" t="s">
        <v>22</v>
      </c>
      <c r="C256" s="18" t="s">
        <v>9</v>
      </c>
      <c r="D256" s="18" t="s">
        <v>5</v>
      </c>
      <c r="E256" s="19"/>
      <c r="F256" s="76"/>
      <c r="G256" s="107">
        <f>G258</f>
        <v>44736.1</v>
      </c>
      <c r="H256" s="107">
        <f>H258</f>
        <v>0</v>
      </c>
      <c r="I256" s="106">
        <f t="shared" si="68"/>
        <v>44736.1</v>
      </c>
    </row>
    <row r="257" spans="1:9" s="2" customFormat="1" ht="24">
      <c r="A257" s="29" t="s">
        <v>323</v>
      </c>
      <c r="B257" s="57" t="s">
        <v>22</v>
      </c>
      <c r="C257" s="57" t="s">
        <v>9</v>
      </c>
      <c r="D257" s="57" t="s">
        <v>5</v>
      </c>
      <c r="E257" s="57" t="s">
        <v>325</v>
      </c>
      <c r="F257" s="58"/>
      <c r="G257" s="108">
        <f t="shared" ref="G257:H261" si="71">G258</f>
        <v>44736.1</v>
      </c>
      <c r="H257" s="108">
        <f t="shared" si="71"/>
        <v>0</v>
      </c>
      <c r="I257" s="108">
        <f t="shared" si="68"/>
        <v>44736.1</v>
      </c>
    </row>
    <row r="258" spans="1:9" s="2" customFormat="1" ht="12">
      <c r="A258" s="29" t="s">
        <v>428</v>
      </c>
      <c r="B258" s="57" t="s">
        <v>22</v>
      </c>
      <c r="C258" s="57" t="s">
        <v>9</v>
      </c>
      <c r="D258" s="57" t="s">
        <v>5</v>
      </c>
      <c r="E258" s="57" t="s">
        <v>347</v>
      </c>
      <c r="F258" s="58"/>
      <c r="G258" s="108">
        <f t="shared" si="71"/>
        <v>44736.1</v>
      </c>
      <c r="H258" s="108">
        <f t="shared" si="71"/>
        <v>0</v>
      </c>
      <c r="I258" s="108">
        <f t="shared" si="68"/>
        <v>44736.1</v>
      </c>
    </row>
    <row r="259" spans="1:9" s="2" customFormat="1" ht="12">
      <c r="A259" s="29" t="s">
        <v>324</v>
      </c>
      <c r="B259" s="57" t="s">
        <v>22</v>
      </c>
      <c r="C259" s="57" t="s">
        <v>9</v>
      </c>
      <c r="D259" s="57" t="s">
        <v>5</v>
      </c>
      <c r="E259" s="57" t="s">
        <v>348</v>
      </c>
      <c r="F259" s="58"/>
      <c r="G259" s="108">
        <f t="shared" si="71"/>
        <v>44736.1</v>
      </c>
      <c r="H259" s="108">
        <f t="shared" si="71"/>
        <v>0</v>
      </c>
      <c r="I259" s="108">
        <f t="shared" si="68"/>
        <v>44736.1</v>
      </c>
    </row>
    <row r="260" spans="1:9" s="2" customFormat="1" ht="12">
      <c r="A260" s="21" t="s">
        <v>131</v>
      </c>
      <c r="B260" s="57" t="s">
        <v>22</v>
      </c>
      <c r="C260" s="57" t="s">
        <v>9</v>
      </c>
      <c r="D260" s="57" t="s">
        <v>5</v>
      </c>
      <c r="E260" s="57" t="s">
        <v>348</v>
      </c>
      <c r="F260" s="58" t="s">
        <v>128</v>
      </c>
      <c r="G260" s="108">
        <f t="shared" si="71"/>
        <v>44736.1</v>
      </c>
      <c r="H260" s="108">
        <f t="shared" si="71"/>
        <v>0</v>
      </c>
      <c r="I260" s="108">
        <f t="shared" si="68"/>
        <v>44736.1</v>
      </c>
    </row>
    <row r="261" spans="1:9" s="2" customFormat="1" ht="12">
      <c r="A261" s="21" t="s">
        <v>130</v>
      </c>
      <c r="B261" s="57" t="s">
        <v>22</v>
      </c>
      <c r="C261" s="57" t="s">
        <v>9</v>
      </c>
      <c r="D261" s="57" t="s">
        <v>5</v>
      </c>
      <c r="E261" s="57" t="s">
        <v>348</v>
      </c>
      <c r="F261" s="58" t="s">
        <v>129</v>
      </c>
      <c r="G261" s="108">
        <f t="shared" si="71"/>
        <v>44736.1</v>
      </c>
      <c r="H261" s="108">
        <f t="shared" si="71"/>
        <v>0</v>
      </c>
      <c r="I261" s="108">
        <f t="shared" si="68"/>
        <v>44736.1</v>
      </c>
    </row>
    <row r="262" spans="1:9" s="2" customFormat="1" ht="12">
      <c r="A262" s="29" t="s">
        <v>427</v>
      </c>
      <c r="B262" s="57" t="s">
        <v>22</v>
      </c>
      <c r="C262" s="57" t="s">
        <v>9</v>
      </c>
      <c r="D262" s="57" t="s">
        <v>5</v>
      </c>
      <c r="E262" s="57" t="s">
        <v>348</v>
      </c>
      <c r="F262" s="58" t="s">
        <v>129</v>
      </c>
      <c r="G262" s="108">
        <f>44121+615.1</f>
        <v>44736.1</v>
      </c>
      <c r="H262" s="109"/>
      <c r="I262" s="108">
        <f t="shared" si="68"/>
        <v>44736.1</v>
      </c>
    </row>
    <row r="263" spans="1:9" s="8" customFormat="1" ht="12">
      <c r="A263" s="22" t="s">
        <v>230</v>
      </c>
      <c r="B263" s="18" t="s">
        <v>22</v>
      </c>
      <c r="C263" s="18" t="s">
        <v>9</v>
      </c>
      <c r="D263" s="18" t="s">
        <v>7</v>
      </c>
      <c r="E263" s="20"/>
      <c r="F263" s="23"/>
      <c r="G263" s="107">
        <f>G264</f>
        <v>11146.3</v>
      </c>
      <c r="H263" s="107">
        <f>H264</f>
        <v>0</v>
      </c>
      <c r="I263" s="107">
        <f t="shared" si="68"/>
        <v>11146.3</v>
      </c>
    </row>
    <row r="264" spans="1:9" s="8" customFormat="1" ht="12.75" customHeight="1">
      <c r="A264" s="21" t="s">
        <v>492</v>
      </c>
      <c r="B264" s="20" t="s">
        <v>22</v>
      </c>
      <c r="C264" s="20" t="s">
        <v>9</v>
      </c>
      <c r="D264" s="20" t="s">
        <v>7</v>
      </c>
      <c r="E264" s="20" t="s">
        <v>155</v>
      </c>
      <c r="F264" s="23"/>
      <c r="G264" s="108">
        <f>G271+G274+G277+G268+G265+G286+G289+G280+G283</f>
        <v>11146.3</v>
      </c>
      <c r="H264" s="108">
        <f>H271+H274+H277+H268+H265+H286+H289+H280+H283</f>
        <v>0</v>
      </c>
      <c r="I264" s="108">
        <f t="shared" si="68"/>
        <v>11146.3</v>
      </c>
    </row>
    <row r="265" spans="1:9" s="8" customFormat="1" ht="12" hidden="1">
      <c r="A265" s="21" t="s">
        <v>278</v>
      </c>
      <c r="B265" s="20" t="s">
        <v>22</v>
      </c>
      <c r="C265" s="20" t="s">
        <v>9</v>
      </c>
      <c r="D265" s="20" t="s">
        <v>7</v>
      </c>
      <c r="E265" s="20" t="s">
        <v>300</v>
      </c>
      <c r="F265" s="23"/>
      <c r="G265" s="108">
        <f>G266</f>
        <v>0</v>
      </c>
      <c r="H265" s="109"/>
      <c r="I265" s="108">
        <f t="shared" si="68"/>
        <v>0</v>
      </c>
    </row>
    <row r="266" spans="1:9" s="8" customFormat="1" ht="12" hidden="1">
      <c r="A266" s="21" t="s">
        <v>94</v>
      </c>
      <c r="B266" s="20" t="s">
        <v>22</v>
      </c>
      <c r="C266" s="20" t="s">
        <v>9</v>
      </c>
      <c r="D266" s="20" t="s">
        <v>7</v>
      </c>
      <c r="E266" s="20" t="s">
        <v>300</v>
      </c>
      <c r="F266" s="23" t="s">
        <v>93</v>
      </c>
      <c r="G266" s="108">
        <f>G267</f>
        <v>0</v>
      </c>
      <c r="H266" s="109"/>
      <c r="I266" s="108">
        <f t="shared" si="68"/>
        <v>0</v>
      </c>
    </row>
    <row r="267" spans="1:9" s="8" customFormat="1" ht="12" hidden="1">
      <c r="A267" s="21" t="s">
        <v>206</v>
      </c>
      <c r="B267" s="20" t="s">
        <v>22</v>
      </c>
      <c r="C267" s="20" t="s">
        <v>9</v>
      </c>
      <c r="D267" s="20" t="s">
        <v>7</v>
      </c>
      <c r="E267" s="20" t="s">
        <v>300</v>
      </c>
      <c r="F267" s="23" t="s">
        <v>207</v>
      </c>
      <c r="G267" s="108">
        <v>0</v>
      </c>
      <c r="H267" s="109"/>
      <c r="I267" s="108">
        <f t="shared" si="68"/>
        <v>0</v>
      </c>
    </row>
    <row r="268" spans="1:9" s="8" customFormat="1" ht="36">
      <c r="A268" s="21" t="s">
        <v>125</v>
      </c>
      <c r="B268" s="20" t="s">
        <v>22</v>
      </c>
      <c r="C268" s="20" t="s">
        <v>9</v>
      </c>
      <c r="D268" s="20" t="s">
        <v>7</v>
      </c>
      <c r="E268" s="20" t="s">
        <v>495</v>
      </c>
      <c r="F268" s="23"/>
      <c r="G268" s="108">
        <f>G269</f>
        <v>372</v>
      </c>
      <c r="H268" s="108">
        <f t="shared" ref="H268:H269" si="72">H269</f>
        <v>0</v>
      </c>
      <c r="I268" s="108">
        <f t="shared" si="68"/>
        <v>372</v>
      </c>
    </row>
    <row r="269" spans="1:9" s="8" customFormat="1" ht="12">
      <c r="A269" s="21" t="s">
        <v>94</v>
      </c>
      <c r="B269" s="20" t="s">
        <v>22</v>
      </c>
      <c r="C269" s="20" t="s">
        <v>9</v>
      </c>
      <c r="D269" s="20" t="s">
        <v>7</v>
      </c>
      <c r="E269" s="20" t="s">
        <v>495</v>
      </c>
      <c r="F269" s="23" t="s">
        <v>93</v>
      </c>
      <c r="G269" s="108">
        <f>G270</f>
        <v>372</v>
      </c>
      <c r="H269" s="108">
        <f t="shared" si="72"/>
        <v>0</v>
      </c>
      <c r="I269" s="108">
        <f t="shared" si="68"/>
        <v>372</v>
      </c>
    </row>
    <row r="270" spans="1:9" s="8" customFormat="1" ht="12">
      <c r="A270" s="21" t="s">
        <v>206</v>
      </c>
      <c r="B270" s="20" t="s">
        <v>22</v>
      </c>
      <c r="C270" s="20" t="s">
        <v>9</v>
      </c>
      <c r="D270" s="20" t="s">
        <v>7</v>
      </c>
      <c r="E270" s="20" t="s">
        <v>495</v>
      </c>
      <c r="F270" s="23" t="s">
        <v>207</v>
      </c>
      <c r="G270" s="108">
        <v>372</v>
      </c>
      <c r="H270" s="109"/>
      <c r="I270" s="108">
        <f t="shared" si="68"/>
        <v>372</v>
      </c>
    </row>
    <row r="271" spans="1:9" s="8" customFormat="1" ht="12">
      <c r="A271" s="21" t="s">
        <v>73</v>
      </c>
      <c r="B271" s="20" t="s">
        <v>22</v>
      </c>
      <c r="C271" s="20" t="s">
        <v>9</v>
      </c>
      <c r="D271" s="20" t="s">
        <v>7</v>
      </c>
      <c r="E271" s="20" t="s">
        <v>496</v>
      </c>
      <c r="F271" s="23"/>
      <c r="G271" s="108">
        <f>G272</f>
        <v>10642.3</v>
      </c>
      <c r="H271" s="108">
        <f t="shared" ref="H271:H272" si="73">H272</f>
        <v>0</v>
      </c>
      <c r="I271" s="108">
        <f t="shared" si="68"/>
        <v>10642.3</v>
      </c>
    </row>
    <row r="272" spans="1:9" s="8" customFormat="1" ht="12">
      <c r="A272" s="21" t="s">
        <v>94</v>
      </c>
      <c r="B272" s="20" t="s">
        <v>22</v>
      </c>
      <c r="C272" s="20" t="s">
        <v>9</v>
      </c>
      <c r="D272" s="20" t="s">
        <v>7</v>
      </c>
      <c r="E272" s="20" t="s">
        <v>496</v>
      </c>
      <c r="F272" s="23" t="s">
        <v>93</v>
      </c>
      <c r="G272" s="108">
        <f>G273</f>
        <v>10642.3</v>
      </c>
      <c r="H272" s="108">
        <f t="shared" si="73"/>
        <v>0</v>
      </c>
      <c r="I272" s="108">
        <f t="shared" si="68"/>
        <v>10642.3</v>
      </c>
    </row>
    <row r="273" spans="1:9" s="8" customFormat="1" ht="12">
      <c r="A273" s="21" t="s">
        <v>206</v>
      </c>
      <c r="B273" s="20" t="s">
        <v>22</v>
      </c>
      <c r="C273" s="20" t="s">
        <v>9</v>
      </c>
      <c r="D273" s="20" t="s">
        <v>7</v>
      </c>
      <c r="E273" s="20" t="s">
        <v>496</v>
      </c>
      <c r="F273" s="23" t="s">
        <v>207</v>
      </c>
      <c r="G273" s="108">
        <v>10642.3</v>
      </c>
      <c r="H273" s="109"/>
      <c r="I273" s="108">
        <f t="shared" si="68"/>
        <v>10642.3</v>
      </c>
    </row>
    <row r="274" spans="1:9" s="8" customFormat="1" ht="24">
      <c r="A274" s="21" t="s">
        <v>97</v>
      </c>
      <c r="B274" s="20" t="s">
        <v>22</v>
      </c>
      <c r="C274" s="20" t="s">
        <v>9</v>
      </c>
      <c r="D274" s="20" t="s">
        <v>7</v>
      </c>
      <c r="E274" s="20" t="s">
        <v>497</v>
      </c>
      <c r="F274" s="23"/>
      <c r="G274" s="108">
        <f>G275</f>
        <v>110</v>
      </c>
      <c r="H274" s="108">
        <f t="shared" ref="H274:H275" si="74">H275</f>
        <v>0</v>
      </c>
      <c r="I274" s="108">
        <f t="shared" si="68"/>
        <v>110</v>
      </c>
    </row>
    <row r="275" spans="1:9" s="8" customFormat="1" ht="12">
      <c r="A275" s="21" t="s">
        <v>94</v>
      </c>
      <c r="B275" s="20" t="s">
        <v>22</v>
      </c>
      <c r="C275" s="20" t="s">
        <v>9</v>
      </c>
      <c r="D275" s="20" t="s">
        <v>7</v>
      </c>
      <c r="E275" s="20" t="s">
        <v>497</v>
      </c>
      <c r="F275" s="23" t="s">
        <v>93</v>
      </c>
      <c r="G275" s="108">
        <f>G276</f>
        <v>110</v>
      </c>
      <c r="H275" s="108">
        <f t="shared" si="74"/>
        <v>0</v>
      </c>
      <c r="I275" s="108">
        <f t="shared" si="68"/>
        <v>110</v>
      </c>
    </row>
    <row r="276" spans="1:9" s="8" customFormat="1" ht="12">
      <c r="A276" s="21" t="s">
        <v>206</v>
      </c>
      <c r="B276" s="20" t="s">
        <v>22</v>
      </c>
      <c r="C276" s="20" t="s">
        <v>9</v>
      </c>
      <c r="D276" s="20" t="s">
        <v>7</v>
      </c>
      <c r="E276" s="20" t="s">
        <v>497</v>
      </c>
      <c r="F276" s="23" t="s">
        <v>207</v>
      </c>
      <c r="G276" s="108">
        <f>110</f>
        <v>110</v>
      </c>
      <c r="H276" s="109"/>
      <c r="I276" s="108">
        <f t="shared" si="68"/>
        <v>110</v>
      </c>
    </row>
    <row r="277" spans="1:9" s="8" customFormat="1" ht="12">
      <c r="A277" s="21" t="s">
        <v>98</v>
      </c>
      <c r="B277" s="20" t="s">
        <v>22</v>
      </c>
      <c r="C277" s="20" t="s">
        <v>9</v>
      </c>
      <c r="D277" s="20" t="s">
        <v>7</v>
      </c>
      <c r="E277" s="20" t="s">
        <v>498</v>
      </c>
      <c r="F277" s="23"/>
      <c r="G277" s="108">
        <f>G278</f>
        <v>22</v>
      </c>
      <c r="H277" s="108">
        <f t="shared" ref="H277:H278" si="75">H278</f>
        <v>0</v>
      </c>
      <c r="I277" s="108">
        <f t="shared" si="68"/>
        <v>22</v>
      </c>
    </row>
    <row r="278" spans="1:9" s="8" customFormat="1" ht="12">
      <c r="A278" s="21" t="s">
        <v>94</v>
      </c>
      <c r="B278" s="20" t="s">
        <v>22</v>
      </c>
      <c r="C278" s="20" t="s">
        <v>9</v>
      </c>
      <c r="D278" s="20" t="s">
        <v>7</v>
      </c>
      <c r="E278" s="20" t="s">
        <v>498</v>
      </c>
      <c r="F278" s="23" t="s">
        <v>93</v>
      </c>
      <c r="G278" s="108">
        <f>G279</f>
        <v>22</v>
      </c>
      <c r="H278" s="108">
        <f t="shared" si="75"/>
        <v>0</v>
      </c>
      <c r="I278" s="108">
        <f t="shared" si="68"/>
        <v>22</v>
      </c>
    </row>
    <row r="279" spans="1:9" s="8" customFormat="1" ht="14.25" customHeight="1">
      <c r="A279" s="21" t="s">
        <v>206</v>
      </c>
      <c r="B279" s="20" t="s">
        <v>22</v>
      </c>
      <c r="C279" s="20" t="s">
        <v>9</v>
      </c>
      <c r="D279" s="20" t="s">
        <v>7</v>
      </c>
      <c r="E279" s="20" t="s">
        <v>498</v>
      </c>
      <c r="F279" s="23" t="s">
        <v>207</v>
      </c>
      <c r="G279" s="108">
        <v>22</v>
      </c>
      <c r="H279" s="109"/>
      <c r="I279" s="108">
        <f t="shared" si="68"/>
        <v>22</v>
      </c>
    </row>
    <row r="280" spans="1:9" s="8" customFormat="1" ht="3.75" hidden="1" customHeight="1">
      <c r="A280" s="21" t="s">
        <v>383</v>
      </c>
      <c r="B280" s="20" t="s">
        <v>22</v>
      </c>
      <c r="C280" s="20" t="s">
        <v>9</v>
      </c>
      <c r="D280" s="20" t="s">
        <v>7</v>
      </c>
      <c r="E280" s="20" t="s">
        <v>499</v>
      </c>
      <c r="F280" s="23"/>
      <c r="G280" s="108">
        <f>G281</f>
        <v>0</v>
      </c>
      <c r="H280" s="108">
        <f>H281</f>
        <v>0</v>
      </c>
      <c r="I280" s="108">
        <f t="shared" si="68"/>
        <v>0</v>
      </c>
    </row>
    <row r="281" spans="1:9" s="8" customFormat="1" ht="15" hidden="1" customHeight="1">
      <c r="A281" s="21" t="s">
        <v>94</v>
      </c>
      <c r="B281" s="20" t="s">
        <v>22</v>
      </c>
      <c r="C281" s="20" t="s">
        <v>9</v>
      </c>
      <c r="D281" s="20" t="s">
        <v>7</v>
      </c>
      <c r="E281" s="20" t="s">
        <v>499</v>
      </c>
      <c r="F281" s="23" t="s">
        <v>93</v>
      </c>
      <c r="G281" s="108">
        <f>G282</f>
        <v>0</v>
      </c>
      <c r="H281" s="108">
        <f>H282</f>
        <v>0</v>
      </c>
      <c r="I281" s="108">
        <f t="shared" si="68"/>
        <v>0</v>
      </c>
    </row>
    <row r="282" spans="1:9" s="8" customFormat="1" ht="15" hidden="1" customHeight="1">
      <c r="A282" s="21" t="s">
        <v>206</v>
      </c>
      <c r="B282" s="20" t="s">
        <v>22</v>
      </c>
      <c r="C282" s="20" t="s">
        <v>9</v>
      </c>
      <c r="D282" s="20" t="s">
        <v>7</v>
      </c>
      <c r="E282" s="20" t="s">
        <v>499</v>
      </c>
      <c r="F282" s="23" t="s">
        <v>207</v>
      </c>
      <c r="G282" s="108"/>
      <c r="H282" s="109"/>
      <c r="I282" s="108">
        <f t="shared" si="68"/>
        <v>0</v>
      </c>
    </row>
    <row r="283" spans="1:9" s="8" customFormat="1" ht="15" hidden="1" customHeight="1">
      <c r="A283" s="21" t="s">
        <v>421</v>
      </c>
      <c r="B283" s="20" t="s">
        <v>22</v>
      </c>
      <c r="C283" s="20" t="s">
        <v>9</v>
      </c>
      <c r="D283" s="20" t="s">
        <v>7</v>
      </c>
      <c r="E283" s="20" t="s">
        <v>500</v>
      </c>
      <c r="F283" s="23"/>
      <c r="G283" s="108">
        <f>G284</f>
        <v>0</v>
      </c>
      <c r="H283" s="108">
        <f>H284</f>
        <v>0</v>
      </c>
      <c r="I283" s="108">
        <f t="shared" si="68"/>
        <v>0</v>
      </c>
    </row>
    <row r="284" spans="1:9" s="8" customFormat="1" ht="15" hidden="1" customHeight="1">
      <c r="A284" s="21" t="s">
        <v>94</v>
      </c>
      <c r="B284" s="20" t="s">
        <v>22</v>
      </c>
      <c r="C284" s="20" t="s">
        <v>9</v>
      </c>
      <c r="D284" s="20" t="s">
        <v>7</v>
      </c>
      <c r="E284" s="20" t="s">
        <v>500</v>
      </c>
      <c r="F284" s="23" t="s">
        <v>93</v>
      </c>
      <c r="G284" s="108">
        <f>G285</f>
        <v>0</v>
      </c>
      <c r="H284" s="108">
        <f>H285</f>
        <v>0</v>
      </c>
      <c r="I284" s="108">
        <f t="shared" si="68"/>
        <v>0</v>
      </c>
    </row>
    <row r="285" spans="1:9" s="8" customFormat="1" ht="15" hidden="1" customHeight="1">
      <c r="A285" s="21" t="s">
        <v>206</v>
      </c>
      <c r="B285" s="20" t="s">
        <v>22</v>
      </c>
      <c r="C285" s="20" t="s">
        <v>9</v>
      </c>
      <c r="D285" s="20" t="s">
        <v>7</v>
      </c>
      <c r="E285" s="20" t="s">
        <v>500</v>
      </c>
      <c r="F285" s="23" t="s">
        <v>207</v>
      </c>
      <c r="G285" s="108"/>
      <c r="H285" s="109"/>
      <c r="I285" s="108">
        <f t="shared" si="68"/>
        <v>0</v>
      </c>
    </row>
    <row r="286" spans="1:9" s="8" customFormat="1" ht="15" hidden="1" customHeight="1">
      <c r="A286" s="21" t="s">
        <v>381</v>
      </c>
      <c r="B286" s="20" t="s">
        <v>22</v>
      </c>
      <c r="C286" s="20" t="s">
        <v>9</v>
      </c>
      <c r="D286" s="20" t="s">
        <v>7</v>
      </c>
      <c r="E286" s="20" t="s">
        <v>501</v>
      </c>
      <c r="F286" s="23"/>
      <c r="G286" s="108">
        <f>G287</f>
        <v>0</v>
      </c>
      <c r="H286" s="108">
        <f>H287</f>
        <v>0</v>
      </c>
      <c r="I286" s="108">
        <f t="shared" si="68"/>
        <v>0</v>
      </c>
    </row>
    <row r="287" spans="1:9" s="8" customFormat="1" ht="15" hidden="1" customHeight="1">
      <c r="A287" s="21" t="s">
        <v>94</v>
      </c>
      <c r="B287" s="20" t="s">
        <v>22</v>
      </c>
      <c r="C287" s="20" t="s">
        <v>9</v>
      </c>
      <c r="D287" s="20" t="s">
        <v>7</v>
      </c>
      <c r="E287" s="20" t="s">
        <v>501</v>
      </c>
      <c r="F287" s="23" t="s">
        <v>93</v>
      </c>
      <c r="G287" s="108">
        <f>G288</f>
        <v>0</v>
      </c>
      <c r="H287" s="108">
        <f>H288</f>
        <v>0</v>
      </c>
      <c r="I287" s="108">
        <f t="shared" si="68"/>
        <v>0</v>
      </c>
    </row>
    <row r="288" spans="1:9" s="8" customFormat="1" ht="15" hidden="1" customHeight="1">
      <c r="A288" s="21" t="s">
        <v>206</v>
      </c>
      <c r="B288" s="20" t="s">
        <v>22</v>
      </c>
      <c r="C288" s="20" t="s">
        <v>9</v>
      </c>
      <c r="D288" s="20" t="s">
        <v>7</v>
      </c>
      <c r="E288" s="20" t="s">
        <v>501</v>
      </c>
      <c r="F288" s="23" t="s">
        <v>207</v>
      </c>
      <c r="G288" s="108"/>
      <c r="H288" s="109"/>
      <c r="I288" s="108">
        <f t="shared" si="68"/>
        <v>0</v>
      </c>
    </row>
    <row r="289" spans="1:9" s="8" customFormat="1" ht="15" hidden="1" customHeight="1">
      <c r="A289" s="21" t="s">
        <v>264</v>
      </c>
      <c r="B289" s="20" t="s">
        <v>22</v>
      </c>
      <c r="C289" s="20" t="s">
        <v>9</v>
      </c>
      <c r="D289" s="20" t="s">
        <v>7</v>
      </c>
      <c r="E289" s="20" t="s">
        <v>502</v>
      </c>
      <c r="F289" s="23"/>
      <c r="G289" s="108">
        <f>G290</f>
        <v>0</v>
      </c>
      <c r="H289" s="109"/>
      <c r="I289" s="106">
        <f t="shared" si="68"/>
        <v>0</v>
      </c>
    </row>
    <row r="290" spans="1:9" s="8" customFormat="1" ht="15" hidden="1" customHeight="1">
      <c r="A290" s="21" t="s">
        <v>94</v>
      </c>
      <c r="B290" s="20" t="s">
        <v>22</v>
      </c>
      <c r="C290" s="20" t="s">
        <v>9</v>
      </c>
      <c r="D290" s="20" t="s">
        <v>7</v>
      </c>
      <c r="E290" s="20" t="s">
        <v>502</v>
      </c>
      <c r="F290" s="23" t="s">
        <v>93</v>
      </c>
      <c r="G290" s="108">
        <f>G291</f>
        <v>0</v>
      </c>
      <c r="H290" s="109"/>
      <c r="I290" s="106">
        <f t="shared" si="68"/>
        <v>0</v>
      </c>
    </row>
    <row r="291" spans="1:9" s="8" customFormat="1" ht="15" hidden="1" customHeight="1">
      <c r="A291" s="21" t="s">
        <v>206</v>
      </c>
      <c r="B291" s="20" t="s">
        <v>22</v>
      </c>
      <c r="C291" s="20" t="s">
        <v>9</v>
      </c>
      <c r="D291" s="20" t="s">
        <v>7</v>
      </c>
      <c r="E291" s="20" t="s">
        <v>502</v>
      </c>
      <c r="F291" s="23" t="s">
        <v>207</v>
      </c>
      <c r="G291" s="108"/>
      <c r="H291" s="109"/>
      <c r="I291" s="106">
        <f t="shared" si="68"/>
        <v>0</v>
      </c>
    </row>
    <row r="292" spans="1:9" s="8" customFormat="1" ht="15" customHeight="1">
      <c r="A292" s="22" t="s">
        <v>244</v>
      </c>
      <c r="B292" s="34">
        <v>800</v>
      </c>
      <c r="C292" s="18" t="s">
        <v>9</v>
      </c>
      <c r="D292" s="18" t="s">
        <v>9</v>
      </c>
      <c r="E292" s="16"/>
      <c r="F292" s="16"/>
      <c r="G292" s="107">
        <f>G293+G309</f>
        <v>300</v>
      </c>
      <c r="H292" s="107">
        <f>H293+H309</f>
        <v>0</v>
      </c>
      <c r="I292" s="107">
        <f t="shared" si="68"/>
        <v>300</v>
      </c>
    </row>
    <row r="293" spans="1:9" s="8" customFormat="1" ht="24">
      <c r="A293" s="21" t="s">
        <v>481</v>
      </c>
      <c r="B293" s="30">
        <v>800</v>
      </c>
      <c r="C293" s="20" t="s">
        <v>9</v>
      </c>
      <c r="D293" s="20" t="s">
        <v>9</v>
      </c>
      <c r="E293" s="20" t="s">
        <v>480</v>
      </c>
      <c r="F293" s="20"/>
      <c r="G293" s="108">
        <f>G294+G305</f>
        <v>200</v>
      </c>
      <c r="H293" s="108">
        <f>H294+H305</f>
        <v>0</v>
      </c>
      <c r="I293" s="108">
        <f t="shared" si="68"/>
        <v>200</v>
      </c>
    </row>
    <row r="294" spans="1:9" s="8" customFormat="1" ht="12">
      <c r="A294" s="21" t="s">
        <v>482</v>
      </c>
      <c r="B294" s="30">
        <v>800</v>
      </c>
      <c r="C294" s="20" t="s">
        <v>9</v>
      </c>
      <c r="D294" s="20" t="s">
        <v>9</v>
      </c>
      <c r="E294" s="20" t="s">
        <v>483</v>
      </c>
      <c r="F294" s="20"/>
      <c r="G294" s="108">
        <f>G295+G300</f>
        <v>100</v>
      </c>
      <c r="H294" s="108">
        <f>H295+H300</f>
        <v>0</v>
      </c>
      <c r="I294" s="108">
        <f t="shared" si="68"/>
        <v>100</v>
      </c>
    </row>
    <row r="295" spans="1:9" s="2" customFormat="1" ht="12">
      <c r="A295" s="21" t="s">
        <v>87</v>
      </c>
      <c r="B295" s="30">
        <v>800</v>
      </c>
      <c r="C295" s="20" t="s">
        <v>9</v>
      </c>
      <c r="D295" s="20" t="s">
        <v>9</v>
      </c>
      <c r="E295" s="20" t="s">
        <v>484</v>
      </c>
      <c r="F295" s="20"/>
      <c r="G295" s="108">
        <f>G298+G296</f>
        <v>100</v>
      </c>
      <c r="H295" s="108">
        <f t="shared" ref="H295" si="76">H298+H296</f>
        <v>0</v>
      </c>
      <c r="I295" s="108">
        <f t="shared" si="68"/>
        <v>100</v>
      </c>
    </row>
    <row r="296" spans="1:9" s="2" customFormat="1" ht="24">
      <c r="A296" s="21" t="s">
        <v>60</v>
      </c>
      <c r="B296" s="30">
        <v>800</v>
      </c>
      <c r="C296" s="20" t="s">
        <v>9</v>
      </c>
      <c r="D296" s="20" t="s">
        <v>9</v>
      </c>
      <c r="E296" s="20" t="s">
        <v>484</v>
      </c>
      <c r="F296" s="20" t="s">
        <v>59</v>
      </c>
      <c r="G296" s="108">
        <f>G297</f>
        <v>20</v>
      </c>
      <c r="H296" s="108">
        <f t="shared" ref="H296" si="77">H297</f>
        <v>0</v>
      </c>
      <c r="I296" s="108">
        <f t="shared" si="68"/>
        <v>20</v>
      </c>
    </row>
    <row r="297" spans="1:9" s="2" customFormat="1" ht="12">
      <c r="A297" s="21" t="s">
        <v>62</v>
      </c>
      <c r="B297" s="30">
        <v>800</v>
      </c>
      <c r="C297" s="20" t="s">
        <v>9</v>
      </c>
      <c r="D297" s="20" t="s">
        <v>9</v>
      </c>
      <c r="E297" s="20" t="s">
        <v>484</v>
      </c>
      <c r="F297" s="20" t="s">
        <v>61</v>
      </c>
      <c r="G297" s="108">
        <v>20</v>
      </c>
      <c r="H297" s="109"/>
      <c r="I297" s="108">
        <f t="shared" si="68"/>
        <v>20</v>
      </c>
    </row>
    <row r="298" spans="1:9" s="2" customFormat="1" ht="12">
      <c r="A298" s="21" t="s">
        <v>68</v>
      </c>
      <c r="B298" s="30">
        <v>800</v>
      </c>
      <c r="C298" s="20" t="s">
        <v>9</v>
      </c>
      <c r="D298" s="20" t="s">
        <v>9</v>
      </c>
      <c r="E298" s="20" t="s">
        <v>484</v>
      </c>
      <c r="F298" s="20" t="s">
        <v>66</v>
      </c>
      <c r="G298" s="108">
        <f>G299</f>
        <v>80</v>
      </c>
      <c r="H298" s="108">
        <f t="shared" ref="H298" si="78">H299</f>
        <v>0</v>
      </c>
      <c r="I298" s="108">
        <f t="shared" si="68"/>
        <v>80</v>
      </c>
    </row>
    <row r="299" spans="1:9" s="2" customFormat="1" ht="12" customHeight="1">
      <c r="A299" s="21" t="s">
        <v>88</v>
      </c>
      <c r="B299" s="30">
        <v>800</v>
      </c>
      <c r="C299" s="20" t="s">
        <v>9</v>
      </c>
      <c r="D299" s="20" t="s">
        <v>9</v>
      </c>
      <c r="E299" s="20" t="s">
        <v>484</v>
      </c>
      <c r="F299" s="20" t="s">
        <v>67</v>
      </c>
      <c r="G299" s="108">
        <v>80</v>
      </c>
      <c r="H299" s="109"/>
      <c r="I299" s="108">
        <f t="shared" si="68"/>
        <v>80</v>
      </c>
    </row>
    <row r="300" spans="1:9" s="2" customFormat="1" ht="12" hidden="1">
      <c r="A300" s="21" t="s">
        <v>373</v>
      </c>
      <c r="B300" s="30">
        <v>800</v>
      </c>
      <c r="C300" s="20" t="s">
        <v>9</v>
      </c>
      <c r="D300" s="20" t="s">
        <v>9</v>
      </c>
      <c r="E300" s="20" t="s">
        <v>485</v>
      </c>
      <c r="F300" s="20"/>
      <c r="G300" s="108">
        <f>G301+G303</f>
        <v>0</v>
      </c>
      <c r="H300" s="108">
        <f>H301+H303</f>
        <v>0</v>
      </c>
      <c r="I300" s="108">
        <f t="shared" si="68"/>
        <v>0</v>
      </c>
    </row>
    <row r="301" spans="1:9" s="2" customFormat="1" ht="12" hidden="1">
      <c r="A301" s="21" t="s">
        <v>68</v>
      </c>
      <c r="B301" s="30">
        <v>800</v>
      </c>
      <c r="C301" s="20" t="s">
        <v>9</v>
      </c>
      <c r="D301" s="20" t="s">
        <v>9</v>
      </c>
      <c r="E301" s="20" t="s">
        <v>485</v>
      </c>
      <c r="F301" s="20" t="s">
        <v>66</v>
      </c>
      <c r="G301" s="108">
        <f>G302</f>
        <v>0</v>
      </c>
      <c r="H301" s="108">
        <f t="shared" ref="H301" si="79">H302</f>
        <v>0</v>
      </c>
      <c r="I301" s="108">
        <f t="shared" si="68"/>
        <v>0</v>
      </c>
    </row>
    <row r="302" spans="1:9" s="2" customFormat="1" ht="12" hidden="1">
      <c r="A302" s="21" t="s">
        <v>88</v>
      </c>
      <c r="B302" s="30">
        <v>800</v>
      </c>
      <c r="C302" s="20" t="s">
        <v>9</v>
      </c>
      <c r="D302" s="20" t="s">
        <v>9</v>
      </c>
      <c r="E302" s="20" t="s">
        <v>485</v>
      </c>
      <c r="F302" s="20" t="s">
        <v>67</v>
      </c>
      <c r="G302" s="108"/>
      <c r="H302" s="109"/>
      <c r="I302" s="108">
        <f t="shared" si="68"/>
        <v>0</v>
      </c>
    </row>
    <row r="303" spans="1:9" s="2" customFormat="1" ht="12" hidden="1">
      <c r="A303" s="21" t="s">
        <v>94</v>
      </c>
      <c r="B303" s="30">
        <v>800</v>
      </c>
      <c r="C303" s="20" t="s">
        <v>9</v>
      </c>
      <c r="D303" s="20" t="s">
        <v>9</v>
      </c>
      <c r="E303" s="20" t="s">
        <v>485</v>
      </c>
      <c r="F303" s="23" t="s">
        <v>93</v>
      </c>
      <c r="G303" s="108">
        <f>G304</f>
        <v>0</v>
      </c>
      <c r="H303" s="108">
        <f>H304</f>
        <v>0</v>
      </c>
      <c r="I303" s="108">
        <f t="shared" si="68"/>
        <v>0</v>
      </c>
    </row>
    <row r="304" spans="1:9" s="2" customFormat="1" ht="12" hidden="1">
      <c r="A304" s="21" t="s">
        <v>206</v>
      </c>
      <c r="B304" s="30">
        <v>800</v>
      </c>
      <c r="C304" s="20" t="s">
        <v>9</v>
      </c>
      <c r="D304" s="20" t="s">
        <v>9</v>
      </c>
      <c r="E304" s="20" t="s">
        <v>485</v>
      </c>
      <c r="F304" s="23" t="s">
        <v>207</v>
      </c>
      <c r="G304" s="108"/>
      <c r="H304" s="109"/>
      <c r="I304" s="108">
        <f t="shared" si="68"/>
        <v>0</v>
      </c>
    </row>
    <row r="305" spans="1:13" s="2" customFormat="1" ht="12">
      <c r="A305" s="21" t="s">
        <v>486</v>
      </c>
      <c r="B305" s="30">
        <v>800</v>
      </c>
      <c r="C305" s="20" t="s">
        <v>9</v>
      </c>
      <c r="D305" s="20" t="s">
        <v>9</v>
      </c>
      <c r="E305" s="20" t="s">
        <v>487</v>
      </c>
      <c r="F305" s="20"/>
      <c r="G305" s="108">
        <f t="shared" ref="G305:H307" si="80">G306</f>
        <v>100</v>
      </c>
      <c r="H305" s="108">
        <f t="shared" si="80"/>
        <v>0</v>
      </c>
      <c r="I305" s="108">
        <f t="shared" si="68"/>
        <v>100</v>
      </c>
    </row>
    <row r="306" spans="1:13" s="2" customFormat="1" ht="12">
      <c r="A306" s="21" t="s">
        <v>87</v>
      </c>
      <c r="B306" s="30">
        <v>800</v>
      </c>
      <c r="C306" s="20" t="s">
        <v>9</v>
      </c>
      <c r="D306" s="20" t="s">
        <v>9</v>
      </c>
      <c r="E306" s="20" t="s">
        <v>488</v>
      </c>
      <c r="F306" s="20"/>
      <c r="G306" s="108">
        <f t="shared" si="80"/>
        <v>100</v>
      </c>
      <c r="H306" s="108">
        <f t="shared" si="80"/>
        <v>0</v>
      </c>
      <c r="I306" s="108">
        <f t="shared" si="68"/>
        <v>100</v>
      </c>
    </row>
    <row r="307" spans="1:13" s="2" customFormat="1" ht="12">
      <c r="A307" s="21" t="s">
        <v>68</v>
      </c>
      <c r="B307" s="30">
        <v>800</v>
      </c>
      <c r="C307" s="20" t="s">
        <v>9</v>
      </c>
      <c r="D307" s="20" t="s">
        <v>9</v>
      </c>
      <c r="E307" s="20" t="s">
        <v>488</v>
      </c>
      <c r="F307" s="20" t="s">
        <v>66</v>
      </c>
      <c r="G307" s="108">
        <f t="shared" si="80"/>
        <v>100</v>
      </c>
      <c r="H307" s="108">
        <f t="shared" si="80"/>
        <v>0</v>
      </c>
      <c r="I307" s="108">
        <f t="shared" si="68"/>
        <v>100</v>
      </c>
    </row>
    <row r="308" spans="1:13" s="2" customFormat="1" ht="12">
      <c r="A308" s="21" t="s">
        <v>88</v>
      </c>
      <c r="B308" s="30">
        <v>800</v>
      </c>
      <c r="C308" s="20" t="s">
        <v>9</v>
      </c>
      <c r="D308" s="20" t="s">
        <v>9</v>
      </c>
      <c r="E308" s="20" t="s">
        <v>488</v>
      </c>
      <c r="F308" s="20" t="s">
        <v>67</v>
      </c>
      <c r="G308" s="108">
        <v>100</v>
      </c>
      <c r="H308" s="109"/>
      <c r="I308" s="108">
        <f t="shared" si="68"/>
        <v>100</v>
      </c>
    </row>
    <row r="309" spans="1:13" s="2" customFormat="1" ht="12">
      <c r="A309" s="21" t="s">
        <v>489</v>
      </c>
      <c r="B309" s="30">
        <v>800</v>
      </c>
      <c r="C309" s="20" t="s">
        <v>9</v>
      </c>
      <c r="D309" s="20" t="s">
        <v>9</v>
      </c>
      <c r="E309" s="20" t="s">
        <v>222</v>
      </c>
      <c r="F309" s="20"/>
      <c r="G309" s="108">
        <f t="shared" ref="G309:H311" si="81">G310</f>
        <v>100</v>
      </c>
      <c r="H309" s="108">
        <f t="shared" si="81"/>
        <v>0</v>
      </c>
      <c r="I309" s="108">
        <f t="shared" si="68"/>
        <v>100</v>
      </c>
    </row>
    <row r="310" spans="1:13" s="2" customFormat="1" ht="12">
      <c r="A310" s="21" t="s">
        <v>227</v>
      </c>
      <c r="B310" s="30">
        <v>800</v>
      </c>
      <c r="C310" s="20" t="s">
        <v>9</v>
      </c>
      <c r="D310" s="20" t="s">
        <v>9</v>
      </c>
      <c r="E310" s="20" t="s">
        <v>226</v>
      </c>
      <c r="F310" s="20"/>
      <c r="G310" s="108">
        <f t="shared" si="81"/>
        <v>100</v>
      </c>
      <c r="H310" s="108">
        <f t="shared" si="81"/>
        <v>0</v>
      </c>
      <c r="I310" s="108">
        <f t="shared" si="68"/>
        <v>100</v>
      </c>
    </row>
    <row r="311" spans="1:13" s="2" customFormat="1" ht="12">
      <c r="A311" s="21" t="s">
        <v>68</v>
      </c>
      <c r="B311" s="30">
        <v>800</v>
      </c>
      <c r="C311" s="20" t="s">
        <v>9</v>
      </c>
      <c r="D311" s="20" t="s">
        <v>9</v>
      </c>
      <c r="E311" s="20" t="s">
        <v>226</v>
      </c>
      <c r="F311" s="20" t="s">
        <v>66</v>
      </c>
      <c r="G311" s="108">
        <f t="shared" si="81"/>
        <v>100</v>
      </c>
      <c r="H311" s="108">
        <f t="shared" si="81"/>
        <v>0</v>
      </c>
      <c r="I311" s="108">
        <f t="shared" si="68"/>
        <v>100</v>
      </c>
    </row>
    <row r="312" spans="1:13" s="2" customFormat="1" ht="12">
      <c r="A312" s="21" t="s">
        <v>88</v>
      </c>
      <c r="B312" s="30">
        <v>800</v>
      </c>
      <c r="C312" s="20" t="s">
        <v>9</v>
      </c>
      <c r="D312" s="20" t="s">
        <v>9</v>
      </c>
      <c r="E312" s="20" t="s">
        <v>226</v>
      </c>
      <c r="F312" s="20" t="s">
        <v>67</v>
      </c>
      <c r="G312" s="108">
        <v>100</v>
      </c>
      <c r="H312" s="109"/>
      <c r="I312" s="108">
        <f t="shared" si="68"/>
        <v>100</v>
      </c>
    </row>
    <row r="313" spans="1:13" s="2" customFormat="1" ht="12">
      <c r="A313" s="25" t="s">
        <v>54</v>
      </c>
      <c r="B313" s="16" t="s">
        <v>22</v>
      </c>
      <c r="C313" s="16" t="s">
        <v>17</v>
      </c>
      <c r="D313" s="16"/>
      <c r="E313" s="16"/>
      <c r="F313" s="16"/>
      <c r="G313" s="106">
        <f t="shared" ref="G313:H313" si="82">G314</f>
        <v>89227.199999999997</v>
      </c>
      <c r="H313" s="106">
        <f t="shared" si="82"/>
        <v>1073.3</v>
      </c>
      <c r="I313" s="106">
        <f t="shared" si="68"/>
        <v>90300.5</v>
      </c>
    </row>
    <row r="314" spans="1:13" s="2" customFormat="1" ht="12">
      <c r="A314" s="22" t="s">
        <v>20</v>
      </c>
      <c r="B314" s="16" t="s">
        <v>22</v>
      </c>
      <c r="C314" s="18" t="s">
        <v>17</v>
      </c>
      <c r="D314" s="18" t="s">
        <v>5</v>
      </c>
      <c r="E314" s="18"/>
      <c r="F314" s="18"/>
      <c r="G314" s="107">
        <f>G315+G352</f>
        <v>89227.199999999997</v>
      </c>
      <c r="H314" s="107">
        <f>H315+H352</f>
        <v>1073.3</v>
      </c>
      <c r="I314" s="107">
        <f t="shared" si="68"/>
        <v>90300.5</v>
      </c>
    </row>
    <row r="315" spans="1:13" s="6" customFormat="1" ht="12">
      <c r="A315" s="21" t="s">
        <v>492</v>
      </c>
      <c r="B315" s="20" t="s">
        <v>22</v>
      </c>
      <c r="C315" s="20" t="s">
        <v>17</v>
      </c>
      <c r="D315" s="20" t="s">
        <v>5</v>
      </c>
      <c r="E315" s="20" t="s">
        <v>155</v>
      </c>
      <c r="F315" s="20"/>
      <c r="G315" s="108">
        <f>G319+G322+G325+G328+G331+G334+G346+G343+G340+G349+G337+G316</f>
        <v>89227.199999999997</v>
      </c>
      <c r="H315" s="108">
        <f>H319+H322+H325+H328+H331+H334+H346+H343+H340+H349+H337+H316</f>
        <v>1073.3</v>
      </c>
      <c r="I315" s="108">
        <f t="shared" si="68"/>
        <v>90300.5</v>
      </c>
      <c r="J315" s="2"/>
      <c r="K315" s="2"/>
      <c r="L315" s="2"/>
      <c r="M315" s="2"/>
    </row>
    <row r="316" spans="1:13" s="6" customFormat="1" ht="12" hidden="1">
      <c r="A316" s="21" t="s">
        <v>405</v>
      </c>
      <c r="B316" s="20" t="s">
        <v>22</v>
      </c>
      <c r="C316" s="20" t="s">
        <v>17</v>
      </c>
      <c r="D316" s="20" t="s">
        <v>5</v>
      </c>
      <c r="E316" s="20" t="s">
        <v>503</v>
      </c>
      <c r="F316" s="20"/>
      <c r="G316" s="108">
        <f>G317</f>
        <v>0</v>
      </c>
      <c r="H316" s="108">
        <f>H317</f>
        <v>0</v>
      </c>
      <c r="I316" s="108">
        <f t="shared" si="68"/>
        <v>0</v>
      </c>
      <c r="J316" s="2"/>
      <c r="K316" s="2"/>
      <c r="L316" s="2"/>
      <c r="M316" s="2"/>
    </row>
    <row r="317" spans="1:13" s="6" customFormat="1" ht="12" hidden="1">
      <c r="A317" s="21" t="s">
        <v>94</v>
      </c>
      <c r="B317" s="20" t="s">
        <v>22</v>
      </c>
      <c r="C317" s="20" t="s">
        <v>17</v>
      </c>
      <c r="D317" s="20" t="s">
        <v>5</v>
      </c>
      <c r="E317" s="20" t="s">
        <v>503</v>
      </c>
      <c r="F317" s="20" t="s">
        <v>93</v>
      </c>
      <c r="G317" s="108">
        <f>G318</f>
        <v>0</v>
      </c>
      <c r="H317" s="108">
        <f>H318</f>
        <v>0</v>
      </c>
      <c r="I317" s="108">
        <f t="shared" si="68"/>
        <v>0</v>
      </c>
      <c r="J317" s="2"/>
      <c r="K317" s="2"/>
      <c r="L317" s="2"/>
      <c r="M317" s="2"/>
    </row>
    <row r="318" spans="1:13" s="6" customFormat="1" ht="12" hidden="1">
      <c r="A318" s="21" t="s">
        <v>206</v>
      </c>
      <c r="B318" s="20" t="s">
        <v>22</v>
      </c>
      <c r="C318" s="20" t="s">
        <v>17</v>
      </c>
      <c r="D318" s="20" t="s">
        <v>5</v>
      </c>
      <c r="E318" s="20" t="s">
        <v>503</v>
      </c>
      <c r="F318" s="20" t="s">
        <v>207</v>
      </c>
      <c r="G318" s="108"/>
      <c r="H318" s="108"/>
      <c r="I318" s="108">
        <f t="shared" si="68"/>
        <v>0</v>
      </c>
      <c r="J318" s="2"/>
      <c r="K318" s="2"/>
      <c r="L318" s="2"/>
      <c r="M318" s="2"/>
    </row>
    <row r="319" spans="1:13" s="2" customFormat="1" ht="12">
      <c r="A319" s="21" t="s">
        <v>73</v>
      </c>
      <c r="B319" s="20" t="s">
        <v>22</v>
      </c>
      <c r="C319" s="20" t="s">
        <v>17</v>
      </c>
      <c r="D319" s="20" t="s">
        <v>5</v>
      </c>
      <c r="E319" s="20" t="s">
        <v>496</v>
      </c>
      <c r="F319" s="20"/>
      <c r="G319" s="108">
        <f>G320</f>
        <v>85430</v>
      </c>
      <c r="H319" s="108">
        <f t="shared" ref="H319:H320" si="83">H320</f>
        <v>1073.3</v>
      </c>
      <c r="I319" s="108">
        <f t="shared" si="68"/>
        <v>86503.3</v>
      </c>
    </row>
    <row r="320" spans="1:13" s="2" customFormat="1" ht="12">
      <c r="A320" s="21" t="s">
        <v>94</v>
      </c>
      <c r="B320" s="20" t="s">
        <v>22</v>
      </c>
      <c r="C320" s="20" t="s">
        <v>17</v>
      </c>
      <c r="D320" s="20" t="s">
        <v>5</v>
      </c>
      <c r="E320" s="20" t="s">
        <v>496</v>
      </c>
      <c r="F320" s="20" t="s">
        <v>122</v>
      </c>
      <c r="G320" s="108">
        <f>G321</f>
        <v>85430</v>
      </c>
      <c r="H320" s="108">
        <f t="shared" si="83"/>
        <v>1073.3</v>
      </c>
      <c r="I320" s="108">
        <f t="shared" si="68"/>
        <v>86503.3</v>
      </c>
    </row>
    <row r="321" spans="1:9" s="2" customFormat="1" ht="12">
      <c r="A321" s="21" t="s">
        <v>206</v>
      </c>
      <c r="B321" s="20" t="s">
        <v>22</v>
      </c>
      <c r="C321" s="20" t="s">
        <v>17</v>
      </c>
      <c r="D321" s="20" t="s">
        <v>5</v>
      </c>
      <c r="E321" s="20" t="s">
        <v>496</v>
      </c>
      <c r="F321" s="20" t="s">
        <v>207</v>
      </c>
      <c r="G321" s="110">
        <v>85430</v>
      </c>
      <c r="H321" s="109">
        <f>630+443.3</f>
        <v>1073.3</v>
      </c>
      <c r="I321" s="108">
        <f t="shared" si="68"/>
        <v>86503.3</v>
      </c>
    </row>
    <row r="322" spans="1:9" s="2" customFormat="1" ht="24">
      <c r="A322" s="21" t="s">
        <v>97</v>
      </c>
      <c r="B322" s="20" t="s">
        <v>22</v>
      </c>
      <c r="C322" s="20" t="s">
        <v>17</v>
      </c>
      <c r="D322" s="20" t="s">
        <v>5</v>
      </c>
      <c r="E322" s="20" t="s">
        <v>497</v>
      </c>
      <c r="F322" s="20"/>
      <c r="G322" s="108">
        <f>G323</f>
        <v>540</v>
      </c>
      <c r="H322" s="108">
        <f t="shared" ref="H322:H323" si="84">H323</f>
        <v>0</v>
      </c>
      <c r="I322" s="108">
        <f t="shared" si="68"/>
        <v>540</v>
      </c>
    </row>
    <row r="323" spans="1:9" s="2" customFormat="1" ht="12">
      <c r="A323" s="21" t="s">
        <v>94</v>
      </c>
      <c r="B323" s="20" t="s">
        <v>22</v>
      </c>
      <c r="C323" s="20" t="s">
        <v>17</v>
      </c>
      <c r="D323" s="20" t="s">
        <v>5</v>
      </c>
      <c r="E323" s="20" t="s">
        <v>497</v>
      </c>
      <c r="F323" s="20" t="s">
        <v>122</v>
      </c>
      <c r="G323" s="108">
        <f>G324</f>
        <v>540</v>
      </c>
      <c r="H323" s="108">
        <f t="shared" si="84"/>
        <v>0</v>
      </c>
      <c r="I323" s="108">
        <f t="shared" si="68"/>
        <v>540</v>
      </c>
    </row>
    <row r="324" spans="1:9" s="2" customFormat="1" ht="12">
      <c r="A324" s="21" t="s">
        <v>206</v>
      </c>
      <c r="B324" s="20" t="s">
        <v>22</v>
      </c>
      <c r="C324" s="20" t="s">
        <v>17</v>
      </c>
      <c r="D324" s="20" t="s">
        <v>5</v>
      </c>
      <c r="E324" s="20" t="s">
        <v>497</v>
      </c>
      <c r="F324" s="20" t="s">
        <v>207</v>
      </c>
      <c r="G324" s="108">
        <v>540</v>
      </c>
      <c r="H324" s="109"/>
      <c r="I324" s="108">
        <f t="shared" si="68"/>
        <v>540</v>
      </c>
    </row>
    <row r="325" spans="1:9" s="2" customFormat="1" ht="24">
      <c r="A325" s="21" t="s">
        <v>95</v>
      </c>
      <c r="B325" s="20" t="s">
        <v>22</v>
      </c>
      <c r="C325" s="20" t="s">
        <v>17</v>
      </c>
      <c r="D325" s="20" t="s">
        <v>5</v>
      </c>
      <c r="E325" s="20" t="s">
        <v>504</v>
      </c>
      <c r="F325" s="20"/>
      <c r="G325" s="108">
        <f>G326</f>
        <v>503</v>
      </c>
      <c r="H325" s="108">
        <f t="shared" ref="H325:H326" si="85">H326</f>
        <v>0</v>
      </c>
      <c r="I325" s="108">
        <f t="shared" si="68"/>
        <v>503</v>
      </c>
    </row>
    <row r="326" spans="1:9" s="2" customFormat="1" ht="12">
      <c r="A326" s="21" t="s">
        <v>94</v>
      </c>
      <c r="B326" s="20" t="s">
        <v>22</v>
      </c>
      <c r="C326" s="20" t="s">
        <v>17</v>
      </c>
      <c r="D326" s="20" t="s">
        <v>5</v>
      </c>
      <c r="E326" s="20" t="s">
        <v>504</v>
      </c>
      <c r="F326" s="20" t="s">
        <v>93</v>
      </c>
      <c r="G326" s="108">
        <f>G327</f>
        <v>503</v>
      </c>
      <c r="H326" s="108">
        <f t="shared" si="85"/>
        <v>0</v>
      </c>
      <c r="I326" s="108">
        <f t="shared" si="68"/>
        <v>503</v>
      </c>
    </row>
    <row r="327" spans="1:9" s="2" customFormat="1" ht="12">
      <c r="A327" s="21" t="s">
        <v>206</v>
      </c>
      <c r="B327" s="20" t="s">
        <v>22</v>
      </c>
      <c r="C327" s="20" t="s">
        <v>17</v>
      </c>
      <c r="D327" s="20" t="s">
        <v>5</v>
      </c>
      <c r="E327" s="20" t="s">
        <v>504</v>
      </c>
      <c r="F327" s="20" t="s">
        <v>207</v>
      </c>
      <c r="G327" s="108">
        <v>503</v>
      </c>
      <c r="H327" s="109"/>
      <c r="I327" s="108">
        <f t="shared" si="68"/>
        <v>503</v>
      </c>
    </row>
    <row r="328" spans="1:9" s="2" customFormat="1" ht="12">
      <c r="A328" s="21" t="s">
        <v>96</v>
      </c>
      <c r="B328" s="20" t="s">
        <v>22</v>
      </c>
      <c r="C328" s="20" t="s">
        <v>17</v>
      </c>
      <c r="D328" s="20" t="s">
        <v>5</v>
      </c>
      <c r="E328" s="20" t="s">
        <v>505</v>
      </c>
      <c r="F328" s="23"/>
      <c r="G328" s="108">
        <f>G329</f>
        <v>1213.5</v>
      </c>
      <c r="H328" s="108">
        <f t="shared" ref="H328:H329" si="86">H329</f>
        <v>0</v>
      </c>
      <c r="I328" s="108">
        <f t="shared" si="68"/>
        <v>1213.5</v>
      </c>
    </row>
    <row r="329" spans="1:9" s="2" customFormat="1" ht="12">
      <c r="A329" s="21" t="s">
        <v>94</v>
      </c>
      <c r="B329" s="20" t="s">
        <v>22</v>
      </c>
      <c r="C329" s="20" t="s">
        <v>17</v>
      </c>
      <c r="D329" s="20" t="s">
        <v>5</v>
      </c>
      <c r="E329" s="20" t="s">
        <v>505</v>
      </c>
      <c r="F329" s="23" t="s">
        <v>93</v>
      </c>
      <c r="G329" s="108">
        <f>G330</f>
        <v>1213.5</v>
      </c>
      <c r="H329" s="108">
        <f t="shared" si="86"/>
        <v>0</v>
      </c>
      <c r="I329" s="108">
        <f t="shared" ref="I329:I416" si="87">G329+H329</f>
        <v>1213.5</v>
      </c>
    </row>
    <row r="330" spans="1:9" s="2" customFormat="1" ht="11.25" customHeight="1">
      <c r="A330" s="21" t="s">
        <v>206</v>
      </c>
      <c r="B330" s="20" t="s">
        <v>22</v>
      </c>
      <c r="C330" s="20" t="s">
        <v>17</v>
      </c>
      <c r="D330" s="20" t="s">
        <v>5</v>
      </c>
      <c r="E330" s="20" t="s">
        <v>505</v>
      </c>
      <c r="F330" s="23" t="s">
        <v>207</v>
      </c>
      <c r="G330" s="108">
        <f>1133.5+80</f>
        <v>1213.5</v>
      </c>
      <c r="H330" s="109"/>
      <c r="I330" s="108">
        <f t="shared" si="87"/>
        <v>1213.5</v>
      </c>
    </row>
    <row r="331" spans="1:9" s="2" customFormat="1" ht="24" hidden="1">
      <c r="A331" s="21" t="s">
        <v>312</v>
      </c>
      <c r="B331" s="20" t="s">
        <v>22</v>
      </c>
      <c r="C331" s="20" t="s">
        <v>17</v>
      </c>
      <c r="D331" s="20" t="s">
        <v>5</v>
      </c>
      <c r="E331" s="20" t="s">
        <v>506</v>
      </c>
      <c r="F331" s="20"/>
      <c r="G331" s="108">
        <f>G332</f>
        <v>0</v>
      </c>
      <c r="H331" s="108">
        <f t="shared" ref="H331:H332" si="88">H332</f>
        <v>0</v>
      </c>
      <c r="I331" s="108">
        <f t="shared" si="87"/>
        <v>0</v>
      </c>
    </row>
    <row r="332" spans="1:9" s="2" customFormat="1" ht="12" hidden="1">
      <c r="A332" s="21" t="s">
        <v>94</v>
      </c>
      <c r="B332" s="20" t="s">
        <v>22</v>
      </c>
      <c r="C332" s="20" t="s">
        <v>17</v>
      </c>
      <c r="D332" s="20" t="s">
        <v>5</v>
      </c>
      <c r="E332" s="20" t="s">
        <v>506</v>
      </c>
      <c r="F332" s="20" t="s">
        <v>93</v>
      </c>
      <c r="G332" s="108">
        <f>G333</f>
        <v>0</v>
      </c>
      <c r="H332" s="108">
        <f t="shared" si="88"/>
        <v>0</v>
      </c>
      <c r="I332" s="108">
        <f t="shared" si="87"/>
        <v>0</v>
      </c>
    </row>
    <row r="333" spans="1:9" s="2" customFormat="1" ht="12" hidden="1">
      <c r="A333" s="21" t="s">
        <v>206</v>
      </c>
      <c r="B333" s="20" t="s">
        <v>22</v>
      </c>
      <c r="C333" s="20" t="s">
        <v>17</v>
      </c>
      <c r="D333" s="20" t="s">
        <v>5</v>
      </c>
      <c r="E333" s="20" t="s">
        <v>506</v>
      </c>
      <c r="F333" s="20" t="s">
        <v>207</v>
      </c>
      <c r="G333" s="108"/>
      <c r="H333" s="109"/>
      <c r="I333" s="108">
        <f t="shared" si="87"/>
        <v>0</v>
      </c>
    </row>
    <row r="334" spans="1:9" s="2" customFormat="1" ht="12">
      <c r="A334" s="21" t="s">
        <v>278</v>
      </c>
      <c r="B334" s="20" t="s">
        <v>22</v>
      </c>
      <c r="C334" s="20" t="s">
        <v>17</v>
      </c>
      <c r="D334" s="20" t="s">
        <v>5</v>
      </c>
      <c r="E334" s="20" t="s">
        <v>507</v>
      </c>
      <c r="F334" s="20"/>
      <c r="G334" s="108">
        <f>G335</f>
        <v>8</v>
      </c>
      <c r="H334" s="108">
        <f t="shared" ref="H334:H335" si="89">H335</f>
        <v>0</v>
      </c>
      <c r="I334" s="108">
        <f t="shared" si="87"/>
        <v>8</v>
      </c>
    </row>
    <row r="335" spans="1:9" s="2" customFormat="1" ht="12">
      <c r="A335" s="21" t="s">
        <v>94</v>
      </c>
      <c r="B335" s="20" t="s">
        <v>22</v>
      </c>
      <c r="C335" s="20" t="s">
        <v>17</v>
      </c>
      <c r="D335" s="20" t="s">
        <v>5</v>
      </c>
      <c r="E335" s="20" t="s">
        <v>507</v>
      </c>
      <c r="F335" s="20" t="s">
        <v>93</v>
      </c>
      <c r="G335" s="108">
        <f>G336</f>
        <v>8</v>
      </c>
      <c r="H335" s="108">
        <f t="shared" si="89"/>
        <v>0</v>
      </c>
      <c r="I335" s="108">
        <f t="shared" si="87"/>
        <v>8</v>
      </c>
    </row>
    <row r="336" spans="1:9" s="2" customFormat="1" ht="12">
      <c r="A336" s="21" t="s">
        <v>206</v>
      </c>
      <c r="B336" s="20" t="s">
        <v>22</v>
      </c>
      <c r="C336" s="20" t="s">
        <v>17</v>
      </c>
      <c r="D336" s="20" t="s">
        <v>5</v>
      </c>
      <c r="E336" s="20" t="s">
        <v>507</v>
      </c>
      <c r="F336" s="20" t="s">
        <v>207</v>
      </c>
      <c r="G336" s="108">
        <v>8</v>
      </c>
      <c r="H336" s="111"/>
      <c r="I336" s="108">
        <f t="shared" si="87"/>
        <v>8</v>
      </c>
    </row>
    <row r="337" spans="1:9" s="2" customFormat="1" ht="36">
      <c r="A337" s="21" t="s">
        <v>193</v>
      </c>
      <c r="B337" s="20" t="s">
        <v>22</v>
      </c>
      <c r="C337" s="20" t="s">
        <v>17</v>
      </c>
      <c r="D337" s="20" t="s">
        <v>5</v>
      </c>
      <c r="E337" s="20" t="s">
        <v>508</v>
      </c>
      <c r="F337" s="20"/>
      <c r="G337" s="108">
        <f>G338</f>
        <v>931.9</v>
      </c>
      <c r="H337" s="108">
        <f>H338</f>
        <v>0</v>
      </c>
      <c r="I337" s="108">
        <f t="shared" si="87"/>
        <v>931.9</v>
      </c>
    </row>
    <row r="338" spans="1:9" s="2" customFormat="1" ht="12">
      <c r="A338" s="21" t="s">
        <v>94</v>
      </c>
      <c r="B338" s="20" t="s">
        <v>22</v>
      </c>
      <c r="C338" s="20" t="s">
        <v>17</v>
      </c>
      <c r="D338" s="20" t="s">
        <v>5</v>
      </c>
      <c r="E338" s="20" t="s">
        <v>508</v>
      </c>
      <c r="F338" s="20" t="s">
        <v>93</v>
      </c>
      <c r="G338" s="108">
        <f>G339</f>
        <v>931.9</v>
      </c>
      <c r="H338" s="108">
        <f>H339</f>
        <v>0</v>
      </c>
      <c r="I338" s="108">
        <f t="shared" si="87"/>
        <v>931.9</v>
      </c>
    </row>
    <row r="339" spans="1:9" s="2" customFormat="1" ht="11.25" customHeight="1">
      <c r="A339" s="21" t="s">
        <v>206</v>
      </c>
      <c r="B339" s="20" t="s">
        <v>22</v>
      </c>
      <c r="C339" s="20" t="s">
        <v>17</v>
      </c>
      <c r="D339" s="20" t="s">
        <v>5</v>
      </c>
      <c r="E339" s="20" t="s">
        <v>508</v>
      </c>
      <c r="F339" s="20" t="s">
        <v>207</v>
      </c>
      <c r="G339" s="108">
        <f>31.9+900</f>
        <v>931.9</v>
      </c>
      <c r="H339" s="111"/>
      <c r="I339" s="108">
        <f t="shared" si="87"/>
        <v>931.9</v>
      </c>
    </row>
    <row r="340" spans="1:9" s="2" customFormat="1" ht="36" hidden="1">
      <c r="A340" s="21" t="s">
        <v>384</v>
      </c>
      <c r="B340" s="20" t="s">
        <v>22</v>
      </c>
      <c r="C340" s="20" t="s">
        <v>17</v>
      </c>
      <c r="D340" s="20" t="s">
        <v>5</v>
      </c>
      <c r="E340" s="20" t="s">
        <v>509</v>
      </c>
      <c r="F340" s="20"/>
      <c r="G340" s="108">
        <f>G341</f>
        <v>0</v>
      </c>
      <c r="H340" s="108">
        <f>H341</f>
        <v>0</v>
      </c>
      <c r="I340" s="108">
        <f t="shared" si="87"/>
        <v>0</v>
      </c>
    </row>
    <row r="341" spans="1:9" s="2" customFormat="1" ht="12" hidden="1">
      <c r="A341" s="21" t="s">
        <v>94</v>
      </c>
      <c r="B341" s="20" t="s">
        <v>22</v>
      </c>
      <c r="C341" s="20" t="s">
        <v>17</v>
      </c>
      <c r="D341" s="20" t="s">
        <v>5</v>
      </c>
      <c r="E341" s="20" t="s">
        <v>509</v>
      </c>
      <c r="F341" s="20" t="s">
        <v>93</v>
      </c>
      <c r="G341" s="108">
        <f>G342</f>
        <v>0</v>
      </c>
      <c r="H341" s="108">
        <f>H342</f>
        <v>0</v>
      </c>
      <c r="I341" s="108">
        <f t="shared" si="87"/>
        <v>0</v>
      </c>
    </row>
    <row r="342" spans="1:9" s="2" customFormat="1" ht="12" hidden="1">
      <c r="A342" s="21" t="s">
        <v>206</v>
      </c>
      <c r="B342" s="20" t="s">
        <v>22</v>
      </c>
      <c r="C342" s="20" t="s">
        <v>17</v>
      </c>
      <c r="D342" s="20" t="s">
        <v>5</v>
      </c>
      <c r="E342" s="20" t="s">
        <v>509</v>
      </c>
      <c r="F342" s="20" t="s">
        <v>207</v>
      </c>
      <c r="G342" s="108"/>
      <c r="H342" s="111"/>
      <c r="I342" s="108">
        <f t="shared" si="87"/>
        <v>0</v>
      </c>
    </row>
    <row r="343" spans="1:9" s="2" customFormat="1" ht="12">
      <c r="A343" s="21" t="s">
        <v>212</v>
      </c>
      <c r="B343" s="20" t="s">
        <v>22</v>
      </c>
      <c r="C343" s="20" t="s">
        <v>17</v>
      </c>
      <c r="D343" s="20" t="s">
        <v>5</v>
      </c>
      <c r="E343" s="20" t="s">
        <v>510</v>
      </c>
      <c r="F343" s="20"/>
      <c r="G343" s="108">
        <f>G344</f>
        <v>200</v>
      </c>
      <c r="H343" s="108">
        <f t="shared" ref="H343:H344" si="90">H344</f>
        <v>0</v>
      </c>
      <c r="I343" s="108">
        <f t="shared" si="87"/>
        <v>200</v>
      </c>
    </row>
    <row r="344" spans="1:9" s="2" customFormat="1" ht="12">
      <c r="A344" s="21" t="s">
        <v>94</v>
      </c>
      <c r="B344" s="20" t="s">
        <v>22</v>
      </c>
      <c r="C344" s="20" t="s">
        <v>17</v>
      </c>
      <c r="D344" s="20" t="s">
        <v>5</v>
      </c>
      <c r="E344" s="20" t="s">
        <v>510</v>
      </c>
      <c r="F344" s="20" t="s">
        <v>93</v>
      </c>
      <c r="G344" s="108">
        <f>G345</f>
        <v>200</v>
      </c>
      <c r="H344" s="108">
        <f t="shared" si="90"/>
        <v>0</v>
      </c>
      <c r="I344" s="108">
        <f t="shared" si="87"/>
        <v>200</v>
      </c>
    </row>
    <row r="345" spans="1:9" s="2" customFormat="1" ht="12">
      <c r="A345" s="21" t="s">
        <v>206</v>
      </c>
      <c r="B345" s="20" t="s">
        <v>22</v>
      </c>
      <c r="C345" s="20" t="s">
        <v>17</v>
      </c>
      <c r="D345" s="20" t="s">
        <v>5</v>
      </c>
      <c r="E345" s="20" t="s">
        <v>510</v>
      </c>
      <c r="F345" s="20" t="s">
        <v>207</v>
      </c>
      <c r="G345" s="108">
        <v>200</v>
      </c>
      <c r="H345" s="109"/>
      <c r="I345" s="108">
        <f t="shared" si="87"/>
        <v>200</v>
      </c>
    </row>
    <row r="346" spans="1:9" s="2" customFormat="1" ht="24">
      <c r="A346" s="21" t="s">
        <v>330</v>
      </c>
      <c r="B346" s="20" t="s">
        <v>22</v>
      </c>
      <c r="C346" s="20" t="s">
        <v>17</v>
      </c>
      <c r="D346" s="20" t="s">
        <v>5</v>
      </c>
      <c r="E346" s="20" t="s">
        <v>511</v>
      </c>
      <c r="F346" s="20"/>
      <c r="G346" s="108">
        <f>G347</f>
        <v>400.8</v>
      </c>
      <c r="H346" s="108">
        <f t="shared" ref="H346:H347" si="91">H347</f>
        <v>0</v>
      </c>
      <c r="I346" s="108">
        <f t="shared" si="87"/>
        <v>400.8</v>
      </c>
    </row>
    <row r="347" spans="1:9" s="2" customFormat="1" ht="12">
      <c r="A347" s="21" t="s">
        <v>94</v>
      </c>
      <c r="B347" s="20" t="s">
        <v>22</v>
      </c>
      <c r="C347" s="20" t="s">
        <v>17</v>
      </c>
      <c r="D347" s="20" t="s">
        <v>5</v>
      </c>
      <c r="E347" s="20" t="s">
        <v>511</v>
      </c>
      <c r="F347" s="20" t="s">
        <v>93</v>
      </c>
      <c r="G347" s="108">
        <f>G348</f>
        <v>400.8</v>
      </c>
      <c r="H347" s="108">
        <f t="shared" si="91"/>
        <v>0</v>
      </c>
      <c r="I347" s="108">
        <f t="shared" si="87"/>
        <v>400.8</v>
      </c>
    </row>
    <row r="348" spans="1:9" s="2" customFormat="1" ht="13.5" customHeight="1">
      <c r="A348" s="21" t="s">
        <v>206</v>
      </c>
      <c r="B348" s="20" t="s">
        <v>22</v>
      </c>
      <c r="C348" s="20" t="s">
        <v>17</v>
      </c>
      <c r="D348" s="20" t="s">
        <v>5</v>
      </c>
      <c r="E348" s="20" t="s">
        <v>511</v>
      </c>
      <c r="F348" s="20" t="s">
        <v>207</v>
      </c>
      <c r="G348" s="108">
        <f>300.6+100.2</f>
        <v>400.8</v>
      </c>
      <c r="H348" s="109"/>
      <c r="I348" s="108">
        <f t="shared" si="87"/>
        <v>400.8</v>
      </c>
    </row>
    <row r="349" spans="1:9" s="2" customFormat="1" ht="0.75" hidden="1" customHeight="1">
      <c r="A349" s="103" t="s">
        <v>513</v>
      </c>
      <c r="B349" s="20" t="s">
        <v>22</v>
      </c>
      <c r="C349" s="20" t="s">
        <v>17</v>
      </c>
      <c r="D349" s="20" t="s">
        <v>5</v>
      </c>
      <c r="E349" s="104" t="s">
        <v>512</v>
      </c>
      <c r="F349" s="23"/>
      <c r="G349" s="108">
        <f>G350</f>
        <v>0</v>
      </c>
      <c r="H349" s="108">
        <f>H350</f>
        <v>0</v>
      </c>
      <c r="I349" s="108">
        <f t="shared" si="87"/>
        <v>0</v>
      </c>
    </row>
    <row r="350" spans="1:9" s="2" customFormat="1" ht="12" hidden="1">
      <c r="A350" s="21" t="s">
        <v>94</v>
      </c>
      <c r="B350" s="20" t="s">
        <v>22</v>
      </c>
      <c r="C350" s="20" t="s">
        <v>17</v>
      </c>
      <c r="D350" s="20" t="s">
        <v>5</v>
      </c>
      <c r="E350" s="104" t="s">
        <v>512</v>
      </c>
      <c r="F350" s="23" t="s">
        <v>93</v>
      </c>
      <c r="G350" s="108">
        <f>G351</f>
        <v>0</v>
      </c>
      <c r="H350" s="108">
        <f>H351</f>
        <v>0</v>
      </c>
      <c r="I350" s="108">
        <f t="shared" si="87"/>
        <v>0</v>
      </c>
    </row>
    <row r="351" spans="1:9" s="2" customFormat="1" ht="13.5" hidden="1" customHeight="1">
      <c r="A351" s="21" t="s">
        <v>206</v>
      </c>
      <c r="B351" s="20" t="s">
        <v>22</v>
      </c>
      <c r="C351" s="20" t="s">
        <v>17</v>
      </c>
      <c r="D351" s="20" t="s">
        <v>5</v>
      </c>
      <c r="E351" s="104" t="s">
        <v>512</v>
      </c>
      <c r="F351" s="23" t="s">
        <v>207</v>
      </c>
      <c r="G351" s="108"/>
      <c r="H351" s="109"/>
      <c r="I351" s="108">
        <f t="shared" si="87"/>
        <v>0</v>
      </c>
    </row>
    <row r="352" spans="1:9" s="2" customFormat="1" ht="24" hidden="1">
      <c r="A352" s="90" t="s">
        <v>323</v>
      </c>
      <c r="B352" s="20" t="s">
        <v>22</v>
      </c>
      <c r="C352" s="20" t="s">
        <v>17</v>
      </c>
      <c r="D352" s="20" t="s">
        <v>5</v>
      </c>
      <c r="E352" s="20" t="s">
        <v>325</v>
      </c>
      <c r="F352" s="23"/>
      <c r="G352" s="108">
        <f t="shared" ref="G352:H355" si="92">G353</f>
        <v>0</v>
      </c>
      <c r="H352" s="108">
        <f t="shared" si="92"/>
        <v>0</v>
      </c>
      <c r="I352" s="108">
        <f t="shared" si="87"/>
        <v>0</v>
      </c>
    </row>
    <row r="353" spans="1:9" s="2" customFormat="1" ht="12" hidden="1">
      <c r="A353" s="81" t="s">
        <v>349</v>
      </c>
      <c r="B353" s="20" t="s">
        <v>22</v>
      </c>
      <c r="C353" s="20" t="s">
        <v>17</v>
      </c>
      <c r="D353" s="20" t="s">
        <v>5</v>
      </c>
      <c r="E353" s="20" t="s">
        <v>347</v>
      </c>
      <c r="F353" s="23"/>
      <c r="G353" s="108">
        <f>G354</f>
        <v>0</v>
      </c>
      <c r="H353" s="108">
        <f>H354</f>
        <v>0</v>
      </c>
      <c r="I353" s="108">
        <f t="shared" si="87"/>
        <v>0</v>
      </c>
    </row>
    <row r="354" spans="1:9" s="2" customFormat="1" ht="12" hidden="1">
      <c r="A354" s="24" t="s">
        <v>324</v>
      </c>
      <c r="B354" s="20" t="s">
        <v>22</v>
      </c>
      <c r="C354" s="20" t="s">
        <v>17</v>
      </c>
      <c r="D354" s="20" t="s">
        <v>5</v>
      </c>
      <c r="E354" s="20" t="s">
        <v>348</v>
      </c>
      <c r="F354" s="23"/>
      <c r="G354" s="108">
        <f t="shared" si="92"/>
        <v>0</v>
      </c>
      <c r="H354" s="108">
        <f t="shared" si="92"/>
        <v>0</v>
      </c>
      <c r="I354" s="108">
        <f t="shared" si="87"/>
        <v>0</v>
      </c>
    </row>
    <row r="355" spans="1:9" s="2" customFormat="1" ht="12" hidden="1">
      <c r="A355" s="21" t="s">
        <v>94</v>
      </c>
      <c r="B355" s="20" t="s">
        <v>22</v>
      </c>
      <c r="C355" s="20" t="s">
        <v>17</v>
      </c>
      <c r="D355" s="20" t="s">
        <v>5</v>
      </c>
      <c r="E355" s="20" t="s">
        <v>348</v>
      </c>
      <c r="F355" s="23" t="s">
        <v>93</v>
      </c>
      <c r="G355" s="108">
        <f t="shared" si="92"/>
        <v>0</v>
      </c>
      <c r="H355" s="108">
        <f t="shared" si="92"/>
        <v>0</v>
      </c>
      <c r="I355" s="108">
        <f t="shared" si="87"/>
        <v>0</v>
      </c>
    </row>
    <row r="356" spans="1:9" s="2" customFormat="1" ht="12" hidden="1">
      <c r="A356" s="21" t="s">
        <v>206</v>
      </c>
      <c r="B356" s="20" t="s">
        <v>22</v>
      </c>
      <c r="C356" s="20" t="s">
        <v>17</v>
      </c>
      <c r="D356" s="20" t="s">
        <v>5</v>
      </c>
      <c r="E356" s="20" t="s">
        <v>348</v>
      </c>
      <c r="F356" s="23" t="s">
        <v>207</v>
      </c>
      <c r="G356" s="108">
        <v>0</v>
      </c>
      <c r="H356" s="109"/>
      <c r="I356" s="108">
        <f t="shared" si="87"/>
        <v>0</v>
      </c>
    </row>
    <row r="357" spans="1:9" s="2" customFormat="1" ht="12">
      <c r="A357" s="25" t="s">
        <v>33</v>
      </c>
      <c r="B357" s="32">
        <v>800</v>
      </c>
      <c r="C357" s="32">
        <v>10</v>
      </c>
      <c r="D357" s="16"/>
      <c r="E357" s="16"/>
      <c r="F357" s="16"/>
      <c r="G357" s="106">
        <f>G358+G365+G395+G412</f>
        <v>1689</v>
      </c>
      <c r="H357" s="106">
        <f>H358+H365+H395+H412</f>
        <v>0</v>
      </c>
      <c r="I357" s="106">
        <f t="shared" si="87"/>
        <v>1689</v>
      </c>
    </row>
    <row r="358" spans="1:9" s="2" customFormat="1" ht="12">
      <c r="A358" s="33" t="s">
        <v>77</v>
      </c>
      <c r="B358" s="34">
        <v>800</v>
      </c>
      <c r="C358" s="34">
        <v>10</v>
      </c>
      <c r="D358" s="18" t="s">
        <v>5</v>
      </c>
      <c r="E358" s="18"/>
      <c r="F358" s="18"/>
      <c r="G358" s="107">
        <f t="shared" ref="G358:H361" si="93">G359</f>
        <v>1039</v>
      </c>
      <c r="H358" s="107">
        <f t="shared" si="93"/>
        <v>0</v>
      </c>
      <c r="I358" s="107">
        <f t="shared" si="87"/>
        <v>1039</v>
      </c>
    </row>
    <row r="359" spans="1:9" s="2" customFormat="1" ht="12">
      <c r="A359" s="24" t="s">
        <v>118</v>
      </c>
      <c r="B359" s="30">
        <v>800</v>
      </c>
      <c r="C359" s="30">
        <v>10</v>
      </c>
      <c r="D359" s="20" t="s">
        <v>5</v>
      </c>
      <c r="E359" s="20" t="s">
        <v>158</v>
      </c>
      <c r="F359" s="20"/>
      <c r="G359" s="108">
        <f t="shared" si="93"/>
        <v>1039</v>
      </c>
      <c r="H359" s="108">
        <f t="shared" si="93"/>
        <v>0</v>
      </c>
      <c r="I359" s="108">
        <f t="shared" si="87"/>
        <v>1039</v>
      </c>
    </row>
    <row r="360" spans="1:9" s="2" customFormat="1" ht="11.25" customHeight="1">
      <c r="A360" s="24" t="s">
        <v>258</v>
      </c>
      <c r="B360" s="30">
        <v>800</v>
      </c>
      <c r="C360" s="30">
        <v>10</v>
      </c>
      <c r="D360" s="20" t="s">
        <v>5</v>
      </c>
      <c r="E360" s="20" t="s">
        <v>159</v>
      </c>
      <c r="F360" s="20"/>
      <c r="G360" s="108">
        <f>G361+G363</f>
        <v>1039</v>
      </c>
      <c r="H360" s="108">
        <f>H361+H363</f>
        <v>0</v>
      </c>
      <c r="I360" s="108">
        <f t="shared" si="87"/>
        <v>1039</v>
      </c>
    </row>
    <row r="361" spans="1:9" s="2" customFormat="1" ht="12" hidden="1">
      <c r="A361" s="24" t="s">
        <v>79</v>
      </c>
      <c r="B361" s="30">
        <v>800</v>
      </c>
      <c r="C361" s="30">
        <v>10</v>
      </c>
      <c r="D361" s="20" t="s">
        <v>5</v>
      </c>
      <c r="E361" s="20" t="s">
        <v>159</v>
      </c>
      <c r="F361" s="20" t="s">
        <v>78</v>
      </c>
      <c r="G361" s="108">
        <f t="shared" si="93"/>
        <v>0</v>
      </c>
      <c r="H361" s="108">
        <f t="shared" si="93"/>
        <v>0</v>
      </c>
      <c r="I361" s="108">
        <f t="shared" si="87"/>
        <v>0</v>
      </c>
    </row>
    <row r="362" spans="1:9" s="2" customFormat="1" ht="12" hidden="1">
      <c r="A362" s="24" t="s">
        <v>81</v>
      </c>
      <c r="B362" s="30">
        <v>800</v>
      </c>
      <c r="C362" s="30">
        <v>10</v>
      </c>
      <c r="D362" s="20" t="s">
        <v>5</v>
      </c>
      <c r="E362" s="20" t="s">
        <v>159</v>
      </c>
      <c r="F362" s="20" t="s">
        <v>80</v>
      </c>
      <c r="G362" s="108">
        <v>0</v>
      </c>
      <c r="H362" s="109"/>
      <c r="I362" s="108">
        <f t="shared" si="87"/>
        <v>0</v>
      </c>
    </row>
    <row r="363" spans="1:9" s="2" customFormat="1" ht="12">
      <c r="A363" s="24" t="s">
        <v>79</v>
      </c>
      <c r="B363" s="30">
        <v>800</v>
      </c>
      <c r="C363" s="30">
        <v>10</v>
      </c>
      <c r="D363" s="20" t="s">
        <v>5</v>
      </c>
      <c r="E363" s="20" t="s">
        <v>159</v>
      </c>
      <c r="F363" s="20" t="s">
        <v>78</v>
      </c>
      <c r="G363" s="108">
        <f>G364</f>
        <v>1039</v>
      </c>
      <c r="H363" s="108">
        <f>H364</f>
        <v>0</v>
      </c>
      <c r="I363" s="108">
        <f t="shared" si="87"/>
        <v>1039</v>
      </c>
    </row>
    <row r="364" spans="1:9" s="2" customFormat="1" ht="12">
      <c r="A364" s="24" t="s">
        <v>84</v>
      </c>
      <c r="B364" s="30">
        <v>800</v>
      </c>
      <c r="C364" s="30">
        <v>10</v>
      </c>
      <c r="D364" s="20" t="s">
        <v>5</v>
      </c>
      <c r="E364" s="20" t="s">
        <v>159</v>
      </c>
      <c r="F364" s="20" t="s">
        <v>83</v>
      </c>
      <c r="G364" s="108">
        <v>1039</v>
      </c>
      <c r="H364" s="109"/>
      <c r="I364" s="108">
        <f t="shared" si="87"/>
        <v>1039</v>
      </c>
    </row>
    <row r="365" spans="1:9" s="2" customFormat="1" ht="14.25" customHeight="1">
      <c r="A365" s="33" t="s">
        <v>27</v>
      </c>
      <c r="B365" s="34">
        <v>800</v>
      </c>
      <c r="C365" s="34">
        <v>10</v>
      </c>
      <c r="D365" s="18" t="s">
        <v>7</v>
      </c>
      <c r="E365" s="18"/>
      <c r="F365" s="18"/>
      <c r="G365" s="107">
        <f>G391+G366+G378+G373</f>
        <v>650</v>
      </c>
      <c r="H365" s="107">
        <f>H391+H366+H378+H373</f>
        <v>-255.6</v>
      </c>
      <c r="I365" s="107">
        <f t="shared" si="87"/>
        <v>394.4</v>
      </c>
    </row>
    <row r="366" spans="1:9" s="2" customFormat="1" ht="11.25" hidden="1" customHeight="1">
      <c r="A366" s="24" t="s">
        <v>490</v>
      </c>
      <c r="B366" s="30">
        <v>800</v>
      </c>
      <c r="C366" s="30">
        <v>10</v>
      </c>
      <c r="D366" s="20" t="s">
        <v>7</v>
      </c>
      <c r="E366" s="20" t="s">
        <v>160</v>
      </c>
      <c r="F366" s="20"/>
      <c r="G366" s="108">
        <f>G370+G367</f>
        <v>255.6</v>
      </c>
      <c r="H366" s="108">
        <f>H370+H367</f>
        <v>-255.6</v>
      </c>
      <c r="I366" s="108">
        <f t="shared" si="87"/>
        <v>0</v>
      </c>
    </row>
    <row r="367" spans="1:9" s="2" customFormat="1" ht="12" hidden="1">
      <c r="A367" s="24" t="s">
        <v>394</v>
      </c>
      <c r="B367" s="30">
        <v>800</v>
      </c>
      <c r="C367" s="30">
        <v>10</v>
      </c>
      <c r="D367" s="20" t="s">
        <v>7</v>
      </c>
      <c r="E367" s="68" t="s">
        <v>393</v>
      </c>
      <c r="F367" s="20"/>
      <c r="G367" s="108">
        <f>G368</f>
        <v>0</v>
      </c>
      <c r="H367" s="108">
        <f>H368</f>
        <v>0</v>
      </c>
      <c r="I367" s="108">
        <f t="shared" si="87"/>
        <v>0</v>
      </c>
    </row>
    <row r="368" spans="1:9" s="2" customFormat="1" ht="12" hidden="1">
      <c r="A368" s="24" t="s">
        <v>79</v>
      </c>
      <c r="B368" s="30">
        <v>800</v>
      </c>
      <c r="C368" s="30">
        <v>10</v>
      </c>
      <c r="D368" s="20" t="s">
        <v>7</v>
      </c>
      <c r="E368" s="68" t="s">
        <v>393</v>
      </c>
      <c r="F368" s="20" t="s">
        <v>78</v>
      </c>
      <c r="G368" s="108">
        <f>G369</f>
        <v>0</v>
      </c>
      <c r="H368" s="108">
        <f>H369</f>
        <v>0</v>
      </c>
      <c r="I368" s="108">
        <f t="shared" si="87"/>
        <v>0</v>
      </c>
    </row>
    <row r="369" spans="1:9" s="2" customFormat="1" ht="12" hidden="1">
      <c r="A369" s="24" t="s">
        <v>84</v>
      </c>
      <c r="B369" s="30">
        <v>800</v>
      </c>
      <c r="C369" s="30">
        <v>10</v>
      </c>
      <c r="D369" s="20" t="s">
        <v>7</v>
      </c>
      <c r="E369" s="68" t="s">
        <v>393</v>
      </c>
      <c r="F369" s="20" t="s">
        <v>83</v>
      </c>
      <c r="G369" s="108"/>
      <c r="H369" s="108"/>
      <c r="I369" s="108">
        <f t="shared" si="87"/>
        <v>0</v>
      </c>
    </row>
    <row r="370" spans="1:9" s="2" customFormat="1" ht="12" hidden="1">
      <c r="A370" s="24" t="s">
        <v>311</v>
      </c>
      <c r="B370" s="30">
        <v>800</v>
      </c>
      <c r="C370" s="30">
        <v>10</v>
      </c>
      <c r="D370" s="20" t="s">
        <v>7</v>
      </c>
      <c r="E370" s="68" t="s">
        <v>279</v>
      </c>
      <c r="F370" s="20"/>
      <c r="G370" s="108">
        <f>G371</f>
        <v>255.6</v>
      </c>
      <c r="H370" s="108">
        <f t="shared" ref="H370:H371" si="94">H371</f>
        <v>-255.6</v>
      </c>
      <c r="I370" s="108">
        <f t="shared" si="87"/>
        <v>0</v>
      </c>
    </row>
    <row r="371" spans="1:9" s="2" customFormat="1" ht="12" hidden="1">
      <c r="A371" s="24" t="s">
        <v>79</v>
      </c>
      <c r="B371" s="30">
        <v>800</v>
      </c>
      <c r="C371" s="30">
        <v>10</v>
      </c>
      <c r="D371" s="20" t="s">
        <v>7</v>
      </c>
      <c r="E371" s="68" t="s">
        <v>279</v>
      </c>
      <c r="F371" s="20" t="s">
        <v>78</v>
      </c>
      <c r="G371" s="108">
        <f>G372</f>
        <v>255.6</v>
      </c>
      <c r="H371" s="108">
        <f t="shared" si="94"/>
        <v>-255.6</v>
      </c>
      <c r="I371" s="108">
        <f t="shared" si="87"/>
        <v>0</v>
      </c>
    </row>
    <row r="372" spans="1:9" s="2" customFormat="1" ht="12" hidden="1">
      <c r="A372" s="24" t="s">
        <v>84</v>
      </c>
      <c r="B372" s="30">
        <v>800</v>
      </c>
      <c r="C372" s="30">
        <v>10</v>
      </c>
      <c r="D372" s="20" t="s">
        <v>7</v>
      </c>
      <c r="E372" s="68" t="s">
        <v>279</v>
      </c>
      <c r="F372" s="20" t="s">
        <v>83</v>
      </c>
      <c r="G372" s="108">
        <v>255.6</v>
      </c>
      <c r="H372" s="109">
        <v>-255.6</v>
      </c>
      <c r="I372" s="108">
        <f t="shared" si="87"/>
        <v>0</v>
      </c>
    </row>
    <row r="373" spans="1:9" s="2" customFormat="1" ht="24">
      <c r="A373" s="21" t="s">
        <v>434</v>
      </c>
      <c r="B373" s="30">
        <v>800</v>
      </c>
      <c r="C373" s="30">
        <v>10</v>
      </c>
      <c r="D373" s="20" t="s">
        <v>7</v>
      </c>
      <c r="E373" s="68" t="s">
        <v>214</v>
      </c>
      <c r="F373" s="20"/>
      <c r="G373" s="108">
        <f t="shared" ref="G373:H376" si="95">G374</f>
        <v>4.4000000000000004</v>
      </c>
      <c r="H373" s="108">
        <f t="shared" si="95"/>
        <v>0</v>
      </c>
      <c r="I373" s="108">
        <f t="shared" si="87"/>
        <v>4.4000000000000004</v>
      </c>
    </row>
    <row r="374" spans="1:9" s="2" customFormat="1" ht="12">
      <c r="A374" s="21" t="s">
        <v>435</v>
      </c>
      <c r="B374" s="30">
        <v>800</v>
      </c>
      <c r="C374" s="30">
        <v>10</v>
      </c>
      <c r="D374" s="20" t="s">
        <v>7</v>
      </c>
      <c r="E374" s="105" t="s">
        <v>221</v>
      </c>
      <c r="F374" s="20"/>
      <c r="G374" s="108">
        <f t="shared" si="95"/>
        <v>4.4000000000000004</v>
      </c>
      <c r="H374" s="108">
        <f t="shared" si="95"/>
        <v>0</v>
      </c>
      <c r="I374" s="108">
        <f t="shared" si="87"/>
        <v>4.4000000000000004</v>
      </c>
    </row>
    <row r="375" spans="1:9" s="2" customFormat="1" ht="24">
      <c r="A375" s="89" t="s">
        <v>192</v>
      </c>
      <c r="B375" s="30">
        <v>800</v>
      </c>
      <c r="C375" s="30">
        <v>10</v>
      </c>
      <c r="D375" s="20" t="s">
        <v>7</v>
      </c>
      <c r="E375" s="68" t="s">
        <v>491</v>
      </c>
      <c r="F375" s="20"/>
      <c r="G375" s="108">
        <f t="shared" si="95"/>
        <v>4.4000000000000004</v>
      </c>
      <c r="H375" s="108">
        <f t="shared" si="95"/>
        <v>0</v>
      </c>
      <c r="I375" s="108">
        <f t="shared" si="87"/>
        <v>4.4000000000000004</v>
      </c>
    </row>
    <row r="376" spans="1:9" s="2" customFormat="1" ht="12">
      <c r="A376" s="21" t="s">
        <v>68</v>
      </c>
      <c r="B376" s="30">
        <v>800</v>
      </c>
      <c r="C376" s="30">
        <v>10</v>
      </c>
      <c r="D376" s="20" t="s">
        <v>7</v>
      </c>
      <c r="E376" s="68" t="s">
        <v>491</v>
      </c>
      <c r="F376" s="20" t="s">
        <v>66</v>
      </c>
      <c r="G376" s="108">
        <f t="shared" si="95"/>
        <v>4.4000000000000004</v>
      </c>
      <c r="H376" s="108">
        <f t="shared" si="95"/>
        <v>0</v>
      </c>
      <c r="I376" s="108">
        <f t="shared" si="87"/>
        <v>4.4000000000000004</v>
      </c>
    </row>
    <row r="377" spans="1:9" s="2" customFormat="1" ht="12">
      <c r="A377" s="21" t="s">
        <v>86</v>
      </c>
      <c r="B377" s="30">
        <v>800</v>
      </c>
      <c r="C377" s="30">
        <v>10</v>
      </c>
      <c r="D377" s="20" t="s">
        <v>7</v>
      </c>
      <c r="E377" s="68" t="s">
        <v>491</v>
      </c>
      <c r="F377" s="20" t="s">
        <v>67</v>
      </c>
      <c r="G377" s="108">
        <v>4.4000000000000004</v>
      </c>
      <c r="H377" s="109"/>
      <c r="I377" s="108">
        <f t="shared" si="87"/>
        <v>4.4000000000000004</v>
      </c>
    </row>
    <row r="378" spans="1:9" s="2" customFormat="1" ht="24">
      <c r="A378" s="90" t="s">
        <v>323</v>
      </c>
      <c r="B378" s="30">
        <v>800</v>
      </c>
      <c r="C378" s="30">
        <v>10</v>
      </c>
      <c r="D378" s="20" t="s">
        <v>7</v>
      </c>
      <c r="E378" s="68" t="s">
        <v>325</v>
      </c>
      <c r="F378" s="88"/>
      <c r="G378" s="113">
        <f>G379</f>
        <v>270</v>
      </c>
      <c r="H378" s="113">
        <f t="shared" ref="H378" si="96">H379</f>
        <v>0</v>
      </c>
      <c r="I378" s="108">
        <f t="shared" si="87"/>
        <v>270</v>
      </c>
    </row>
    <row r="379" spans="1:9" s="2" customFormat="1" ht="12" customHeight="1">
      <c r="A379" s="90" t="s">
        <v>422</v>
      </c>
      <c r="B379" s="30">
        <v>800</v>
      </c>
      <c r="C379" s="30">
        <v>10</v>
      </c>
      <c r="D379" s="20" t="s">
        <v>7</v>
      </c>
      <c r="E379" s="68" t="s">
        <v>326</v>
      </c>
      <c r="F379" s="88"/>
      <c r="G379" s="113">
        <f>G380+G386+G383</f>
        <v>270</v>
      </c>
      <c r="H379" s="113">
        <f>H380+H386+H383</f>
        <v>0</v>
      </c>
      <c r="I379" s="108">
        <f t="shared" si="87"/>
        <v>270</v>
      </c>
    </row>
    <row r="380" spans="1:9" s="2" customFormat="1" ht="12" hidden="1">
      <c r="A380" s="24" t="s">
        <v>361</v>
      </c>
      <c r="B380" s="30">
        <v>800</v>
      </c>
      <c r="C380" s="30">
        <v>10</v>
      </c>
      <c r="D380" s="20" t="s">
        <v>7</v>
      </c>
      <c r="E380" s="68" t="s">
        <v>331</v>
      </c>
      <c r="F380" s="20"/>
      <c r="G380" s="108">
        <f>G381</f>
        <v>0</v>
      </c>
      <c r="H380" s="108">
        <f t="shared" ref="H380:H381" si="97">H381</f>
        <v>0</v>
      </c>
      <c r="I380" s="108">
        <f t="shared" si="87"/>
        <v>0</v>
      </c>
    </row>
    <row r="381" spans="1:9" s="2" customFormat="1" ht="12" hidden="1">
      <c r="A381" s="24" t="s">
        <v>79</v>
      </c>
      <c r="B381" s="30">
        <v>800</v>
      </c>
      <c r="C381" s="30">
        <v>10</v>
      </c>
      <c r="D381" s="20" t="s">
        <v>7</v>
      </c>
      <c r="E381" s="68" t="s">
        <v>331</v>
      </c>
      <c r="F381" s="20" t="s">
        <v>78</v>
      </c>
      <c r="G381" s="108">
        <f>G382</f>
        <v>0</v>
      </c>
      <c r="H381" s="108">
        <f t="shared" si="97"/>
        <v>0</v>
      </c>
      <c r="I381" s="108">
        <f t="shared" si="87"/>
        <v>0</v>
      </c>
    </row>
    <row r="382" spans="1:9" s="2" customFormat="1" ht="12" hidden="1">
      <c r="A382" s="24" t="s">
        <v>84</v>
      </c>
      <c r="B382" s="30">
        <v>800</v>
      </c>
      <c r="C382" s="30">
        <v>10</v>
      </c>
      <c r="D382" s="20" t="s">
        <v>7</v>
      </c>
      <c r="E382" s="68" t="s">
        <v>331</v>
      </c>
      <c r="F382" s="20" t="s">
        <v>83</v>
      </c>
      <c r="G382" s="108"/>
      <c r="H382" s="108"/>
      <c r="I382" s="108">
        <f t="shared" si="87"/>
        <v>0</v>
      </c>
    </row>
    <row r="383" spans="1:9" s="2" customFormat="1" ht="24" hidden="1">
      <c r="A383" s="24" t="s">
        <v>369</v>
      </c>
      <c r="B383" s="30">
        <v>800</v>
      </c>
      <c r="C383" s="30">
        <v>10</v>
      </c>
      <c r="D383" s="20" t="s">
        <v>7</v>
      </c>
      <c r="E383" s="68" t="s">
        <v>362</v>
      </c>
      <c r="F383" s="20"/>
      <c r="G383" s="108">
        <f>G384</f>
        <v>0</v>
      </c>
      <c r="H383" s="108">
        <f>H384</f>
        <v>0</v>
      </c>
      <c r="I383" s="108">
        <f t="shared" si="87"/>
        <v>0</v>
      </c>
    </row>
    <row r="384" spans="1:9" s="2" customFormat="1" ht="12" hidden="1">
      <c r="A384" s="21" t="s">
        <v>131</v>
      </c>
      <c r="B384" s="30">
        <v>800</v>
      </c>
      <c r="C384" s="30">
        <v>10</v>
      </c>
      <c r="D384" s="20" t="s">
        <v>7</v>
      </c>
      <c r="E384" s="68" t="s">
        <v>362</v>
      </c>
      <c r="F384" s="20" t="s">
        <v>128</v>
      </c>
      <c r="G384" s="108">
        <f>G385</f>
        <v>0</v>
      </c>
      <c r="H384" s="108">
        <f>H385</f>
        <v>0</v>
      </c>
      <c r="I384" s="108">
        <f t="shared" si="87"/>
        <v>0</v>
      </c>
    </row>
    <row r="385" spans="1:9" s="2" customFormat="1" ht="12" hidden="1">
      <c r="A385" s="21" t="s">
        <v>130</v>
      </c>
      <c r="B385" s="30">
        <v>800</v>
      </c>
      <c r="C385" s="30">
        <v>10</v>
      </c>
      <c r="D385" s="20" t="s">
        <v>7</v>
      </c>
      <c r="E385" s="68" t="s">
        <v>362</v>
      </c>
      <c r="F385" s="20" t="s">
        <v>129</v>
      </c>
      <c r="G385" s="108"/>
      <c r="H385" s="108"/>
      <c r="I385" s="108">
        <f t="shared" si="87"/>
        <v>0</v>
      </c>
    </row>
    <row r="386" spans="1:9" s="2" customFormat="1" ht="12">
      <c r="A386" s="24" t="s">
        <v>324</v>
      </c>
      <c r="B386" s="30">
        <v>800</v>
      </c>
      <c r="C386" s="30">
        <v>10</v>
      </c>
      <c r="D386" s="20" t="s">
        <v>7</v>
      </c>
      <c r="E386" s="68" t="s">
        <v>332</v>
      </c>
      <c r="F386" s="20"/>
      <c r="G386" s="108">
        <f>G387+G389</f>
        <v>270</v>
      </c>
      <c r="H386" s="108">
        <f>H387+H389</f>
        <v>0</v>
      </c>
      <c r="I386" s="108">
        <f t="shared" si="87"/>
        <v>270</v>
      </c>
    </row>
    <row r="387" spans="1:9" s="2" customFormat="1" ht="12">
      <c r="A387" s="24" t="s">
        <v>79</v>
      </c>
      <c r="B387" s="30">
        <v>800</v>
      </c>
      <c r="C387" s="30">
        <v>10</v>
      </c>
      <c r="D387" s="20" t="s">
        <v>7</v>
      </c>
      <c r="E387" s="68" t="s">
        <v>332</v>
      </c>
      <c r="F387" s="20" t="s">
        <v>78</v>
      </c>
      <c r="G387" s="108">
        <f>G388</f>
        <v>270</v>
      </c>
      <c r="H387" s="108">
        <f t="shared" ref="H387" si="98">H388</f>
        <v>0</v>
      </c>
      <c r="I387" s="108">
        <f t="shared" si="87"/>
        <v>270</v>
      </c>
    </row>
    <row r="388" spans="1:9" s="2" customFormat="1" ht="14.25" customHeight="1">
      <c r="A388" s="24" t="s">
        <v>84</v>
      </c>
      <c r="B388" s="30">
        <v>800</v>
      </c>
      <c r="C388" s="30">
        <v>10</v>
      </c>
      <c r="D388" s="20" t="s">
        <v>7</v>
      </c>
      <c r="E388" s="68" t="s">
        <v>332</v>
      </c>
      <c r="F388" s="20" t="s">
        <v>83</v>
      </c>
      <c r="G388" s="108">
        <v>270</v>
      </c>
      <c r="H388" s="109"/>
      <c r="I388" s="108">
        <f t="shared" si="87"/>
        <v>270</v>
      </c>
    </row>
    <row r="389" spans="1:9" s="2" customFormat="1" ht="12" hidden="1">
      <c r="A389" s="21" t="s">
        <v>131</v>
      </c>
      <c r="B389" s="30">
        <v>800</v>
      </c>
      <c r="C389" s="30">
        <v>10</v>
      </c>
      <c r="D389" s="20" t="s">
        <v>7</v>
      </c>
      <c r="E389" s="68" t="s">
        <v>332</v>
      </c>
      <c r="F389" s="20" t="s">
        <v>128</v>
      </c>
      <c r="G389" s="108">
        <f>G390</f>
        <v>0</v>
      </c>
      <c r="H389" s="108">
        <f>H390</f>
        <v>0</v>
      </c>
      <c r="I389" s="108">
        <f t="shared" si="87"/>
        <v>0</v>
      </c>
    </row>
    <row r="390" spans="1:9" s="2" customFormat="1" ht="12" hidden="1">
      <c r="A390" s="21" t="s">
        <v>130</v>
      </c>
      <c r="B390" s="30">
        <v>800</v>
      </c>
      <c r="C390" s="30">
        <v>10</v>
      </c>
      <c r="D390" s="20" t="s">
        <v>7</v>
      </c>
      <c r="E390" s="68" t="s">
        <v>332</v>
      </c>
      <c r="F390" s="20" t="s">
        <v>129</v>
      </c>
      <c r="G390" s="108"/>
      <c r="H390" s="109"/>
      <c r="I390" s="108">
        <f t="shared" si="87"/>
        <v>0</v>
      </c>
    </row>
    <row r="391" spans="1:9" s="2" customFormat="1" ht="12">
      <c r="A391" s="24" t="s">
        <v>118</v>
      </c>
      <c r="B391" s="30">
        <v>800</v>
      </c>
      <c r="C391" s="30">
        <v>10</v>
      </c>
      <c r="D391" s="20" t="s">
        <v>7</v>
      </c>
      <c r="E391" s="20" t="s">
        <v>158</v>
      </c>
      <c r="F391" s="20"/>
      <c r="G391" s="108">
        <f t="shared" ref="G391:H393" si="99">G392</f>
        <v>120</v>
      </c>
      <c r="H391" s="108">
        <f t="shared" si="99"/>
        <v>0</v>
      </c>
      <c r="I391" s="108">
        <f t="shared" si="87"/>
        <v>120</v>
      </c>
    </row>
    <row r="392" spans="1:9" s="2" customFormat="1" ht="24">
      <c r="A392" s="24" t="s">
        <v>82</v>
      </c>
      <c r="B392" s="30">
        <v>800</v>
      </c>
      <c r="C392" s="30">
        <v>10</v>
      </c>
      <c r="D392" s="20" t="s">
        <v>7</v>
      </c>
      <c r="E392" s="20" t="s">
        <v>161</v>
      </c>
      <c r="F392" s="19"/>
      <c r="G392" s="108">
        <f t="shared" si="99"/>
        <v>120</v>
      </c>
      <c r="H392" s="108">
        <f t="shared" si="99"/>
        <v>0</v>
      </c>
      <c r="I392" s="108">
        <f t="shared" si="87"/>
        <v>120</v>
      </c>
    </row>
    <row r="393" spans="1:9" s="2" customFormat="1" ht="12">
      <c r="A393" s="24" t="s">
        <v>79</v>
      </c>
      <c r="B393" s="30">
        <v>800</v>
      </c>
      <c r="C393" s="30">
        <v>10</v>
      </c>
      <c r="D393" s="20" t="s">
        <v>7</v>
      </c>
      <c r="E393" s="20" t="s">
        <v>161</v>
      </c>
      <c r="F393" s="20" t="s">
        <v>78</v>
      </c>
      <c r="G393" s="108">
        <f t="shared" si="99"/>
        <v>120</v>
      </c>
      <c r="H393" s="108">
        <f t="shared" si="99"/>
        <v>0</v>
      </c>
      <c r="I393" s="108">
        <f t="shared" si="87"/>
        <v>120</v>
      </c>
    </row>
    <row r="394" spans="1:9" s="2" customFormat="1" ht="12">
      <c r="A394" s="24" t="s">
        <v>81</v>
      </c>
      <c r="B394" s="30">
        <v>800</v>
      </c>
      <c r="C394" s="30">
        <v>10</v>
      </c>
      <c r="D394" s="20" t="s">
        <v>7</v>
      </c>
      <c r="E394" s="20" t="s">
        <v>161</v>
      </c>
      <c r="F394" s="20" t="s">
        <v>80</v>
      </c>
      <c r="G394" s="108">
        <v>120</v>
      </c>
      <c r="H394" s="109"/>
      <c r="I394" s="108">
        <f t="shared" si="87"/>
        <v>120</v>
      </c>
    </row>
    <row r="395" spans="1:9" s="2" customFormat="1" ht="12">
      <c r="A395" s="33" t="s">
        <v>40</v>
      </c>
      <c r="B395" s="34">
        <v>800</v>
      </c>
      <c r="C395" s="34">
        <v>10</v>
      </c>
      <c r="D395" s="18" t="s">
        <v>14</v>
      </c>
      <c r="E395" s="18"/>
      <c r="F395" s="18"/>
      <c r="G395" s="107">
        <f>G403+G396</f>
        <v>0</v>
      </c>
      <c r="H395" s="107">
        <f>H403+H396</f>
        <v>255.6</v>
      </c>
      <c r="I395" s="107">
        <f t="shared" si="87"/>
        <v>255.6</v>
      </c>
    </row>
    <row r="396" spans="1:9" s="2" customFormat="1" ht="12" customHeight="1">
      <c r="A396" s="24" t="s">
        <v>490</v>
      </c>
      <c r="B396" s="30">
        <v>800</v>
      </c>
      <c r="C396" s="30">
        <v>10</v>
      </c>
      <c r="D396" s="20" t="s">
        <v>14</v>
      </c>
      <c r="E396" s="20" t="s">
        <v>160</v>
      </c>
      <c r="F396" s="20"/>
      <c r="G396" s="108">
        <f>G400+G397</f>
        <v>0</v>
      </c>
      <c r="H396" s="108">
        <f>H400+H397</f>
        <v>255.6</v>
      </c>
      <c r="I396" s="108">
        <f t="shared" ref="I396:I402" si="100">G396+H396</f>
        <v>255.6</v>
      </c>
    </row>
    <row r="397" spans="1:9" s="2" customFormat="1" ht="12" hidden="1">
      <c r="A397" s="24" t="s">
        <v>394</v>
      </c>
      <c r="B397" s="30">
        <v>800</v>
      </c>
      <c r="C397" s="30">
        <v>10</v>
      </c>
      <c r="D397" s="20" t="s">
        <v>7</v>
      </c>
      <c r="E397" s="68" t="s">
        <v>393</v>
      </c>
      <c r="F397" s="20"/>
      <c r="G397" s="108">
        <f>G398</f>
        <v>0</v>
      </c>
      <c r="H397" s="108">
        <f>H398</f>
        <v>0</v>
      </c>
      <c r="I397" s="108">
        <f t="shared" si="100"/>
        <v>0</v>
      </c>
    </row>
    <row r="398" spans="1:9" s="2" customFormat="1" ht="12" hidden="1">
      <c r="A398" s="24" t="s">
        <v>79</v>
      </c>
      <c r="B398" s="30">
        <v>800</v>
      </c>
      <c r="C398" s="30">
        <v>10</v>
      </c>
      <c r="D398" s="20" t="s">
        <v>7</v>
      </c>
      <c r="E398" s="68" t="s">
        <v>393</v>
      </c>
      <c r="F398" s="20" t="s">
        <v>78</v>
      </c>
      <c r="G398" s="108">
        <f>G399</f>
        <v>0</v>
      </c>
      <c r="H398" s="108">
        <f>H399</f>
        <v>0</v>
      </c>
      <c r="I398" s="108">
        <f t="shared" si="100"/>
        <v>0</v>
      </c>
    </row>
    <row r="399" spans="1:9" s="2" customFormat="1" ht="12" hidden="1">
      <c r="A399" s="24" t="s">
        <v>84</v>
      </c>
      <c r="B399" s="30">
        <v>800</v>
      </c>
      <c r="C399" s="30">
        <v>10</v>
      </c>
      <c r="D399" s="20" t="s">
        <v>7</v>
      </c>
      <c r="E399" s="68" t="s">
        <v>393</v>
      </c>
      <c r="F399" s="20" t="s">
        <v>83</v>
      </c>
      <c r="G399" s="108"/>
      <c r="H399" s="108"/>
      <c r="I399" s="108">
        <f t="shared" si="100"/>
        <v>0</v>
      </c>
    </row>
    <row r="400" spans="1:9" s="2" customFormat="1" ht="12">
      <c r="A400" s="24" t="s">
        <v>311</v>
      </c>
      <c r="B400" s="30">
        <v>800</v>
      </c>
      <c r="C400" s="30">
        <v>10</v>
      </c>
      <c r="D400" s="20" t="s">
        <v>14</v>
      </c>
      <c r="E400" s="68" t="s">
        <v>279</v>
      </c>
      <c r="F400" s="20"/>
      <c r="G400" s="108">
        <f>G401</f>
        <v>0</v>
      </c>
      <c r="H400" s="108">
        <f t="shared" ref="H400:H401" si="101">H401</f>
        <v>255.6</v>
      </c>
      <c r="I400" s="108">
        <f t="shared" si="100"/>
        <v>255.6</v>
      </c>
    </row>
    <row r="401" spans="1:13" s="2" customFormat="1" ht="12">
      <c r="A401" s="24" t="s">
        <v>79</v>
      </c>
      <c r="B401" s="30">
        <v>800</v>
      </c>
      <c r="C401" s="30">
        <v>10</v>
      </c>
      <c r="D401" s="20" t="s">
        <v>14</v>
      </c>
      <c r="E401" s="68" t="s">
        <v>279</v>
      </c>
      <c r="F401" s="20" t="s">
        <v>78</v>
      </c>
      <c r="G401" s="108">
        <f>G402</f>
        <v>0</v>
      </c>
      <c r="H401" s="108">
        <f t="shared" si="101"/>
        <v>255.6</v>
      </c>
      <c r="I401" s="108">
        <f t="shared" si="100"/>
        <v>255.6</v>
      </c>
    </row>
    <row r="402" spans="1:13" s="2" customFormat="1" ht="15" customHeight="1">
      <c r="A402" s="24" t="s">
        <v>84</v>
      </c>
      <c r="B402" s="30">
        <v>800</v>
      </c>
      <c r="C402" s="30">
        <v>10</v>
      </c>
      <c r="D402" s="20" t="s">
        <v>14</v>
      </c>
      <c r="E402" s="68" t="s">
        <v>279</v>
      </c>
      <c r="F402" s="20" t="s">
        <v>83</v>
      </c>
      <c r="G402" s="108">
        <v>0</v>
      </c>
      <c r="H402" s="109">
        <v>255.6</v>
      </c>
      <c r="I402" s="108">
        <f t="shared" si="100"/>
        <v>255.6</v>
      </c>
    </row>
    <row r="403" spans="1:13" s="2" customFormat="1" ht="12" hidden="1">
      <c r="A403" s="24" t="s">
        <v>118</v>
      </c>
      <c r="B403" s="30">
        <v>800</v>
      </c>
      <c r="C403" s="30">
        <v>10</v>
      </c>
      <c r="D403" s="20" t="s">
        <v>14</v>
      </c>
      <c r="E403" s="20" t="s">
        <v>158</v>
      </c>
      <c r="F403" s="20"/>
      <c r="G403" s="108">
        <f>G404+G409</f>
        <v>0</v>
      </c>
      <c r="H403" s="108">
        <f t="shared" ref="H403" si="102">H404+H409</f>
        <v>0</v>
      </c>
      <c r="I403" s="108">
        <f t="shared" si="87"/>
        <v>0</v>
      </c>
    </row>
    <row r="404" spans="1:13" s="2" customFormat="1" ht="24" hidden="1">
      <c r="A404" s="24" t="s">
        <v>190</v>
      </c>
      <c r="B404" s="30">
        <v>800</v>
      </c>
      <c r="C404" s="30">
        <v>10</v>
      </c>
      <c r="D404" s="20" t="s">
        <v>14</v>
      </c>
      <c r="E404" s="20" t="s">
        <v>248</v>
      </c>
      <c r="F404" s="20"/>
      <c r="G404" s="108">
        <f>G407+G405</f>
        <v>0</v>
      </c>
      <c r="H404" s="108">
        <f>H407+H405</f>
        <v>0</v>
      </c>
      <c r="I404" s="108">
        <f t="shared" si="87"/>
        <v>0</v>
      </c>
    </row>
    <row r="405" spans="1:13" s="2" customFormat="1" ht="12" hidden="1">
      <c r="A405" s="24" t="s">
        <v>68</v>
      </c>
      <c r="B405" s="30">
        <v>800</v>
      </c>
      <c r="C405" s="30">
        <v>10</v>
      </c>
      <c r="D405" s="20" t="s">
        <v>14</v>
      </c>
      <c r="E405" s="20" t="s">
        <v>248</v>
      </c>
      <c r="F405" s="20" t="s">
        <v>66</v>
      </c>
      <c r="G405" s="108">
        <f>G406</f>
        <v>0</v>
      </c>
      <c r="H405" s="108">
        <f>H406</f>
        <v>0</v>
      </c>
      <c r="I405" s="108">
        <f t="shared" si="87"/>
        <v>0</v>
      </c>
    </row>
    <row r="406" spans="1:13" s="2" customFormat="1" ht="12" hidden="1">
      <c r="A406" s="24" t="s">
        <v>86</v>
      </c>
      <c r="B406" s="30">
        <v>800</v>
      </c>
      <c r="C406" s="30">
        <v>10</v>
      </c>
      <c r="D406" s="20" t="s">
        <v>14</v>
      </c>
      <c r="E406" s="20" t="s">
        <v>248</v>
      </c>
      <c r="F406" s="20" t="s">
        <v>67</v>
      </c>
      <c r="G406" s="108"/>
      <c r="H406" s="108"/>
      <c r="I406" s="108">
        <f t="shared" si="87"/>
        <v>0</v>
      </c>
    </row>
    <row r="407" spans="1:13" s="53" customFormat="1" ht="12" hidden="1">
      <c r="A407" s="21" t="s">
        <v>131</v>
      </c>
      <c r="B407" s="30">
        <v>800</v>
      </c>
      <c r="C407" s="30">
        <v>10</v>
      </c>
      <c r="D407" s="20" t="s">
        <v>14</v>
      </c>
      <c r="E407" s="20" t="s">
        <v>248</v>
      </c>
      <c r="F407" s="20" t="s">
        <v>128</v>
      </c>
      <c r="G407" s="108">
        <f t="shared" ref="G407:H407" si="103">G408</f>
        <v>0</v>
      </c>
      <c r="H407" s="108">
        <f t="shared" si="103"/>
        <v>0</v>
      </c>
      <c r="I407" s="108">
        <f t="shared" si="87"/>
        <v>0</v>
      </c>
      <c r="J407" s="5"/>
      <c r="K407" s="5"/>
      <c r="L407" s="5"/>
      <c r="M407" s="5"/>
    </row>
    <row r="408" spans="1:13" s="2" customFormat="1" ht="12" hidden="1">
      <c r="A408" s="21" t="s">
        <v>130</v>
      </c>
      <c r="B408" s="30">
        <v>800</v>
      </c>
      <c r="C408" s="30">
        <v>10</v>
      </c>
      <c r="D408" s="20" t="s">
        <v>14</v>
      </c>
      <c r="E408" s="20" t="s">
        <v>248</v>
      </c>
      <c r="F408" s="20" t="s">
        <v>129</v>
      </c>
      <c r="G408" s="108"/>
      <c r="H408" s="109"/>
      <c r="I408" s="108">
        <f t="shared" si="87"/>
        <v>0</v>
      </c>
    </row>
    <row r="409" spans="1:13" s="2" customFormat="1" ht="24" hidden="1">
      <c r="A409" s="89" t="s">
        <v>189</v>
      </c>
      <c r="B409" s="20" t="s">
        <v>22</v>
      </c>
      <c r="C409" s="20" t="s">
        <v>13</v>
      </c>
      <c r="D409" s="20" t="s">
        <v>14</v>
      </c>
      <c r="E409" s="20" t="s">
        <v>234</v>
      </c>
      <c r="F409" s="20"/>
      <c r="G409" s="108">
        <f>G410</f>
        <v>0</v>
      </c>
      <c r="H409" s="108">
        <f t="shared" ref="H409:H410" si="104">H410</f>
        <v>0</v>
      </c>
      <c r="I409" s="108">
        <f t="shared" si="87"/>
        <v>0</v>
      </c>
    </row>
    <row r="410" spans="1:13" s="2" customFormat="1" ht="12" hidden="1">
      <c r="A410" s="21" t="s">
        <v>131</v>
      </c>
      <c r="B410" s="20" t="s">
        <v>22</v>
      </c>
      <c r="C410" s="20" t="s">
        <v>13</v>
      </c>
      <c r="D410" s="20" t="s">
        <v>14</v>
      </c>
      <c r="E410" s="20" t="s">
        <v>234</v>
      </c>
      <c r="F410" s="20" t="s">
        <v>128</v>
      </c>
      <c r="G410" s="108">
        <f>G411</f>
        <v>0</v>
      </c>
      <c r="H410" s="108">
        <f t="shared" si="104"/>
        <v>0</v>
      </c>
      <c r="I410" s="108">
        <f t="shared" si="87"/>
        <v>0</v>
      </c>
    </row>
    <row r="411" spans="1:13" s="2" customFormat="1" ht="12" hidden="1">
      <c r="A411" s="21" t="s">
        <v>130</v>
      </c>
      <c r="B411" s="20" t="s">
        <v>22</v>
      </c>
      <c r="C411" s="20" t="s">
        <v>13</v>
      </c>
      <c r="D411" s="20" t="s">
        <v>14</v>
      </c>
      <c r="E411" s="20" t="s">
        <v>234</v>
      </c>
      <c r="F411" s="20" t="s">
        <v>129</v>
      </c>
      <c r="G411" s="108"/>
      <c r="H411" s="109"/>
      <c r="I411" s="108">
        <f t="shared" si="87"/>
        <v>0</v>
      </c>
    </row>
    <row r="412" spans="1:13" s="2" customFormat="1" ht="12" hidden="1">
      <c r="A412" s="25" t="s">
        <v>229</v>
      </c>
      <c r="B412" s="16" t="s">
        <v>22</v>
      </c>
      <c r="C412" s="16" t="s">
        <v>13</v>
      </c>
      <c r="D412" s="16" t="s">
        <v>15</v>
      </c>
      <c r="E412" s="16"/>
      <c r="F412" s="16"/>
      <c r="G412" s="106">
        <f t="shared" ref="G412:H415" si="105">G413</f>
        <v>0</v>
      </c>
      <c r="H412" s="106">
        <f t="shared" si="105"/>
        <v>0</v>
      </c>
      <c r="I412" s="106">
        <f t="shared" si="87"/>
        <v>0</v>
      </c>
    </row>
    <row r="413" spans="1:13" s="2" customFormat="1" ht="12" hidden="1">
      <c r="A413" s="21" t="s">
        <v>236</v>
      </c>
      <c r="B413" s="18" t="s">
        <v>22</v>
      </c>
      <c r="C413" s="18" t="s">
        <v>13</v>
      </c>
      <c r="D413" s="18" t="s">
        <v>15</v>
      </c>
      <c r="E413" s="18" t="s">
        <v>181</v>
      </c>
      <c r="F413" s="18"/>
      <c r="G413" s="107">
        <f t="shared" si="105"/>
        <v>0</v>
      </c>
      <c r="H413" s="107">
        <f t="shared" si="105"/>
        <v>0</v>
      </c>
      <c r="I413" s="107">
        <f t="shared" si="87"/>
        <v>0</v>
      </c>
    </row>
    <row r="414" spans="1:13" s="2" customFormat="1" ht="12" hidden="1">
      <c r="A414" s="21" t="s">
        <v>104</v>
      </c>
      <c r="B414" s="20" t="s">
        <v>22</v>
      </c>
      <c r="C414" s="20" t="s">
        <v>13</v>
      </c>
      <c r="D414" s="20" t="s">
        <v>15</v>
      </c>
      <c r="E414" s="20" t="s">
        <v>182</v>
      </c>
      <c r="F414" s="20"/>
      <c r="G414" s="108">
        <f t="shared" si="105"/>
        <v>0</v>
      </c>
      <c r="H414" s="108">
        <f t="shared" si="105"/>
        <v>0</v>
      </c>
      <c r="I414" s="108">
        <f t="shared" si="87"/>
        <v>0</v>
      </c>
    </row>
    <row r="415" spans="1:13" s="2" customFormat="1" ht="12" hidden="1">
      <c r="A415" s="24" t="s">
        <v>79</v>
      </c>
      <c r="B415" s="20" t="s">
        <v>22</v>
      </c>
      <c r="C415" s="20" t="s">
        <v>13</v>
      </c>
      <c r="D415" s="20" t="s">
        <v>15</v>
      </c>
      <c r="E415" s="20" t="s">
        <v>182</v>
      </c>
      <c r="F415" s="20" t="s">
        <v>78</v>
      </c>
      <c r="G415" s="108">
        <f t="shared" si="105"/>
        <v>0</v>
      </c>
      <c r="H415" s="108">
        <f t="shared" si="105"/>
        <v>0</v>
      </c>
      <c r="I415" s="108">
        <f t="shared" si="87"/>
        <v>0</v>
      </c>
    </row>
    <row r="416" spans="1:13" s="2" customFormat="1" ht="12" hidden="1">
      <c r="A416" s="21" t="s">
        <v>280</v>
      </c>
      <c r="B416" s="20" t="s">
        <v>22</v>
      </c>
      <c r="C416" s="20" t="s">
        <v>13</v>
      </c>
      <c r="D416" s="20" t="s">
        <v>15</v>
      </c>
      <c r="E416" s="20" t="s">
        <v>182</v>
      </c>
      <c r="F416" s="20" t="s">
        <v>216</v>
      </c>
      <c r="G416" s="108"/>
      <c r="H416" s="109"/>
      <c r="I416" s="108">
        <f t="shared" si="87"/>
        <v>0</v>
      </c>
    </row>
    <row r="417" spans="1:86" s="2" customFormat="1" ht="12">
      <c r="A417" s="15" t="s">
        <v>31</v>
      </c>
      <c r="B417" s="16" t="s">
        <v>22</v>
      </c>
      <c r="C417" s="16" t="s">
        <v>45</v>
      </c>
      <c r="D417" s="16"/>
      <c r="E417" s="16"/>
      <c r="F417" s="16"/>
      <c r="G417" s="106">
        <f>G418+G425</f>
        <v>4416.6000000000004</v>
      </c>
      <c r="H417" s="106">
        <f>H418+H425</f>
        <v>0</v>
      </c>
      <c r="I417" s="106">
        <f t="shared" ref="I417:I485" si="106">G417+H417</f>
        <v>4416.6000000000004</v>
      </c>
    </row>
    <row r="418" spans="1:86" s="2" customFormat="1" ht="12">
      <c r="A418" s="33" t="s">
        <v>55</v>
      </c>
      <c r="B418" s="18" t="s">
        <v>22</v>
      </c>
      <c r="C418" s="18" t="s">
        <v>45</v>
      </c>
      <c r="D418" s="18" t="s">
        <v>5</v>
      </c>
      <c r="E418" s="18"/>
      <c r="F418" s="18"/>
      <c r="G418" s="107">
        <f t="shared" ref="G418:H418" si="107">G419</f>
        <v>150</v>
      </c>
      <c r="H418" s="107">
        <f t="shared" si="107"/>
        <v>0</v>
      </c>
      <c r="I418" s="107">
        <f t="shared" si="106"/>
        <v>150</v>
      </c>
    </row>
    <row r="419" spans="1:86" s="2" customFormat="1" ht="12">
      <c r="A419" s="24" t="s">
        <v>474</v>
      </c>
      <c r="B419" s="20" t="s">
        <v>22</v>
      </c>
      <c r="C419" s="20" t="s">
        <v>45</v>
      </c>
      <c r="D419" s="20" t="s">
        <v>5</v>
      </c>
      <c r="E419" s="20" t="s">
        <v>156</v>
      </c>
      <c r="F419" s="20"/>
      <c r="G419" s="108">
        <f>G420</f>
        <v>150</v>
      </c>
      <c r="H419" s="108">
        <f>H420</f>
        <v>0</v>
      </c>
      <c r="I419" s="108">
        <f t="shared" si="106"/>
        <v>150</v>
      </c>
    </row>
    <row r="420" spans="1:86" s="2" customFormat="1" ht="12">
      <c r="A420" s="24" t="s">
        <v>85</v>
      </c>
      <c r="B420" s="20" t="s">
        <v>22</v>
      </c>
      <c r="C420" s="20" t="s">
        <v>45</v>
      </c>
      <c r="D420" s="20" t="s">
        <v>5</v>
      </c>
      <c r="E420" s="20" t="s">
        <v>475</v>
      </c>
      <c r="F420" s="20"/>
      <c r="G420" s="108">
        <f>G423+G421</f>
        <v>150</v>
      </c>
      <c r="H420" s="108">
        <f t="shared" ref="H420" si="108">H423+H421</f>
        <v>0</v>
      </c>
      <c r="I420" s="108">
        <f t="shared" si="106"/>
        <v>150</v>
      </c>
    </row>
    <row r="421" spans="1:86" s="2" customFormat="1" ht="24">
      <c r="A421" s="21" t="s">
        <v>60</v>
      </c>
      <c r="B421" s="20" t="s">
        <v>22</v>
      </c>
      <c r="C421" s="20" t="s">
        <v>45</v>
      </c>
      <c r="D421" s="20" t="s">
        <v>5</v>
      </c>
      <c r="E421" s="20" t="s">
        <v>475</v>
      </c>
      <c r="F421" s="20" t="s">
        <v>59</v>
      </c>
      <c r="G421" s="108">
        <f>G422</f>
        <v>75</v>
      </c>
      <c r="H421" s="108">
        <f t="shared" ref="H421" si="109">H422</f>
        <v>0</v>
      </c>
      <c r="I421" s="108">
        <f t="shared" si="106"/>
        <v>75</v>
      </c>
    </row>
    <row r="422" spans="1:86" s="10" customFormat="1" ht="14.25">
      <c r="A422" s="21" t="s">
        <v>62</v>
      </c>
      <c r="B422" s="20" t="s">
        <v>22</v>
      </c>
      <c r="C422" s="20" t="s">
        <v>45</v>
      </c>
      <c r="D422" s="20" t="s">
        <v>5</v>
      </c>
      <c r="E422" s="20" t="s">
        <v>475</v>
      </c>
      <c r="F422" s="20" t="s">
        <v>61</v>
      </c>
      <c r="G422" s="108">
        <v>75</v>
      </c>
      <c r="H422" s="111"/>
      <c r="I422" s="108">
        <f t="shared" si="106"/>
        <v>75</v>
      </c>
      <c r="J422" s="43"/>
      <c r="K422" s="43"/>
      <c r="L422" s="43"/>
      <c r="M422" s="43"/>
      <c r="N422" s="43"/>
      <c r="O422" s="43"/>
      <c r="P422" s="43"/>
      <c r="Q422" s="43"/>
      <c r="R422" s="43"/>
      <c r="S422" s="43"/>
      <c r="T422" s="43"/>
      <c r="U422" s="43"/>
      <c r="V422" s="43"/>
      <c r="W422" s="43"/>
      <c r="X422" s="43"/>
      <c r="Y422" s="43"/>
      <c r="Z422" s="43"/>
      <c r="AA422" s="43"/>
      <c r="AB422" s="43"/>
      <c r="AC422" s="43"/>
      <c r="AD422" s="43"/>
      <c r="AE422" s="43"/>
      <c r="AF422" s="43"/>
      <c r="AG422" s="43"/>
      <c r="AH422" s="43"/>
      <c r="AI422" s="43"/>
      <c r="AJ422" s="43"/>
      <c r="AK422" s="43"/>
      <c r="AL422" s="43"/>
      <c r="AM422" s="43"/>
      <c r="AN422" s="43"/>
      <c r="AO422" s="43"/>
      <c r="AP422" s="43"/>
      <c r="AQ422" s="43"/>
      <c r="AR422" s="43"/>
      <c r="AS422" s="43"/>
      <c r="AT422" s="43"/>
      <c r="AU422" s="43"/>
      <c r="AV422" s="43"/>
      <c r="AW422" s="43"/>
      <c r="AX422" s="43"/>
      <c r="AY422" s="43"/>
      <c r="AZ422" s="43"/>
      <c r="BA422" s="43"/>
      <c r="BB422" s="43"/>
      <c r="BC422" s="43"/>
      <c r="BD422" s="43"/>
      <c r="BE422" s="43"/>
      <c r="BF422" s="43"/>
      <c r="BG422" s="43"/>
      <c r="BH422" s="43"/>
      <c r="BI422" s="43"/>
      <c r="BJ422" s="43"/>
      <c r="BK422" s="43"/>
      <c r="BL422" s="43"/>
      <c r="BM422" s="43"/>
      <c r="BN422" s="43"/>
      <c r="BO422" s="43"/>
      <c r="BP422" s="43"/>
      <c r="BQ422" s="43"/>
      <c r="BR422" s="43"/>
      <c r="BS422" s="43"/>
      <c r="BT422" s="43"/>
      <c r="BU422" s="43"/>
      <c r="BV422" s="43"/>
      <c r="BW422" s="43"/>
      <c r="BX422" s="43"/>
      <c r="BY422" s="43"/>
      <c r="BZ422" s="43"/>
      <c r="CA422" s="43"/>
      <c r="CB422" s="43"/>
      <c r="CC422" s="43"/>
      <c r="CD422" s="43"/>
      <c r="CE422" s="43"/>
      <c r="CF422" s="43"/>
      <c r="CG422" s="43"/>
      <c r="CH422" s="43"/>
    </row>
    <row r="423" spans="1:86" s="10" customFormat="1" ht="14.25">
      <c r="A423" s="24" t="s">
        <v>68</v>
      </c>
      <c r="B423" s="20" t="s">
        <v>22</v>
      </c>
      <c r="C423" s="20" t="s">
        <v>45</v>
      </c>
      <c r="D423" s="20" t="s">
        <v>5</v>
      </c>
      <c r="E423" s="20" t="s">
        <v>475</v>
      </c>
      <c r="F423" s="20" t="s">
        <v>66</v>
      </c>
      <c r="G423" s="108">
        <f>G424</f>
        <v>75</v>
      </c>
      <c r="H423" s="108">
        <f t="shared" ref="H423" si="110">H424</f>
        <v>0</v>
      </c>
      <c r="I423" s="108">
        <f t="shared" si="106"/>
        <v>75</v>
      </c>
      <c r="J423" s="43"/>
      <c r="K423" s="43"/>
      <c r="L423" s="43"/>
      <c r="M423" s="43"/>
      <c r="N423" s="43"/>
      <c r="O423" s="43"/>
      <c r="P423" s="43"/>
      <c r="Q423" s="43"/>
      <c r="R423" s="43"/>
      <c r="S423" s="43"/>
      <c r="T423" s="43"/>
      <c r="U423" s="43"/>
      <c r="V423" s="43"/>
      <c r="W423" s="43"/>
      <c r="X423" s="43"/>
      <c r="Y423" s="43"/>
      <c r="Z423" s="43"/>
      <c r="AA423" s="43"/>
      <c r="AB423" s="43"/>
      <c r="AC423" s="43"/>
      <c r="AD423" s="43"/>
      <c r="AE423" s="43"/>
      <c r="AF423" s="43"/>
      <c r="AG423" s="43"/>
      <c r="AH423" s="43"/>
      <c r="AI423" s="43"/>
      <c r="AJ423" s="43"/>
      <c r="AK423" s="43"/>
      <c r="AL423" s="43"/>
      <c r="AM423" s="43"/>
      <c r="AN423" s="43"/>
      <c r="AO423" s="43"/>
      <c r="AP423" s="43"/>
      <c r="AQ423" s="43"/>
      <c r="AR423" s="43"/>
      <c r="AS423" s="43"/>
      <c r="AT423" s="43"/>
      <c r="AU423" s="43"/>
      <c r="AV423" s="43"/>
      <c r="AW423" s="43"/>
      <c r="AX423" s="43"/>
      <c r="AY423" s="43"/>
      <c r="AZ423" s="43"/>
      <c r="BA423" s="43"/>
      <c r="BB423" s="43"/>
      <c r="BC423" s="43"/>
      <c r="BD423" s="43"/>
      <c r="BE423" s="43"/>
      <c r="BF423" s="43"/>
      <c r="BG423" s="43"/>
      <c r="BH423" s="43"/>
      <c r="BI423" s="43"/>
      <c r="BJ423" s="43"/>
      <c r="BK423" s="43"/>
      <c r="BL423" s="43"/>
      <c r="BM423" s="43"/>
      <c r="BN423" s="43"/>
      <c r="BO423" s="43"/>
      <c r="BP423" s="43"/>
      <c r="BQ423" s="43"/>
      <c r="BR423" s="43"/>
      <c r="BS423" s="43"/>
      <c r="BT423" s="43"/>
      <c r="BU423" s="43"/>
      <c r="BV423" s="43"/>
      <c r="BW423" s="43"/>
      <c r="BX423" s="43"/>
      <c r="BY423" s="43"/>
      <c r="BZ423" s="43"/>
      <c r="CA423" s="43"/>
      <c r="CB423" s="43"/>
      <c r="CC423" s="43"/>
      <c r="CD423" s="43"/>
      <c r="CE423" s="43"/>
      <c r="CF423" s="43"/>
      <c r="CG423" s="43"/>
      <c r="CH423" s="43"/>
    </row>
    <row r="424" spans="1:86" s="10" customFormat="1" ht="14.25">
      <c r="A424" s="24" t="s">
        <v>86</v>
      </c>
      <c r="B424" s="20" t="s">
        <v>22</v>
      </c>
      <c r="C424" s="20" t="s">
        <v>45</v>
      </c>
      <c r="D424" s="20" t="s">
        <v>5</v>
      </c>
      <c r="E424" s="20" t="s">
        <v>475</v>
      </c>
      <c r="F424" s="20" t="s">
        <v>67</v>
      </c>
      <c r="G424" s="108">
        <v>75</v>
      </c>
      <c r="H424" s="111"/>
      <c r="I424" s="108">
        <f t="shared" si="106"/>
        <v>75</v>
      </c>
      <c r="J424" s="43"/>
      <c r="K424" s="43"/>
      <c r="L424" s="43"/>
      <c r="M424" s="43"/>
      <c r="N424" s="43"/>
      <c r="O424" s="43"/>
      <c r="P424" s="43"/>
      <c r="Q424" s="43"/>
      <c r="R424" s="43"/>
      <c r="S424" s="43"/>
      <c r="T424" s="43"/>
      <c r="U424" s="43"/>
      <c r="V424" s="43"/>
      <c r="W424" s="43"/>
      <c r="X424" s="43"/>
      <c r="Y424" s="43"/>
      <c r="Z424" s="43"/>
      <c r="AA424" s="43"/>
      <c r="AB424" s="43"/>
      <c r="AC424" s="43"/>
      <c r="AD424" s="43"/>
      <c r="AE424" s="43"/>
      <c r="AF424" s="43"/>
      <c r="AG424" s="43"/>
      <c r="AH424" s="43"/>
      <c r="AI424" s="43"/>
      <c r="AJ424" s="43"/>
      <c r="AK424" s="43"/>
      <c r="AL424" s="43"/>
      <c r="AM424" s="43"/>
      <c r="AN424" s="43"/>
      <c r="AO424" s="43"/>
      <c r="AP424" s="43"/>
      <c r="AQ424" s="43"/>
      <c r="AR424" s="43"/>
      <c r="AS424" s="43"/>
      <c r="AT424" s="43"/>
      <c r="AU424" s="43"/>
      <c r="AV424" s="43"/>
      <c r="AW424" s="43"/>
      <c r="AX424" s="43"/>
      <c r="AY424" s="43"/>
      <c r="AZ424" s="43"/>
      <c r="BA424" s="43"/>
      <c r="BB424" s="43"/>
      <c r="BC424" s="43"/>
      <c r="BD424" s="43"/>
      <c r="BE424" s="43"/>
      <c r="BF424" s="43"/>
      <c r="BG424" s="43"/>
      <c r="BH424" s="43"/>
      <c r="BI424" s="43"/>
      <c r="BJ424" s="43"/>
      <c r="BK424" s="43"/>
      <c r="BL424" s="43"/>
      <c r="BM424" s="43"/>
      <c r="BN424" s="43"/>
      <c r="BO424" s="43"/>
      <c r="BP424" s="43"/>
      <c r="BQ424" s="43"/>
      <c r="BR424" s="43"/>
      <c r="BS424" s="43"/>
      <c r="BT424" s="43"/>
      <c r="BU424" s="43"/>
      <c r="BV424" s="43"/>
      <c r="BW424" s="43"/>
      <c r="BX424" s="43"/>
      <c r="BY424" s="43"/>
      <c r="BZ424" s="43"/>
      <c r="CA424" s="43"/>
      <c r="CB424" s="43"/>
      <c r="CC424" s="43"/>
      <c r="CD424" s="43"/>
      <c r="CE424" s="43"/>
      <c r="CF424" s="43"/>
      <c r="CG424" s="43"/>
      <c r="CH424" s="43"/>
    </row>
    <row r="425" spans="1:86" s="10" customFormat="1" ht="14.25">
      <c r="A425" s="33" t="s">
        <v>47</v>
      </c>
      <c r="B425" s="18" t="s">
        <v>22</v>
      </c>
      <c r="C425" s="18" t="s">
        <v>45</v>
      </c>
      <c r="D425" s="18" t="s">
        <v>6</v>
      </c>
      <c r="E425" s="18"/>
      <c r="F425" s="18"/>
      <c r="G425" s="107">
        <f>G426+G432</f>
        <v>4266.6000000000004</v>
      </c>
      <c r="H425" s="107">
        <f>H426+H432</f>
        <v>0</v>
      </c>
      <c r="I425" s="107">
        <f t="shared" si="106"/>
        <v>4266.6000000000004</v>
      </c>
      <c r="J425" s="43"/>
      <c r="K425" s="43"/>
      <c r="L425" s="43"/>
      <c r="M425" s="43"/>
      <c r="N425" s="43"/>
      <c r="O425" s="43"/>
      <c r="P425" s="43"/>
      <c r="Q425" s="43"/>
      <c r="R425" s="43"/>
      <c r="S425" s="43"/>
      <c r="T425" s="43"/>
      <c r="U425" s="43"/>
      <c r="V425" s="43"/>
      <c r="W425" s="43"/>
      <c r="X425" s="43"/>
      <c r="Y425" s="43"/>
      <c r="Z425" s="43"/>
      <c r="AA425" s="43"/>
      <c r="AB425" s="43"/>
      <c r="AC425" s="43"/>
      <c r="AD425" s="43"/>
      <c r="AE425" s="43"/>
      <c r="AF425" s="43"/>
      <c r="AG425" s="43"/>
      <c r="AH425" s="43"/>
      <c r="AI425" s="43"/>
      <c r="AJ425" s="43"/>
      <c r="AK425" s="43"/>
      <c r="AL425" s="43"/>
      <c r="AM425" s="43"/>
      <c r="AN425" s="43"/>
      <c r="AO425" s="43"/>
      <c r="AP425" s="43"/>
      <c r="AQ425" s="43"/>
      <c r="AR425" s="43"/>
      <c r="AS425" s="43"/>
      <c r="AT425" s="43"/>
      <c r="AU425" s="43"/>
      <c r="AV425" s="43"/>
      <c r="AW425" s="43"/>
      <c r="AX425" s="43"/>
      <c r="AY425" s="43"/>
      <c r="AZ425" s="43"/>
      <c r="BA425" s="43"/>
      <c r="BB425" s="43"/>
      <c r="BC425" s="43"/>
      <c r="BD425" s="43"/>
      <c r="BE425" s="43"/>
      <c r="BF425" s="43"/>
      <c r="BG425" s="43"/>
      <c r="BH425" s="43"/>
      <c r="BI425" s="43"/>
      <c r="BJ425" s="43"/>
      <c r="BK425" s="43"/>
      <c r="BL425" s="43"/>
      <c r="BM425" s="43"/>
      <c r="BN425" s="43"/>
      <c r="BO425" s="43"/>
      <c r="BP425" s="43"/>
      <c r="BQ425" s="43"/>
      <c r="BR425" s="43"/>
      <c r="BS425" s="43"/>
      <c r="BT425" s="43"/>
      <c r="BU425" s="43"/>
      <c r="BV425" s="43"/>
      <c r="BW425" s="43"/>
      <c r="BX425" s="43"/>
      <c r="BY425" s="43"/>
      <c r="BZ425" s="43"/>
      <c r="CA425" s="43"/>
      <c r="CB425" s="43"/>
      <c r="CC425" s="43"/>
      <c r="CD425" s="43"/>
      <c r="CE425" s="43"/>
      <c r="CF425" s="43"/>
      <c r="CG425" s="43"/>
      <c r="CH425" s="43"/>
    </row>
    <row r="426" spans="1:86" s="10" customFormat="1" ht="14.25">
      <c r="A426" s="24" t="s">
        <v>474</v>
      </c>
      <c r="B426" s="20" t="s">
        <v>22</v>
      </c>
      <c r="C426" s="20" t="s">
        <v>45</v>
      </c>
      <c r="D426" s="20" t="s">
        <v>6</v>
      </c>
      <c r="E426" s="20" t="s">
        <v>156</v>
      </c>
      <c r="F426" s="20"/>
      <c r="G426" s="108">
        <f>G427</f>
        <v>50</v>
      </c>
      <c r="H426" s="108">
        <f>H427</f>
        <v>0</v>
      </c>
      <c r="I426" s="108">
        <f t="shared" si="106"/>
        <v>50</v>
      </c>
      <c r="J426" s="43"/>
      <c r="K426" s="43"/>
      <c r="L426" s="43"/>
      <c r="M426" s="43"/>
      <c r="N426" s="43"/>
      <c r="O426" s="43"/>
      <c r="P426" s="43"/>
      <c r="Q426" s="43"/>
      <c r="R426" s="43"/>
      <c r="S426" s="43"/>
      <c r="T426" s="43"/>
      <c r="U426" s="43"/>
      <c r="V426" s="43"/>
      <c r="W426" s="43"/>
      <c r="X426" s="43"/>
      <c r="Y426" s="43"/>
      <c r="Z426" s="43"/>
      <c r="AA426" s="43"/>
      <c r="AB426" s="43"/>
      <c r="AC426" s="43"/>
      <c r="AD426" s="43"/>
      <c r="AE426" s="43"/>
      <c r="AF426" s="43"/>
      <c r="AG426" s="43"/>
      <c r="AH426" s="43"/>
      <c r="AI426" s="43"/>
      <c r="AJ426" s="43"/>
      <c r="AK426" s="43"/>
      <c r="AL426" s="43"/>
      <c r="AM426" s="43"/>
      <c r="AN426" s="43"/>
      <c r="AO426" s="43"/>
      <c r="AP426" s="43"/>
      <c r="AQ426" s="43"/>
      <c r="AR426" s="43"/>
      <c r="AS426" s="43"/>
      <c r="AT426" s="43"/>
      <c r="AU426" s="43"/>
      <c r="AV426" s="43"/>
      <c r="AW426" s="43"/>
      <c r="AX426" s="43"/>
      <c r="AY426" s="43"/>
      <c r="AZ426" s="43"/>
      <c r="BA426" s="43"/>
      <c r="BB426" s="43"/>
      <c r="BC426" s="43"/>
      <c r="BD426" s="43"/>
      <c r="BE426" s="43"/>
      <c r="BF426" s="43"/>
      <c r="BG426" s="43"/>
      <c r="BH426" s="43"/>
      <c r="BI426" s="43"/>
      <c r="BJ426" s="43"/>
      <c r="BK426" s="43"/>
      <c r="BL426" s="43"/>
      <c r="BM426" s="43"/>
      <c r="BN426" s="43"/>
      <c r="BO426" s="43"/>
      <c r="BP426" s="43"/>
      <c r="BQ426" s="43"/>
      <c r="BR426" s="43"/>
      <c r="BS426" s="43"/>
      <c r="BT426" s="43"/>
      <c r="BU426" s="43"/>
      <c r="BV426" s="43"/>
      <c r="BW426" s="43"/>
      <c r="BX426" s="43"/>
      <c r="BY426" s="43"/>
      <c r="BZ426" s="43"/>
      <c r="CA426" s="43"/>
      <c r="CB426" s="43"/>
      <c r="CC426" s="43"/>
      <c r="CD426" s="43"/>
      <c r="CE426" s="43"/>
      <c r="CF426" s="43"/>
      <c r="CG426" s="43"/>
      <c r="CH426" s="43"/>
    </row>
    <row r="427" spans="1:86" s="10" customFormat="1" ht="14.25">
      <c r="A427" s="24" t="s">
        <v>85</v>
      </c>
      <c r="B427" s="20" t="s">
        <v>22</v>
      </c>
      <c r="C427" s="20" t="s">
        <v>45</v>
      </c>
      <c r="D427" s="20" t="s">
        <v>6</v>
      </c>
      <c r="E427" s="20" t="s">
        <v>475</v>
      </c>
      <c r="F427" s="20"/>
      <c r="G427" s="108">
        <f>G430+G428</f>
        <v>50</v>
      </c>
      <c r="H427" s="108">
        <f t="shared" ref="H427" si="111">H430+H428</f>
        <v>0</v>
      </c>
      <c r="I427" s="108">
        <f t="shared" si="106"/>
        <v>50</v>
      </c>
      <c r="J427" s="43"/>
      <c r="K427" s="43"/>
      <c r="L427" s="43"/>
      <c r="M427" s="43"/>
      <c r="N427" s="43"/>
      <c r="O427" s="43"/>
      <c r="P427" s="43"/>
      <c r="Q427" s="43"/>
      <c r="R427" s="43"/>
      <c r="S427" s="43"/>
      <c r="T427" s="43"/>
      <c r="U427" s="43"/>
      <c r="V427" s="43"/>
      <c r="W427" s="43"/>
      <c r="X427" s="43"/>
      <c r="Y427" s="43"/>
      <c r="Z427" s="43"/>
      <c r="AA427" s="43"/>
      <c r="AB427" s="43"/>
      <c r="AC427" s="43"/>
      <c r="AD427" s="43"/>
      <c r="AE427" s="43"/>
      <c r="AF427" s="43"/>
      <c r="AG427" s="43"/>
      <c r="AH427" s="43"/>
      <c r="AI427" s="43"/>
      <c r="AJ427" s="43"/>
      <c r="AK427" s="43"/>
      <c r="AL427" s="43"/>
      <c r="AM427" s="43"/>
      <c r="AN427" s="43"/>
      <c r="AO427" s="43"/>
      <c r="AP427" s="43"/>
      <c r="AQ427" s="43"/>
      <c r="AR427" s="43"/>
      <c r="AS427" s="43"/>
      <c r="AT427" s="43"/>
      <c r="AU427" s="43"/>
      <c r="AV427" s="43"/>
      <c r="AW427" s="43"/>
      <c r="AX427" s="43"/>
      <c r="AY427" s="43"/>
      <c r="AZ427" s="43"/>
      <c r="BA427" s="43"/>
      <c r="BB427" s="43"/>
      <c r="BC427" s="43"/>
      <c r="BD427" s="43"/>
      <c r="BE427" s="43"/>
      <c r="BF427" s="43"/>
      <c r="BG427" s="43"/>
      <c r="BH427" s="43"/>
      <c r="BI427" s="43"/>
      <c r="BJ427" s="43"/>
      <c r="BK427" s="43"/>
      <c r="BL427" s="43"/>
      <c r="BM427" s="43"/>
      <c r="BN427" s="43"/>
      <c r="BO427" s="43"/>
      <c r="BP427" s="43"/>
      <c r="BQ427" s="43"/>
      <c r="BR427" s="43"/>
      <c r="BS427" s="43"/>
      <c r="BT427" s="43"/>
      <c r="BU427" s="43"/>
      <c r="BV427" s="43"/>
      <c r="BW427" s="43"/>
      <c r="BX427" s="43"/>
      <c r="BY427" s="43"/>
      <c r="BZ427" s="43"/>
      <c r="CA427" s="43"/>
      <c r="CB427" s="43"/>
      <c r="CC427" s="43"/>
      <c r="CD427" s="43"/>
      <c r="CE427" s="43"/>
      <c r="CF427" s="43"/>
      <c r="CG427" s="43"/>
      <c r="CH427" s="43"/>
    </row>
    <row r="428" spans="1:86" s="10" customFormat="1" ht="24">
      <c r="A428" s="21" t="s">
        <v>60</v>
      </c>
      <c r="B428" s="20" t="s">
        <v>22</v>
      </c>
      <c r="C428" s="20" t="s">
        <v>45</v>
      </c>
      <c r="D428" s="20" t="s">
        <v>6</v>
      </c>
      <c r="E428" s="20" t="s">
        <v>475</v>
      </c>
      <c r="F428" s="20" t="s">
        <v>59</v>
      </c>
      <c r="G428" s="108">
        <f>G429</f>
        <v>25</v>
      </c>
      <c r="H428" s="108">
        <f t="shared" ref="H428" si="112">H429</f>
        <v>0</v>
      </c>
      <c r="I428" s="108">
        <f t="shared" si="106"/>
        <v>25</v>
      </c>
      <c r="J428" s="43"/>
      <c r="K428" s="43"/>
      <c r="L428" s="43"/>
      <c r="M428" s="43"/>
      <c r="N428" s="43"/>
      <c r="O428" s="43"/>
      <c r="P428" s="43"/>
      <c r="Q428" s="43"/>
      <c r="R428" s="43"/>
      <c r="S428" s="43"/>
      <c r="T428" s="43"/>
      <c r="U428" s="43"/>
      <c r="V428" s="43"/>
      <c r="W428" s="43"/>
      <c r="X428" s="43"/>
      <c r="Y428" s="43"/>
      <c r="Z428" s="43"/>
      <c r="AA428" s="43"/>
      <c r="AB428" s="43"/>
      <c r="AC428" s="43"/>
      <c r="AD428" s="43"/>
      <c r="AE428" s="43"/>
      <c r="AF428" s="43"/>
      <c r="AG428" s="43"/>
      <c r="AH428" s="43"/>
      <c r="AI428" s="43"/>
      <c r="AJ428" s="43"/>
      <c r="AK428" s="43"/>
      <c r="AL428" s="43"/>
      <c r="AM428" s="43"/>
      <c r="AN428" s="43"/>
      <c r="AO428" s="43"/>
      <c r="AP428" s="43"/>
      <c r="AQ428" s="43"/>
      <c r="AR428" s="43"/>
      <c r="AS428" s="43"/>
      <c r="AT428" s="43"/>
      <c r="AU428" s="43"/>
      <c r="AV428" s="43"/>
      <c r="AW428" s="43"/>
      <c r="AX428" s="43"/>
      <c r="AY428" s="43"/>
      <c r="AZ428" s="43"/>
      <c r="BA428" s="43"/>
      <c r="BB428" s="43"/>
      <c r="BC428" s="43"/>
      <c r="BD428" s="43"/>
      <c r="BE428" s="43"/>
      <c r="BF428" s="43"/>
      <c r="BG428" s="43"/>
      <c r="BH428" s="43"/>
      <c r="BI428" s="43"/>
      <c r="BJ428" s="43"/>
      <c r="BK428" s="43"/>
      <c r="BL428" s="43"/>
      <c r="BM428" s="43"/>
      <c r="BN428" s="43"/>
      <c r="BO428" s="43"/>
      <c r="BP428" s="43"/>
      <c r="BQ428" s="43"/>
      <c r="BR428" s="43"/>
      <c r="BS428" s="43"/>
      <c r="BT428" s="43"/>
      <c r="BU428" s="43"/>
      <c r="BV428" s="43"/>
      <c r="BW428" s="43"/>
      <c r="BX428" s="43"/>
      <c r="BY428" s="43"/>
      <c r="BZ428" s="43"/>
      <c r="CA428" s="43"/>
      <c r="CB428" s="43"/>
      <c r="CC428" s="43"/>
      <c r="CD428" s="43"/>
      <c r="CE428" s="43"/>
      <c r="CF428" s="43"/>
      <c r="CG428" s="43"/>
      <c r="CH428" s="43"/>
    </row>
    <row r="429" spans="1:86" s="10" customFormat="1" ht="14.25">
      <c r="A429" s="21" t="s">
        <v>62</v>
      </c>
      <c r="B429" s="20" t="s">
        <v>22</v>
      </c>
      <c r="C429" s="20" t="s">
        <v>45</v>
      </c>
      <c r="D429" s="20" t="s">
        <v>6</v>
      </c>
      <c r="E429" s="20" t="s">
        <v>475</v>
      </c>
      <c r="F429" s="20" t="s">
        <v>61</v>
      </c>
      <c r="G429" s="108">
        <v>25</v>
      </c>
      <c r="H429" s="111"/>
      <c r="I429" s="108">
        <f t="shared" si="106"/>
        <v>25</v>
      </c>
      <c r="J429" s="43"/>
      <c r="K429" s="43"/>
      <c r="L429" s="43"/>
      <c r="M429" s="43"/>
      <c r="N429" s="43"/>
      <c r="O429" s="43"/>
      <c r="P429" s="43"/>
      <c r="Q429" s="43"/>
      <c r="R429" s="43"/>
      <c r="S429" s="43"/>
      <c r="T429" s="43"/>
      <c r="U429" s="43"/>
      <c r="V429" s="43"/>
      <c r="W429" s="43"/>
      <c r="X429" s="43"/>
      <c r="Y429" s="43"/>
      <c r="Z429" s="43"/>
      <c r="AA429" s="43"/>
      <c r="AB429" s="43"/>
      <c r="AC429" s="43"/>
      <c r="AD429" s="43"/>
      <c r="AE429" s="43"/>
      <c r="AF429" s="43"/>
      <c r="AG429" s="43"/>
      <c r="AH429" s="43"/>
      <c r="AI429" s="43"/>
      <c r="AJ429" s="43"/>
      <c r="AK429" s="43"/>
      <c r="AL429" s="43"/>
      <c r="AM429" s="43"/>
      <c r="AN429" s="43"/>
      <c r="AO429" s="43"/>
      <c r="AP429" s="43"/>
      <c r="AQ429" s="43"/>
      <c r="AR429" s="43"/>
      <c r="AS429" s="43"/>
      <c r="AT429" s="43"/>
      <c r="AU429" s="43"/>
      <c r="AV429" s="43"/>
      <c r="AW429" s="43"/>
      <c r="AX429" s="43"/>
      <c r="AY429" s="43"/>
      <c r="AZ429" s="43"/>
      <c r="BA429" s="43"/>
      <c r="BB429" s="43"/>
      <c r="BC429" s="43"/>
      <c r="BD429" s="43"/>
      <c r="BE429" s="43"/>
      <c r="BF429" s="43"/>
      <c r="BG429" s="43"/>
      <c r="BH429" s="43"/>
      <c r="BI429" s="43"/>
      <c r="BJ429" s="43"/>
      <c r="BK429" s="43"/>
      <c r="BL429" s="43"/>
      <c r="BM429" s="43"/>
      <c r="BN429" s="43"/>
      <c r="BO429" s="43"/>
      <c r="BP429" s="43"/>
      <c r="BQ429" s="43"/>
      <c r="BR429" s="43"/>
      <c r="BS429" s="43"/>
      <c r="BT429" s="43"/>
      <c r="BU429" s="43"/>
      <c r="BV429" s="43"/>
      <c r="BW429" s="43"/>
      <c r="BX429" s="43"/>
      <c r="BY429" s="43"/>
      <c r="BZ429" s="43"/>
      <c r="CA429" s="43"/>
      <c r="CB429" s="43"/>
      <c r="CC429" s="43"/>
      <c r="CD429" s="43"/>
      <c r="CE429" s="43"/>
      <c r="CF429" s="43"/>
      <c r="CG429" s="43"/>
      <c r="CH429" s="43"/>
    </row>
    <row r="430" spans="1:86" s="10" customFormat="1" ht="14.25">
      <c r="A430" s="24" t="s">
        <v>68</v>
      </c>
      <c r="B430" s="20" t="s">
        <v>22</v>
      </c>
      <c r="C430" s="20" t="s">
        <v>45</v>
      </c>
      <c r="D430" s="20" t="s">
        <v>6</v>
      </c>
      <c r="E430" s="20" t="s">
        <v>475</v>
      </c>
      <c r="F430" s="20" t="s">
        <v>66</v>
      </c>
      <c r="G430" s="108">
        <f>G431</f>
        <v>25</v>
      </c>
      <c r="H430" s="108">
        <f t="shared" ref="H430" si="113">H431</f>
        <v>0</v>
      </c>
      <c r="I430" s="108">
        <f t="shared" si="106"/>
        <v>25</v>
      </c>
      <c r="J430" s="43"/>
      <c r="K430" s="43"/>
      <c r="L430" s="43"/>
      <c r="M430" s="43"/>
      <c r="N430" s="43"/>
      <c r="O430" s="43"/>
      <c r="P430" s="43"/>
      <c r="Q430" s="43"/>
      <c r="R430" s="43"/>
      <c r="S430" s="43"/>
      <c r="T430" s="43"/>
      <c r="U430" s="43"/>
      <c r="V430" s="43"/>
      <c r="W430" s="43"/>
      <c r="X430" s="43"/>
      <c r="Y430" s="43"/>
      <c r="Z430" s="43"/>
      <c r="AA430" s="43"/>
      <c r="AB430" s="43"/>
      <c r="AC430" s="43"/>
      <c r="AD430" s="43"/>
      <c r="AE430" s="43"/>
      <c r="AF430" s="43"/>
      <c r="AG430" s="43"/>
      <c r="AH430" s="43"/>
      <c r="AI430" s="43"/>
      <c r="AJ430" s="43"/>
      <c r="AK430" s="43"/>
      <c r="AL430" s="43"/>
      <c r="AM430" s="43"/>
      <c r="AN430" s="43"/>
      <c r="AO430" s="43"/>
      <c r="AP430" s="43"/>
      <c r="AQ430" s="43"/>
      <c r="AR430" s="43"/>
      <c r="AS430" s="43"/>
      <c r="AT430" s="43"/>
      <c r="AU430" s="43"/>
      <c r="AV430" s="43"/>
      <c r="AW430" s="43"/>
      <c r="AX430" s="43"/>
      <c r="AY430" s="43"/>
      <c r="AZ430" s="43"/>
      <c r="BA430" s="43"/>
      <c r="BB430" s="43"/>
      <c r="BC430" s="43"/>
      <c r="BD430" s="43"/>
      <c r="BE430" s="43"/>
      <c r="BF430" s="43"/>
      <c r="BG430" s="43"/>
      <c r="BH430" s="43"/>
      <c r="BI430" s="43"/>
      <c r="BJ430" s="43"/>
      <c r="BK430" s="43"/>
      <c r="BL430" s="43"/>
      <c r="BM430" s="43"/>
      <c r="BN430" s="43"/>
      <c r="BO430" s="43"/>
      <c r="BP430" s="43"/>
      <c r="BQ430" s="43"/>
      <c r="BR430" s="43"/>
      <c r="BS430" s="43"/>
      <c r="BT430" s="43"/>
      <c r="BU430" s="43"/>
      <c r="BV430" s="43"/>
      <c r="BW430" s="43"/>
      <c r="BX430" s="43"/>
      <c r="BY430" s="43"/>
      <c r="BZ430" s="43"/>
      <c r="CA430" s="43"/>
      <c r="CB430" s="43"/>
      <c r="CC430" s="43"/>
      <c r="CD430" s="43"/>
      <c r="CE430" s="43"/>
      <c r="CF430" s="43"/>
      <c r="CG430" s="43"/>
      <c r="CH430" s="43"/>
    </row>
    <row r="431" spans="1:86" s="10" customFormat="1" ht="14.25">
      <c r="A431" s="24" t="s">
        <v>86</v>
      </c>
      <c r="B431" s="20" t="s">
        <v>22</v>
      </c>
      <c r="C431" s="20" t="s">
        <v>45</v>
      </c>
      <c r="D431" s="20" t="s">
        <v>6</v>
      </c>
      <c r="E431" s="20" t="s">
        <v>475</v>
      </c>
      <c r="F431" s="20" t="s">
        <v>67</v>
      </c>
      <c r="G431" s="108">
        <v>25</v>
      </c>
      <c r="H431" s="111"/>
      <c r="I431" s="108">
        <f t="shared" si="106"/>
        <v>25</v>
      </c>
      <c r="J431" s="43"/>
      <c r="K431" s="43"/>
      <c r="L431" s="43"/>
      <c r="M431" s="43"/>
      <c r="N431" s="43"/>
      <c r="O431" s="43"/>
      <c r="P431" s="43"/>
      <c r="Q431" s="43"/>
      <c r="R431" s="43"/>
      <c r="S431" s="43"/>
      <c r="T431" s="43"/>
      <c r="U431" s="43"/>
      <c r="V431" s="43"/>
      <c r="W431" s="43"/>
      <c r="X431" s="43"/>
      <c r="Y431" s="43"/>
      <c r="Z431" s="43"/>
      <c r="AA431" s="43"/>
      <c r="AB431" s="43"/>
      <c r="AC431" s="43"/>
      <c r="AD431" s="43"/>
      <c r="AE431" s="43"/>
      <c r="AF431" s="43"/>
      <c r="AG431" s="43"/>
      <c r="AH431" s="43"/>
      <c r="AI431" s="43"/>
      <c r="AJ431" s="43"/>
      <c r="AK431" s="43"/>
      <c r="AL431" s="43"/>
      <c r="AM431" s="43"/>
      <c r="AN431" s="43"/>
      <c r="AO431" s="43"/>
      <c r="AP431" s="43"/>
      <c r="AQ431" s="43"/>
      <c r="AR431" s="43"/>
      <c r="AS431" s="43"/>
      <c r="AT431" s="43"/>
      <c r="AU431" s="43"/>
      <c r="AV431" s="43"/>
      <c r="AW431" s="43"/>
      <c r="AX431" s="43"/>
      <c r="AY431" s="43"/>
      <c r="AZ431" s="43"/>
      <c r="BA431" s="43"/>
      <c r="BB431" s="43"/>
      <c r="BC431" s="43"/>
      <c r="BD431" s="43"/>
      <c r="BE431" s="43"/>
      <c r="BF431" s="43"/>
      <c r="BG431" s="43"/>
      <c r="BH431" s="43"/>
      <c r="BI431" s="43"/>
      <c r="BJ431" s="43"/>
      <c r="BK431" s="43"/>
      <c r="BL431" s="43"/>
      <c r="BM431" s="43"/>
      <c r="BN431" s="43"/>
      <c r="BO431" s="43"/>
      <c r="BP431" s="43"/>
      <c r="BQ431" s="43"/>
      <c r="BR431" s="43"/>
      <c r="BS431" s="43"/>
      <c r="BT431" s="43"/>
      <c r="BU431" s="43"/>
      <c r="BV431" s="43"/>
      <c r="BW431" s="43"/>
      <c r="BX431" s="43"/>
      <c r="BY431" s="43"/>
      <c r="BZ431" s="43"/>
      <c r="CA431" s="43"/>
      <c r="CB431" s="43"/>
      <c r="CC431" s="43"/>
      <c r="CD431" s="43"/>
      <c r="CE431" s="43"/>
      <c r="CF431" s="43"/>
      <c r="CG431" s="43"/>
      <c r="CH431" s="43"/>
    </row>
    <row r="432" spans="1:86" s="10" customFormat="1" ht="24">
      <c r="A432" s="29" t="s">
        <v>323</v>
      </c>
      <c r="B432" s="20" t="s">
        <v>22</v>
      </c>
      <c r="C432" s="20" t="s">
        <v>45</v>
      </c>
      <c r="D432" s="20" t="s">
        <v>6</v>
      </c>
      <c r="E432" s="20" t="s">
        <v>325</v>
      </c>
      <c r="F432" s="20"/>
      <c r="G432" s="108">
        <f t="shared" ref="G432:H435" si="114">G433</f>
        <v>4216.6000000000004</v>
      </c>
      <c r="H432" s="108">
        <f t="shared" si="114"/>
        <v>0</v>
      </c>
      <c r="I432" s="108">
        <f t="shared" si="106"/>
        <v>4216.6000000000004</v>
      </c>
      <c r="J432" s="43"/>
      <c r="K432" s="43"/>
      <c r="L432" s="43"/>
      <c r="M432" s="43"/>
      <c r="N432" s="43"/>
      <c r="O432" s="43"/>
      <c r="P432" s="43"/>
      <c r="Q432" s="43"/>
      <c r="R432" s="43"/>
      <c r="S432" s="43"/>
      <c r="T432" s="43"/>
      <c r="U432" s="43"/>
      <c r="V432" s="43"/>
      <c r="W432" s="43"/>
      <c r="X432" s="43"/>
      <c r="Y432" s="43"/>
      <c r="Z432" s="43"/>
      <c r="AA432" s="43"/>
      <c r="AB432" s="43"/>
      <c r="AC432" s="43"/>
      <c r="AD432" s="43"/>
      <c r="AE432" s="43"/>
      <c r="AF432" s="43"/>
      <c r="AG432" s="43"/>
      <c r="AH432" s="43"/>
      <c r="AI432" s="43"/>
      <c r="AJ432" s="43"/>
      <c r="AK432" s="43"/>
      <c r="AL432" s="43"/>
      <c r="AM432" s="43"/>
      <c r="AN432" s="43"/>
      <c r="AO432" s="43"/>
      <c r="AP432" s="43"/>
      <c r="AQ432" s="43"/>
      <c r="AR432" s="43"/>
      <c r="AS432" s="43"/>
      <c r="AT432" s="43"/>
      <c r="AU432" s="43"/>
      <c r="AV432" s="43"/>
      <c r="AW432" s="43"/>
      <c r="AX432" s="43"/>
      <c r="AY432" s="43"/>
      <c r="AZ432" s="43"/>
      <c r="BA432" s="43"/>
      <c r="BB432" s="43"/>
      <c r="BC432" s="43"/>
      <c r="BD432" s="43"/>
      <c r="BE432" s="43"/>
      <c r="BF432" s="43"/>
      <c r="BG432" s="43"/>
      <c r="BH432" s="43"/>
      <c r="BI432" s="43"/>
      <c r="BJ432" s="43"/>
      <c r="BK432" s="43"/>
      <c r="BL432" s="43"/>
      <c r="BM432" s="43"/>
      <c r="BN432" s="43"/>
      <c r="BO432" s="43"/>
      <c r="BP432" s="43"/>
      <c r="BQ432" s="43"/>
      <c r="BR432" s="43"/>
      <c r="BS432" s="43"/>
      <c r="BT432" s="43"/>
      <c r="BU432" s="43"/>
      <c r="BV432" s="43"/>
      <c r="BW432" s="43"/>
      <c r="BX432" s="43"/>
      <c r="BY432" s="43"/>
      <c r="BZ432" s="43"/>
      <c r="CA432" s="43"/>
      <c r="CB432" s="43"/>
      <c r="CC432" s="43"/>
      <c r="CD432" s="43"/>
      <c r="CE432" s="43"/>
      <c r="CF432" s="43"/>
      <c r="CG432" s="43"/>
      <c r="CH432" s="43"/>
    </row>
    <row r="433" spans="1:86" s="10" customFormat="1" ht="14.25">
      <c r="A433" s="29" t="s">
        <v>428</v>
      </c>
      <c r="B433" s="20" t="s">
        <v>22</v>
      </c>
      <c r="C433" s="20" t="s">
        <v>45</v>
      </c>
      <c r="D433" s="20" t="s">
        <v>6</v>
      </c>
      <c r="E433" s="20" t="s">
        <v>347</v>
      </c>
      <c r="F433" s="20"/>
      <c r="G433" s="108">
        <f>G434</f>
        <v>4216.6000000000004</v>
      </c>
      <c r="H433" s="108">
        <f>H434</f>
        <v>0</v>
      </c>
      <c r="I433" s="108">
        <f t="shared" si="106"/>
        <v>4216.6000000000004</v>
      </c>
      <c r="J433" s="43"/>
      <c r="K433" s="43"/>
      <c r="L433" s="43"/>
      <c r="M433" s="43"/>
      <c r="N433" s="43"/>
      <c r="O433" s="43"/>
      <c r="P433" s="43"/>
      <c r="Q433" s="43"/>
      <c r="R433" s="43"/>
      <c r="S433" s="43"/>
      <c r="T433" s="43"/>
      <c r="U433" s="43"/>
      <c r="V433" s="43"/>
      <c r="W433" s="43"/>
      <c r="X433" s="43"/>
      <c r="Y433" s="43"/>
      <c r="Z433" s="43"/>
      <c r="AA433" s="43"/>
      <c r="AB433" s="43"/>
      <c r="AC433" s="43"/>
      <c r="AD433" s="43"/>
      <c r="AE433" s="43"/>
      <c r="AF433" s="43"/>
      <c r="AG433" s="43"/>
      <c r="AH433" s="43"/>
      <c r="AI433" s="43"/>
      <c r="AJ433" s="43"/>
      <c r="AK433" s="43"/>
      <c r="AL433" s="43"/>
      <c r="AM433" s="43"/>
      <c r="AN433" s="43"/>
      <c r="AO433" s="43"/>
      <c r="AP433" s="43"/>
      <c r="AQ433" s="43"/>
      <c r="AR433" s="43"/>
      <c r="AS433" s="43"/>
      <c r="AT433" s="43"/>
      <c r="AU433" s="43"/>
      <c r="AV433" s="43"/>
      <c r="AW433" s="43"/>
      <c r="AX433" s="43"/>
      <c r="AY433" s="43"/>
      <c r="AZ433" s="43"/>
      <c r="BA433" s="43"/>
      <c r="BB433" s="43"/>
      <c r="BC433" s="43"/>
      <c r="BD433" s="43"/>
      <c r="BE433" s="43"/>
      <c r="BF433" s="43"/>
      <c r="BG433" s="43"/>
      <c r="BH433" s="43"/>
      <c r="BI433" s="43"/>
      <c r="BJ433" s="43"/>
      <c r="BK433" s="43"/>
      <c r="BL433" s="43"/>
      <c r="BM433" s="43"/>
      <c r="BN433" s="43"/>
      <c r="BO433" s="43"/>
      <c r="BP433" s="43"/>
      <c r="BQ433" s="43"/>
      <c r="BR433" s="43"/>
      <c r="BS433" s="43"/>
      <c r="BT433" s="43"/>
      <c r="BU433" s="43"/>
      <c r="BV433" s="43"/>
      <c r="BW433" s="43"/>
      <c r="BX433" s="43"/>
      <c r="BY433" s="43"/>
      <c r="BZ433" s="43"/>
      <c r="CA433" s="43"/>
      <c r="CB433" s="43"/>
      <c r="CC433" s="43"/>
      <c r="CD433" s="43"/>
      <c r="CE433" s="43"/>
      <c r="CF433" s="43"/>
      <c r="CG433" s="43"/>
      <c r="CH433" s="43"/>
    </row>
    <row r="434" spans="1:86" s="10" customFormat="1" ht="14.25">
      <c r="A434" s="24" t="s">
        <v>324</v>
      </c>
      <c r="B434" s="20" t="s">
        <v>22</v>
      </c>
      <c r="C434" s="20" t="s">
        <v>45</v>
      </c>
      <c r="D434" s="20" t="s">
        <v>6</v>
      </c>
      <c r="E434" s="20" t="s">
        <v>348</v>
      </c>
      <c r="F434" s="20"/>
      <c r="G434" s="108">
        <f t="shared" si="114"/>
        <v>4216.6000000000004</v>
      </c>
      <c r="H434" s="108">
        <f t="shared" si="114"/>
        <v>0</v>
      </c>
      <c r="I434" s="108">
        <f t="shared" si="106"/>
        <v>4216.6000000000004</v>
      </c>
      <c r="J434" s="43"/>
      <c r="K434" s="43"/>
      <c r="L434" s="43"/>
      <c r="M434" s="43"/>
      <c r="N434" s="43"/>
      <c r="O434" s="43"/>
      <c r="P434" s="43"/>
      <c r="Q434" s="43"/>
      <c r="R434" s="43"/>
      <c r="S434" s="43"/>
      <c r="T434" s="43"/>
      <c r="U434" s="43"/>
      <c r="V434" s="43"/>
      <c r="W434" s="43"/>
      <c r="X434" s="43"/>
      <c r="Y434" s="43"/>
      <c r="Z434" s="43"/>
      <c r="AA434" s="43"/>
      <c r="AB434" s="43"/>
      <c r="AC434" s="43"/>
      <c r="AD434" s="43"/>
      <c r="AE434" s="43"/>
      <c r="AF434" s="43"/>
      <c r="AG434" s="43"/>
      <c r="AH434" s="43"/>
      <c r="AI434" s="43"/>
      <c r="AJ434" s="43"/>
      <c r="AK434" s="43"/>
      <c r="AL434" s="43"/>
      <c r="AM434" s="43"/>
      <c r="AN434" s="43"/>
      <c r="AO434" s="43"/>
      <c r="AP434" s="43"/>
      <c r="AQ434" s="43"/>
      <c r="AR434" s="43"/>
      <c r="AS434" s="43"/>
      <c r="AT434" s="43"/>
      <c r="AU434" s="43"/>
      <c r="AV434" s="43"/>
      <c r="AW434" s="43"/>
      <c r="AX434" s="43"/>
      <c r="AY434" s="43"/>
      <c r="AZ434" s="43"/>
      <c r="BA434" s="43"/>
      <c r="BB434" s="43"/>
      <c r="BC434" s="43"/>
      <c r="BD434" s="43"/>
      <c r="BE434" s="43"/>
      <c r="BF434" s="43"/>
      <c r="BG434" s="43"/>
      <c r="BH434" s="43"/>
      <c r="BI434" s="43"/>
      <c r="BJ434" s="43"/>
      <c r="BK434" s="43"/>
      <c r="BL434" s="43"/>
      <c r="BM434" s="43"/>
      <c r="BN434" s="43"/>
      <c r="BO434" s="43"/>
      <c r="BP434" s="43"/>
      <c r="BQ434" s="43"/>
      <c r="BR434" s="43"/>
      <c r="BS434" s="43"/>
      <c r="BT434" s="43"/>
      <c r="BU434" s="43"/>
      <c r="BV434" s="43"/>
      <c r="BW434" s="43"/>
      <c r="BX434" s="43"/>
      <c r="BY434" s="43"/>
      <c r="BZ434" s="43"/>
      <c r="CA434" s="43"/>
      <c r="CB434" s="43"/>
      <c r="CC434" s="43"/>
      <c r="CD434" s="43"/>
      <c r="CE434" s="43"/>
      <c r="CF434" s="43"/>
      <c r="CG434" s="43"/>
      <c r="CH434" s="43"/>
    </row>
    <row r="435" spans="1:86" s="10" customFormat="1" ht="14.25">
      <c r="A435" s="21" t="s">
        <v>131</v>
      </c>
      <c r="B435" s="20" t="s">
        <v>22</v>
      </c>
      <c r="C435" s="20" t="s">
        <v>45</v>
      </c>
      <c r="D435" s="20" t="s">
        <v>6</v>
      </c>
      <c r="E435" s="20" t="s">
        <v>348</v>
      </c>
      <c r="F435" s="20" t="s">
        <v>128</v>
      </c>
      <c r="G435" s="108">
        <f t="shared" si="114"/>
        <v>4216.6000000000004</v>
      </c>
      <c r="H435" s="108">
        <f t="shared" si="114"/>
        <v>0</v>
      </c>
      <c r="I435" s="108">
        <f t="shared" si="106"/>
        <v>4216.6000000000004</v>
      </c>
      <c r="J435" s="43"/>
      <c r="K435" s="43"/>
      <c r="L435" s="43"/>
      <c r="M435" s="43"/>
      <c r="N435" s="43"/>
      <c r="O435" s="43"/>
      <c r="P435" s="43"/>
      <c r="Q435" s="43"/>
      <c r="R435" s="43"/>
      <c r="S435" s="43"/>
      <c r="T435" s="43"/>
      <c r="U435" s="43"/>
      <c r="V435" s="43"/>
      <c r="W435" s="43"/>
      <c r="X435" s="43"/>
      <c r="Y435" s="43"/>
      <c r="Z435" s="43"/>
      <c r="AA435" s="43"/>
      <c r="AB435" s="43"/>
      <c r="AC435" s="43"/>
      <c r="AD435" s="43"/>
      <c r="AE435" s="43"/>
      <c r="AF435" s="43"/>
      <c r="AG435" s="43"/>
      <c r="AH435" s="43"/>
      <c r="AI435" s="43"/>
      <c r="AJ435" s="43"/>
      <c r="AK435" s="43"/>
      <c r="AL435" s="43"/>
      <c r="AM435" s="43"/>
      <c r="AN435" s="43"/>
      <c r="AO435" s="43"/>
      <c r="AP435" s="43"/>
      <c r="AQ435" s="43"/>
      <c r="AR435" s="43"/>
      <c r="AS435" s="43"/>
      <c r="AT435" s="43"/>
      <c r="AU435" s="43"/>
      <c r="AV435" s="43"/>
      <c r="AW435" s="43"/>
      <c r="AX435" s="43"/>
      <c r="AY435" s="43"/>
      <c r="AZ435" s="43"/>
      <c r="BA435" s="43"/>
      <c r="BB435" s="43"/>
      <c r="BC435" s="43"/>
      <c r="BD435" s="43"/>
      <c r="BE435" s="43"/>
      <c r="BF435" s="43"/>
      <c r="BG435" s="43"/>
      <c r="BH435" s="43"/>
      <c r="BI435" s="43"/>
      <c r="BJ435" s="43"/>
      <c r="BK435" s="43"/>
      <c r="BL435" s="43"/>
      <c r="BM435" s="43"/>
      <c r="BN435" s="43"/>
      <c r="BO435" s="43"/>
      <c r="BP435" s="43"/>
      <c r="BQ435" s="43"/>
      <c r="BR435" s="43"/>
      <c r="BS435" s="43"/>
      <c r="BT435" s="43"/>
      <c r="BU435" s="43"/>
      <c r="BV435" s="43"/>
      <c r="BW435" s="43"/>
      <c r="BX435" s="43"/>
      <c r="BY435" s="43"/>
      <c r="BZ435" s="43"/>
      <c r="CA435" s="43"/>
      <c r="CB435" s="43"/>
      <c r="CC435" s="43"/>
      <c r="CD435" s="43"/>
      <c r="CE435" s="43"/>
      <c r="CF435" s="43"/>
      <c r="CG435" s="43"/>
      <c r="CH435" s="43"/>
    </row>
    <row r="436" spans="1:86" s="10" customFormat="1" ht="14.25">
      <c r="A436" s="21" t="s">
        <v>130</v>
      </c>
      <c r="B436" s="20" t="s">
        <v>22</v>
      </c>
      <c r="C436" s="20" t="s">
        <v>45</v>
      </c>
      <c r="D436" s="20" t="s">
        <v>6</v>
      </c>
      <c r="E436" s="20" t="s">
        <v>348</v>
      </c>
      <c r="F436" s="20" t="s">
        <v>129</v>
      </c>
      <c r="G436" s="108">
        <f>G437</f>
        <v>4216.6000000000004</v>
      </c>
      <c r="H436" s="108">
        <f>H437</f>
        <v>0</v>
      </c>
      <c r="I436" s="108">
        <f t="shared" si="106"/>
        <v>4216.6000000000004</v>
      </c>
      <c r="J436" s="43"/>
      <c r="K436" s="43"/>
      <c r="L436" s="43"/>
      <c r="M436" s="43"/>
      <c r="N436" s="43"/>
      <c r="O436" s="43"/>
      <c r="P436" s="43"/>
      <c r="Q436" s="43"/>
      <c r="R436" s="43"/>
      <c r="S436" s="43"/>
      <c r="T436" s="43"/>
      <c r="U436" s="43"/>
      <c r="V436" s="43"/>
      <c r="W436" s="43"/>
      <c r="X436" s="43"/>
      <c r="Y436" s="43"/>
      <c r="Z436" s="43"/>
      <c r="AA436" s="43"/>
      <c r="AB436" s="43"/>
      <c r="AC436" s="43"/>
      <c r="AD436" s="43"/>
      <c r="AE436" s="43"/>
      <c r="AF436" s="43"/>
      <c r="AG436" s="43"/>
      <c r="AH436" s="43"/>
      <c r="AI436" s="43"/>
      <c r="AJ436" s="43"/>
      <c r="AK436" s="43"/>
      <c r="AL436" s="43"/>
      <c r="AM436" s="43"/>
      <c r="AN436" s="43"/>
      <c r="AO436" s="43"/>
      <c r="AP436" s="43"/>
      <c r="AQ436" s="43"/>
      <c r="AR436" s="43"/>
      <c r="AS436" s="43"/>
      <c r="AT436" s="43"/>
      <c r="AU436" s="43"/>
      <c r="AV436" s="43"/>
      <c r="AW436" s="43"/>
      <c r="AX436" s="43"/>
      <c r="AY436" s="43"/>
      <c r="AZ436" s="43"/>
      <c r="BA436" s="43"/>
      <c r="BB436" s="43"/>
      <c r="BC436" s="43"/>
      <c r="BD436" s="43"/>
      <c r="BE436" s="43"/>
      <c r="BF436" s="43"/>
      <c r="BG436" s="43"/>
      <c r="BH436" s="43"/>
      <c r="BI436" s="43"/>
      <c r="BJ436" s="43"/>
      <c r="BK436" s="43"/>
      <c r="BL436" s="43"/>
      <c r="BM436" s="43"/>
      <c r="BN436" s="43"/>
      <c r="BO436" s="43"/>
      <c r="BP436" s="43"/>
      <c r="BQ436" s="43"/>
      <c r="BR436" s="43"/>
      <c r="BS436" s="43"/>
      <c r="BT436" s="43"/>
      <c r="BU436" s="43"/>
      <c r="BV436" s="43"/>
      <c r="BW436" s="43"/>
      <c r="BX436" s="43"/>
      <c r="BY436" s="43"/>
      <c r="BZ436" s="43"/>
      <c r="CA436" s="43"/>
      <c r="CB436" s="43"/>
      <c r="CC436" s="43"/>
      <c r="CD436" s="43"/>
      <c r="CE436" s="43"/>
      <c r="CF436" s="43"/>
      <c r="CG436" s="43"/>
      <c r="CH436" s="43"/>
    </row>
    <row r="437" spans="1:86" s="10" customFormat="1" ht="24">
      <c r="A437" s="29" t="s">
        <v>429</v>
      </c>
      <c r="B437" s="20" t="s">
        <v>22</v>
      </c>
      <c r="C437" s="20" t="s">
        <v>45</v>
      </c>
      <c r="D437" s="20" t="s">
        <v>6</v>
      </c>
      <c r="E437" s="20" t="s">
        <v>348</v>
      </c>
      <c r="F437" s="20" t="s">
        <v>129</v>
      </c>
      <c r="G437" s="108">
        <f>4172+44.6</f>
        <v>4216.6000000000004</v>
      </c>
      <c r="H437" s="111"/>
      <c r="I437" s="108">
        <f t="shared" si="106"/>
        <v>4216.6000000000004</v>
      </c>
      <c r="J437" s="43"/>
      <c r="K437" s="43"/>
      <c r="L437" s="43"/>
      <c r="M437" s="43"/>
      <c r="N437" s="43"/>
      <c r="O437" s="43"/>
      <c r="P437" s="43"/>
      <c r="Q437" s="43"/>
      <c r="R437" s="43"/>
      <c r="S437" s="43"/>
      <c r="T437" s="43"/>
      <c r="U437" s="43"/>
      <c r="V437" s="43"/>
      <c r="W437" s="43"/>
      <c r="X437" s="43"/>
      <c r="Y437" s="43"/>
      <c r="Z437" s="43"/>
      <c r="AA437" s="43"/>
      <c r="AB437" s="43"/>
      <c r="AC437" s="43"/>
      <c r="AD437" s="43"/>
      <c r="AE437" s="43"/>
      <c r="AF437" s="43"/>
      <c r="AG437" s="43"/>
      <c r="AH437" s="43"/>
      <c r="AI437" s="43"/>
      <c r="AJ437" s="43"/>
      <c r="AK437" s="43"/>
      <c r="AL437" s="43"/>
      <c r="AM437" s="43"/>
      <c r="AN437" s="43"/>
      <c r="AO437" s="43"/>
      <c r="AP437" s="43"/>
      <c r="AQ437" s="43"/>
      <c r="AR437" s="43"/>
      <c r="AS437" s="43"/>
      <c r="AT437" s="43"/>
      <c r="AU437" s="43"/>
      <c r="AV437" s="43"/>
      <c r="AW437" s="43"/>
      <c r="AX437" s="43"/>
      <c r="AY437" s="43"/>
      <c r="AZ437" s="43"/>
      <c r="BA437" s="43"/>
      <c r="BB437" s="43"/>
      <c r="BC437" s="43"/>
      <c r="BD437" s="43"/>
      <c r="BE437" s="43"/>
      <c r="BF437" s="43"/>
      <c r="BG437" s="43"/>
      <c r="BH437" s="43"/>
      <c r="BI437" s="43"/>
      <c r="BJ437" s="43"/>
      <c r="BK437" s="43"/>
      <c r="BL437" s="43"/>
      <c r="BM437" s="43"/>
      <c r="BN437" s="43"/>
      <c r="BO437" s="43"/>
      <c r="BP437" s="43"/>
      <c r="BQ437" s="43"/>
      <c r="BR437" s="43"/>
      <c r="BS437" s="43"/>
      <c r="BT437" s="43"/>
      <c r="BU437" s="43"/>
      <c r="BV437" s="43"/>
      <c r="BW437" s="43"/>
      <c r="BX437" s="43"/>
      <c r="BY437" s="43"/>
      <c r="BZ437" s="43"/>
      <c r="CA437" s="43"/>
      <c r="CB437" s="43"/>
      <c r="CC437" s="43"/>
      <c r="CD437" s="43"/>
      <c r="CE437" s="43"/>
      <c r="CF437" s="43"/>
      <c r="CG437" s="43"/>
      <c r="CH437" s="43"/>
    </row>
    <row r="438" spans="1:86" s="10" customFormat="1" ht="6.75" customHeight="1">
      <c r="A438" s="24"/>
      <c r="B438" s="20"/>
      <c r="C438" s="20"/>
      <c r="D438" s="20"/>
      <c r="E438" s="20"/>
      <c r="F438" s="20"/>
      <c r="G438" s="108"/>
      <c r="H438" s="111"/>
      <c r="I438" s="108"/>
      <c r="J438" s="43"/>
      <c r="K438" s="43"/>
      <c r="L438" s="43"/>
      <c r="M438" s="43"/>
      <c r="N438" s="43"/>
      <c r="O438" s="43"/>
      <c r="P438" s="43"/>
      <c r="Q438" s="43"/>
      <c r="R438" s="43"/>
      <c r="S438" s="43"/>
      <c r="T438" s="43"/>
      <c r="U438" s="43"/>
      <c r="V438" s="43"/>
      <c r="W438" s="43"/>
      <c r="X438" s="43"/>
      <c r="Y438" s="43"/>
      <c r="Z438" s="43"/>
      <c r="AA438" s="43"/>
      <c r="AB438" s="43"/>
      <c r="AC438" s="43"/>
      <c r="AD438" s="43"/>
      <c r="AE438" s="43"/>
      <c r="AF438" s="43"/>
      <c r="AG438" s="43"/>
      <c r="AH438" s="43"/>
      <c r="AI438" s="43"/>
      <c r="AJ438" s="43"/>
      <c r="AK438" s="43"/>
      <c r="AL438" s="43"/>
      <c r="AM438" s="43"/>
      <c r="AN438" s="43"/>
      <c r="AO438" s="43"/>
      <c r="AP438" s="43"/>
      <c r="AQ438" s="43"/>
      <c r="AR438" s="43"/>
      <c r="AS438" s="43"/>
      <c r="AT438" s="43"/>
      <c r="AU438" s="43"/>
      <c r="AV438" s="43"/>
      <c r="AW438" s="43"/>
      <c r="AX438" s="43"/>
      <c r="AY438" s="43"/>
      <c r="AZ438" s="43"/>
      <c r="BA438" s="43"/>
      <c r="BB438" s="43"/>
      <c r="BC438" s="43"/>
      <c r="BD438" s="43"/>
      <c r="BE438" s="43"/>
      <c r="BF438" s="43"/>
      <c r="BG438" s="43"/>
      <c r="BH438" s="43"/>
      <c r="BI438" s="43"/>
      <c r="BJ438" s="43"/>
      <c r="BK438" s="43"/>
      <c r="BL438" s="43"/>
      <c r="BM438" s="43"/>
      <c r="BN438" s="43"/>
      <c r="BO438" s="43"/>
      <c r="BP438" s="43"/>
      <c r="BQ438" s="43"/>
      <c r="BR438" s="43"/>
      <c r="BS438" s="43"/>
      <c r="BT438" s="43"/>
      <c r="BU438" s="43"/>
      <c r="BV438" s="43"/>
      <c r="BW438" s="43"/>
      <c r="BX438" s="43"/>
      <c r="BY438" s="43"/>
      <c r="BZ438" s="43"/>
      <c r="CA438" s="43"/>
      <c r="CB438" s="43"/>
      <c r="CC438" s="43"/>
      <c r="CD438" s="43"/>
      <c r="CE438" s="43"/>
      <c r="CF438" s="43"/>
      <c r="CG438" s="43"/>
      <c r="CH438" s="43"/>
    </row>
    <row r="439" spans="1:86" s="10" customFormat="1" ht="24">
      <c r="A439" s="15" t="s">
        <v>37</v>
      </c>
      <c r="B439" s="16" t="s">
        <v>38</v>
      </c>
      <c r="C439" s="16"/>
      <c r="D439" s="16"/>
      <c r="E439" s="16"/>
      <c r="F439" s="16"/>
      <c r="G439" s="106">
        <f>G440+G453+G469+G459</f>
        <v>9198</v>
      </c>
      <c r="H439" s="106">
        <f>H440+H453+H469+H459</f>
        <v>0</v>
      </c>
      <c r="I439" s="106">
        <f t="shared" si="106"/>
        <v>9198</v>
      </c>
      <c r="J439" s="43"/>
      <c r="K439" s="43"/>
      <c r="L439" s="43"/>
      <c r="M439" s="43"/>
      <c r="N439" s="43"/>
      <c r="O439" s="43"/>
      <c r="P439" s="43"/>
      <c r="Q439" s="43"/>
      <c r="R439" s="43"/>
      <c r="S439" s="43"/>
      <c r="T439" s="43"/>
      <c r="U439" s="43"/>
      <c r="V439" s="43"/>
      <c r="W439" s="43"/>
      <c r="X439" s="43"/>
      <c r="Y439" s="43"/>
      <c r="Z439" s="43"/>
      <c r="AA439" s="43"/>
      <c r="AB439" s="43"/>
      <c r="AC439" s="43"/>
      <c r="AD439" s="43"/>
      <c r="AE439" s="43"/>
      <c r="AF439" s="43"/>
      <c r="AG439" s="43"/>
      <c r="AH439" s="43"/>
      <c r="AI439" s="43"/>
      <c r="AJ439" s="43"/>
      <c r="AK439" s="43"/>
      <c r="AL439" s="43"/>
      <c r="AM439" s="43"/>
      <c r="AN439" s="43"/>
      <c r="AO439" s="43"/>
      <c r="AP439" s="43"/>
      <c r="AQ439" s="43"/>
      <c r="AR439" s="43"/>
      <c r="AS439" s="43"/>
      <c r="AT439" s="43"/>
      <c r="AU439" s="43"/>
      <c r="AV439" s="43"/>
      <c r="AW439" s="43"/>
      <c r="AX439" s="43"/>
      <c r="AY439" s="43"/>
      <c r="AZ439" s="43"/>
      <c r="BA439" s="43"/>
      <c r="BB439" s="43"/>
      <c r="BC439" s="43"/>
      <c r="BD439" s="43"/>
      <c r="BE439" s="43"/>
      <c r="BF439" s="43"/>
      <c r="BG439" s="43"/>
      <c r="BH439" s="43"/>
      <c r="BI439" s="43"/>
      <c r="BJ439" s="43"/>
      <c r="BK439" s="43"/>
      <c r="BL439" s="43"/>
      <c r="BM439" s="43"/>
      <c r="BN439" s="43"/>
      <c r="BO439" s="43"/>
      <c r="BP439" s="43"/>
      <c r="BQ439" s="43"/>
      <c r="BR439" s="43"/>
      <c r="BS439" s="43"/>
      <c r="BT439" s="43"/>
      <c r="BU439" s="43"/>
      <c r="BV439" s="43"/>
      <c r="BW439" s="43"/>
      <c r="BX439" s="43"/>
      <c r="BY439" s="43"/>
      <c r="BZ439" s="43"/>
      <c r="CA439" s="43"/>
      <c r="CB439" s="43"/>
      <c r="CC439" s="43"/>
      <c r="CD439" s="43"/>
      <c r="CE439" s="43"/>
      <c r="CF439" s="43"/>
      <c r="CG439" s="43"/>
      <c r="CH439" s="43"/>
    </row>
    <row r="440" spans="1:86" s="10" customFormat="1" ht="14.25">
      <c r="A440" s="28" t="s">
        <v>1</v>
      </c>
      <c r="B440" s="16" t="s">
        <v>38</v>
      </c>
      <c r="C440" s="16" t="s">
        <v>5</v>
      </c>
      <c r="D440" s="16"/>
      <c r="E440" s="16"/>
      <c r="F440" s="16"/>
      <c r="G440" s="106">
        <f>G441</f>
        <v>6070</v>
      </c>
      <c r="H440" s="106">
        <f t="shared" ref="H440:H441" si="115">H441</f>
        <v>0</v>
      </c>
      <c r="I440" s="106">
        <f t="shared" si="106"/>
        <v>6070</v>
      </c>
      <c r="J440" s="43"/>
      <c r="K440" s="43"/>
      <c r="L440" s="43"/>
      <c r="M440" s="43"/>
      <c r="N440" s="43"/>
      <c r="O440" s="43"/>
      <c r="P440" s="43"/>
      <c r="Q440" s="43"/>
      <c r="R440" s="43"/>
      <c r="S440" s="43"/>
      <c r="T440" s="43"/>
      <c r="U440" s="43"/>
      <c r="V440" s="43"/>
      <c r="W440" s="43"/>
      <c r="X440" s="43"/>
      <c r="Y440" s="43"/>
      <c r="Z440" s="43"/>
      <c r="AA440" s="43"/>
      <c r="AB440" s="43"/>
      <c r="AC440" s="43"/>
      <c r="AD440" s="43"/>
      <c r="AE440" s="43"/>
      <c r="AF440" s="43"/>
      <c r="AG440" s="43"/>
      <c r="AH440" s="43"/>
      <c r="AI440" s="43"/>
      <c r="AJ440" s="43"/>
      <c r="AK440" s="43"/>
      <c r="AL440" s="43"/>
      <c r="AM440" s="43"/>
      <c r="AN440" s="43"/>
      <c r="AO440" s="43"/>
      <c r="AP440" s="43"/>
      <c r="AQ440" s="43"/>
      <c r="AR440" s="43"/>
      <c r="AS440" s="43"/>
      <c r="AT440" s="43"/>
      <c r="AU440" s="43"/>
      <c r="AV440" s="43"/>
      <c r="AW440" s="43"/>
      <c r="AX440" s="43"/>
      <c r="AY440" s="43"/>
      <c r="AZ440" s="43"/>
      <c r="BA440" s="43"/>
      <c r="BB440" s="43"/>
      <c r="BC440" s="43"/>
      <c r="BD440" s="43"/>
      <c r="BE440" s="43"/>
      <c r="BF440" s="43"/>
      <c r="BG440" s="43"/>
      <c r="BH440" s="43"/>
      <c r="BI440" s="43"/>
      <c r="BJ440" s="43"/>
      <c r="BK440" s="43"/>
      <c r="BL440" s="43"/>
      <c r="BM440" s="43"/>
      <c r="BN440" s="43"/>
      <c r="BO440" s="43"/>
      <c r="BP440" s="43"/>
      <c r="BQ440" s="43"/>
      <c r="BR440" s="43"/>
      <c r="BS440" s="43"/>
      <c r="BT440" s="43"/>
      <c r="BU440" s="43"/>
      <c r="BV440" s="43"/>
      <c r="BW440" s="43"/>
      <c r="BX440" s="43"/>
      <c r="BY440" s="43"/>
      <c r="BZ440" s="43"/>
      <c r="CA440" s="43"/>
      <c r="CB440" s="43"/>
      <c r="CC440" s="43"/>
      <c r="CD440" s="43"/>
      <c r="CE440" s="43"/>
      <c r="CF440" s="43"/>
      <c r="CG440" s="43"/>
      <c r="CH440" s="43"/>
    </row>
    <row r="441" spans="1:86" s="8" customFormat="1" ht="12">
      <c r="A441" s="31" t="s">
        <v>24</v>
      </c>
      <c r="B441" s="18" t="s">
        <v>38</v>
      </c>
      <c r="C441" s="18" t="s">
        <v>5</v>
      </c>
      <c r="D441" s="18" t="s">
        <v>48</v>
      </c>
      <c r="E441" s="16"/>
      <c r="F441" s="16"/>
      <c r="G441" s="107">
        <f>G442</f>
        <v>6070</v>
      </c>
      <c r="H441" s="107">
        <f t="shared" si="115"/>
        <v>0</v>
      </c>
      <c r="I441" s="107">
        <f t="shared" si="106"/>
        <v>6070</v>
      </c>
      <c r="J441" s="44"/>
      <c r="K441" s="44"/>
      <c r="L441" s="44"/>
      <c r="M441" s="44"/>
      <c r="N441" s="44"/>
      <c r="O441" s="44"/>
      <c r="P441" s="44"/>
      <c r="Q441" s="44"/>
      <c r="R441" s="44"/>
      <c r="S441" s="44"/>
      <c r="T441" s="44"/>
      <c r="U441" s="44"/>
      <c r="V441" s="44"/>
      <c r="W441" s="44"/>
      <c r="X441" s="44"/>
      <c r="Y441" s="44"/>
      <c r="Z441" s="44"/>
      <c r="AA441" s="44"/>
      <c r="AB441" s="44"/>
      <c r="AC441" s="44"/>
      <c r="AD441" s="44"/>
      <c r="AE441" s="44"/>
      <c r="AF441" s="44"/>
      <c r="AG441" s="44"/>
      <c r="AH441" s="44"/>
      <c r="AI441" s="44"/>
      <c r="AJ441" s="44"/>
      <c r="AK441" s="44"/>
      <c r="AL441" s="44"/>
      <c r="AM441" s="44"/>
      <c r="AN441" s="44"/>
      <c r="AO441" s="44"/>
      <c r="AP441" s="44"/>
      <c r="AQ441" s="44"/>
      <c r="AR441" s="44"/>
      <c r="AS441" s="44"/>
      <c r="AT441" s="44"/>
      <c r="AU441" s="44"/>
      <c r="AV441" s="44"/>
      <c r="AW441" s="44"/>
      <c r="AX441" s="44"/>
      <c r="AY441" s="44"/>
      <c r="AZ441" s="44"/>
      <c r="BA441" s="44"/>
      <c r="BB441" s="44"/>
      <c r="BC441" s="44"/>
      <c r="BD441" s="44"/>
      <c r="BE441" s="44"/>
      <c r="BF441" s="44"/>
      <c r="BG441" s="44"/>
      <c r="BH441" s="44"/>
      <c r="BI441" s="44"/>
      <c r="BJ441" s="44"/>
      <c r="BK441" s="44"/>
      <c r="BL441" s="44"/>
      <c r="BM441" s="44"/>
      <c r="BN441" s="44"/>
      <c r="BO441" s="44"/>
      <c r="BP441" s="44"/>
      <c r="BQ441" s="44"/>
      <c r="BR441" s="44"/>
      <c r="BS441" s="44"/>
      <c r="BT441" s="44"/>
      <c r="BU441" s="44"/>
      <c r="BV441" s="44"/>
      <c r="BW441" s="44"/>
      <c r="BX441" s="44"/>
      <c r="BY441" s="44"/>
      <c r="BZ441" s="44"/>
      <c r="CA441" s="44"/>
      <c r="CB441" s="44"/>
      <c r="CC441" s="44"/>
      <c r="CD441" s="44"/>
      <c r="CE441" s="44"/>
      <c r="CF441" s="44"/>
      <c r="CG441" s="44"/>
      <c r="CH441" s="44"/>
    </row>
    <row r="442" spans="1:86" s="5" customFormat="1" ht="24">
      <c r="A442" s="21" t="s">
        <v>291</v>
      </c>
      <c r="B442" s="20" t="s">
        <v>38</v>
      </c>
      <c r="C442" s="20" t="s">
        <v>5</v>
      </c>
      <c r="D442" s="20" t="s">
        <v>48</v>
      </c>
      <c r="E442" s="20" t="s">
        <v>162</v>
      </c>
      <c r="F442" s="20"/>
      <c r="G442" s="108">
        <f>G443+G450</f>
        <v>6070</v>
      </c>
      <c r="H442" s="108">
        <f t="shared" ref="H442" si="116">H443+H450</f>
        <v>0</v>
      </c>
      <c r="I442" s="108">
        <f t="shared" si="106"/>
        <v>6070</v>
      </c>
      <c r="J442" s="45"/>
      <c r="K442" s="45"/>
      <c r="L442" s="45"/>
      <c r="M442" s="45"/>
      <c r="N442" s="45"/>
      <c r="O442" s="45"/>
      <c r="P442" s="45"/>
      <c r="Q442" s="45"/>
      <c r="R442" s="45"/>
      <c r="S442" s="45"/>
      <c r="T442" s="45"/>
      <c r="U442" s="45"/>
      <c r="V442" s="45"/>
      <c r="W442" s="45"/>
      <c r="X442" s="45"/>
      <c r="Y442" s="45"/>
      <c r="Z442" s="45"/>
      <c r="AA442" s="45"/>
      <c r="AB442" s="45"/>
      <c r="AC442" s="45"/>
      <c r="AD442" s="45"/>
      <c r="AE442" s="45"/>
      <c r="AF442" s="45"/>
      <c r="AG442" s="45"/>
      <c r="AH442" s="45"/>
      <c r="AI442" s="45"/>
      <c r="AJ442" s="45"/>
      <c r="AK442" s="45"/>
      <c r="AL442" s="45"/>
      <c r="AM442" s="45"/>
      <c r="AN442" s="45"/>
      <c r="AO442" s="45"/>
      <c r="AP442" s="45"/>
      <c r="AQ442" s="45"/>
      <c r="AR442" s="45"/>
      <c r="AS442" s="45"/>
      <c r="AT442" s="45"/>
      <c r="AU442" s="45"/>
      <c r="AV442" s="45"/>
      <c r="AW442" s="45"/>
      <c r="AX442" s="45"/>
      <c r="AY442" s="45"/>
      <c r="AZ442" s="45"/>
      <c r="BA442" s="45"/>
      <c r="BB442" s="45"/>
      <c r="BC442" s="45"/>
      <c r="BD442" s="45"/>
      <c r="BE442" s="45"/>
      <c r="BF442" s="45"/>
      <c r="BG442" s="45"/>
      <c r="BH442" s="45"/>
      <c r="BI442" s="45"/>
      <c r="BJ442" s="45"/>
      <c r="BK442" s="45"/>
      <c r="BL442" s="45"/>
      <c r="BM442" s="45"/>
      <c r="BN442" s="45"/>
      <c r="BO442" s="45"/>
      <c r="BP442" s="45"/>
      <c r="BQ442" s="45"/>
      <c r="BR442" s="45"/>
      <c r="BS442" s="45"/>
      <c r="BT442" s="45"/>
      <c r="BU442" s="45"/>
      <c r="BV442" s="45"/>
      <c r="BW442" s="45"/>
      <c r="BX442" s="45"/>
      <c r="BY442" s="45"/>
      <c r="BZ442" s="45"/>
      <c r="CA442" s="45"/>
      <c r="CB442" s="45"/>
      <c r="CC442" s="45"/>
      <c r="CD442" s="45"/>
      <c r="CE442" s="45"/>
      <c r="CF442" s="45"/>
      <c r="CG442" s="45"/>
      <c r="CH442" s="45"/>
    </row>
    <row r="443" spans="1:86" s="2" customFormat="1" ht="12">
      <c r="A443" s="55" t="s">
        <v>58</v>
      </c>
      <c r="B443" s="20" t="s">
        <v>38</v>
      </c>
      <c r="C443" s="20" t="s">
        <v>5</v>
      </c>
      <c r="D443" s="20" t="s">
        <v>48</v>
      </c>
      <c r="E443" s="20" t="s">
        <v>163</v>
      </c>
      <c r="F443" s="20"/>
      <c r="G443" s="108">
        <f>G444+G446+G448</f>
        <v>5325</v>
      </c>
      <c r="H443" s="108">
        <f t="shared" ref="H443" si="117">H444+H446+H448</f>
        <v>0</v>
      </c>
      <c r="I443" s="108">
        <f t="shared" si="106"/>
        <v>5325</v>
      </c>
      <c r="J443" s="46"/>
      <c r="K443" s="46"/>
      <c r="L443" s="46"/>
      <c r="M443" s="46"/>
      <c r="N443" s="46"/>
      <c r="O443" s="46"/>
      <c r="P443" s="46"/>
      <c r="Q443" s="46"/>
      <c r="R443" s="46"/>
      <c r="S443" s="46"/>
      <c r="T443" s="46"/>
      <c r="U443" s="46"/>
      <c r="V443" s="46"/>
      <c r="W443" s="46"/>
      <c r="X443" s="46"/>
      <c r="Y443" s="46"/>
      <c r="Z443" s="46"/>
      <c r="AA443" s="46"/>
      <c r="AB443" s="46"/>
      <c r="AC443" s="46"/>
      <c r="AD443" s="46"/>
      <c r="AE443" s="46"/>
      <c r="AF443" s="46"/>
      <c r="AG443" s="46"/>
      <c r="AH443" s="46"/>
      <c r="AI443" s="46"/>
      <c r="AJ443" s="46"/>
      <c r="AK443" s="46"/>
      <c r="AL443" s="46"/>
      <c r="AM443" s="46"/>
      <c r="AN443" s="46"/>
      <c r="AO443" s="46"/>
      <c r="AP443" s="46"/>
      <c r="AQ443" s="46"/>
      <c r="AR443" s="46"/>
      <c r="AS443" s="46"/>
      <c r="AT443" s="46"/>
      <c r="AU443" s="46"/>
      <c r="AV443" s="46"/>
      <c r="AW443" s="46"/>
      <c r="AX443" s="46"/>
      <c r="AY443" s="46"/>
      <c r="AZ443" s="46"/>
      <c r="BA443" s="46"/>
      <c r="BB443" s="46"/>
      <c r="BC443" s="46"/>
      <c r="BD443" s="46"/>
      <c r="BE443" s="46"/>
      <c r="BF443" s="46"/>
      <c r="BG443" s="46"/>
      <c r="BH443" s="46"/>
      <c r="BI443" s="46"/>
      <c r="BJ443" s="46"/>
      <c r="BK443" s="46"/>
      <c r="BL443" s="46"/>
      <c r="BM443" s="46"/>
      <c r="BN443" s="46"/>
      <c r="BO443" s="46"/>
      <c r="BP443" s="46"/>
      <c r="BQ443" s="46"/>
      <c r="BR443" s="46"/>
      <c r="BS443" s="46"/>
      <c r="BT443" s="46"/>
      <c r="BU443" s="46"/>
      <c r="BV443" s="46"/>
      <c r="BW443" s="46"/>
      <c r="BX443" s="46"/>
      <c r="BY443" s="46"/>
      <c r="BZ443" s="46"/>
      <c r="CA443" s="46"/>
      <c r="CB443" s="46"/>
      <c r="CC443" s="46"/>
      <c r="CD443" s="46"/>
      <c r="CE443" s="46"/>
      <c r="CF443" s="46"/>
      <c r="CG443" s="46"/>
      <c r="CH443" s="46"/>
    </row>
    <row r="444" spans="1:86" s="2" customFormat="1" ht="24">
      <c r="A444" s="21" t="s">
        <v>60</v>
      </c>
      <c r="B444" s="20" t="s">
        <v>38</v>
      </c>
      <c r="C444" s="20" t="s">
        <v>5</v>
      </c>
      <c r="D444" s="20" t="s">
        <v>48</v>
      </c>
      <c r="E444" s="20" t="s">
        <v>163</v>
      </c>
      <c r="F444" s="20" t="s">
        <v>59</v>
      </c>
      <c r="G444" s="108">
        <f>G445</f>
        <v>5144</v>
      </c>
      <c r="H444" s="108">
        <f t="shared" ref="H444" si="118">H445</f>
        <v>0</v>
      </c>
      <c r="I444" s="108">
        <f t="shared" si="106"/>
        <v>5144</v>
      </c>
      <c r="J444" s="46"/>
      <c r="K444" s="46"/>
      <c r="L444" s="46"/>
      <c r="M444" s="46"/>
      <c r="N444" s="46"/>
      <c r="O444" s="46"/>
      <c r="P444" s="46"/>
      <c r="Q444" s="46"/>
      <c r="R444" s="46"/>
      <c r="S444" s="46"/>
      <c r="T444" s="46"/>
      <c r="U444" s="46"/>
      <c r="V444" s="46"/>
      <c r="W444" s="46"/>
      <c r="X444" s="46"/>
      <c r="Y444" s="46"/>
      <c r="Z444" s="46"/>
      <c r="AA444" s="46"/>
      <c r="AB444" s="46"/>
      <c r="AC444" s="46"/>
      <c r="AD444" s="46"/>
      <c r="AE444" s="46"/>
      <c r="AF444" s="46"/>
      <c r="AG444" s="46"/>
      <c r="AH444" s="46"/>
      <c r="AI444" s="46"/>
      <c r="AJ444" s="46"/>
      <c r="AK444" s="46"/>
      <c r="AL444" s="46"/>
      <c r="AM444" s="46"/>
      <c r="AN444" s="46"/>
      <c r="AO444" s="46"/>
      <c r="AP444" s="46"/>
      <c r="AQ444" s="46"/>
      <c r="AR444" s="46"/>
      <c r="AS444" s="46"/>
      <c r="AT444" s="46"/>
      <c r="AU444" s="46"/>
      <c r="AV444" s="46"/>
      <c r="AW444" s="46"/>
      <c r="AX444" s="46"/>
      <c r="AY444" s="46"/>
      <c r="AZ444" s="46"/>
      <c r="BA444" s="46"/>
      <c r="BB444" s="46"/>
      <c r="BC444" s="46"/>
      <c r="BD444" s="46"/>
      <c r="BE444" s="46"/>
      <c r="BF444" s="46"/>
      <c r="BG444" s="46"/>
      <c r="BH444" s="46"/>
      <c r="BI444" s="46"/>
      <c r="BJ444" s="46"/>
      <c r="BK444" s="46"/>
      <c r="BL444" s="46"/>
      <c r="BM444" s="46"/>
      <c r="BN444" s="46"/>
      <c r="BO444" s="46"/>
      <c r="BP444" s="46"/>
      <c r="BQ444" s="46"/>
      <c r="BR444" s="46"/>
      <c r="BS444" s="46"/>
      <c r="BT444" s="46"/>
      <c r="BU444" s="46"/>
      <c r="BV444" s="46"/>
      <c r="BW444" s="46"/>
      <c r="BX444" s="46"/>
      <c r="BY444" s="46"/>
      <c r="BZ444" s="46"/>
      <c r="CA444" s="46"/>
      <c r="CB444" s="46"/>
      <c r="CC444" s="46"/>
      <c r="CD444" s="46"/>
      <c r="CE444" s="46"/>
      <c r="CF444" s="46"/>
      <c r="CG444" s="46"/>
      <c r="CH444" s="46"/>
    </row>
    <row r="445" spans="1:86" s="2" customFormat="1" ht="12">
      <c r="A445" s="21" t="s">
        <v>62</v>
      </c>
      <c r="B445" s="20" t="s">
        <v>38</v>
      </c>
      <c r="C445" s="20" t="s">
        <v>5</v>
      </c>
      <c r="D445" s="20" t="s">
        <v>48</v>
      </c>
      <c r="E445" s="20" t="s">
        <v>163</v>
      </c>
      <c r="F445" s="20" t="s">
        <v>61</v>
      </c>
      <c r="G445" s="108">
        <f>3920+1184+40</f>
        <v>5144</v>
      </c>
      <c r="H445" s="111"/>
      <c r="I445" s="108">
        <f t="shared" si="106"/>
        <v>5144</v>
      </c>
      <c r="J445" s="46"/>
      <c r="K445" s="46"/>
      <c r="L445" s="46"/>
      <c r="M445" s="46"/>
      <c r="N445" s="46"/>
      <c r="O445" s="46"/>
      <c r="P445" s="46"/>
      <c r="Q445" s="46"/>
      <c r="R445" s="46"/>
      <c r="S445" s="46"/>
      <c r="T445" s="46"/>
      <c r="U445" s="46"/>
      <c r="V445" s="46"/>
      <c r="W445" s="46"/>
      <c r="X445" s="46"/>
      <c r="Y445" s="46"/>
      <c r="Z445" s="46"/>
      <c r="AA445" s="46"/>
      <c r="AB445" s="46"/>
      <c r="AC445" s="46"/>
      <c r="AD445" s="46"/>
      <c r="AE445" s="46"/>
      <c r="AF445" s="46"/>
      <c r="AG445" s="46"/>
      <c r="AH445" s="46"/>
      <c r="AI445" s="46"/>
      <c r="AJ445" s="46"/>
      <c r="AK445" s="46"/>
      <c r="AL445" s="46"/>
      <c r="AM445" s="46"/>
      <c r="AN445" s="46"/>
      <c r="AO445" s="46"/>
      <c r="AP445" s="46"/>
      <c r="AQ445" s="46"/>
      <c r="AR445" s="46"/>
      <c r="AS445" s="46"/>
      <c r="AT445" s="46"/>
      <c r="AU445" s="46"/>
      <c r="AV445" s="46"/>
      <c r="AW445" s="46"/>
      <c r="AX445" s="46"/>
      <c r="AY445" s="46"/>
      <c r="AZ445" s="46"/>
      <c r="BA445" s="46"/>
      <c r="BB445" s="46"/>
      <c r="BC445" s="46"/>
      <c r="BD445" s="46"/>
      <c r="BE445" s="46"/>
      <c r="BF445" s="46"/>
      <c r="BG445" s="46"/>
      <c r="BH445" s="46"/>
      <c r="BI445" s="46"/>
      <c r="BJ445" s="46"/>
      <c r="BK445" s="46"/>
      <c r="BL445" s="46"/>
      <c r="BM445" s="46"/>
      <c r="BN445" s="46"/>
      <c r="BO445" s="46"/>
      <c r="BP445" s="46"/>
      <c r="BQ445" s="46"/>
      <c r="BR445" s="46"/>
      <c r="BS445" s="46"/>
      <c r="BT445" s="46"/>
      <c r="BU445" s="46"/>
      <c r="BV445" s="46"/>
      <c r="BW445" s="46"/>
      <c r="BX445" s="46"/>
      <c r="BY445" s="46"/>
      <c r="BZ445" s="46"/>
      <c r="CA445" s="46"/>
      <c r="CB445" s="46"/>
      <c r="CC445" s="46"/>
      <c r="CD445" s="46"/>
      <c r="CE445" s="46"/>
      <c r="CF445" s="46"/>
      <c r="CG445" s="46"/>
      <c r="CH445" s="46"/>
    </row>
    <row r="446" spans="1:86" s="2" customFormat="1" ht="12">
      <c r="A446" s="24" t="s">
        <v>68</v>
      </c>
      <c r="B446" s="20" t="s">
        <v>38</v>
      </c>
      <c r="C446" s="20" t="s">
        <v>5</v>
      </c>
      <c r="D446" s="20" t="s">
        <v>48</v>
      </c>
      <c r="E446" s="20" t="s">
        <v>163</v>
      </c>
      <c r="F446" s="20" t="s">
        <v>66</v>
      </c>
      <c r="G446" s="108">
        <f>G447</f>
        <v>180.9</v>
      </c>
      <c r="H446" s="108">
        <f t="shared" ref="H446" si="119">H447</f>
        <v>0</v>
      </c>
      <c r="I446" s="108">
        <f t="shared" si="106"/>
        <v>180.9</v>
      </c>
      <c r="J446" s="46"/>
      <c r="K446" s="46"/>
      <c r="L446" s="46"/>
      <c r="M446" s="46"/>
      <c r="N446" s="46"/>
      <c r="O446" s="46"/>
      <c r="P446" s="46"/>
      <c r="Q446" s="46"/>
      <c r="R446" s="46"/>
      <c r="S446" s="46"/>
      <c r="T446" s="46"/>
      <c r="U446" s="46"/>
      <c r="V446" s="46"/>
      <c r="W446" s="46"/>
      <c r="X446" s="46"/>
      <c r="Y446" s="46"/>
      <c r="Z446" s="46"/>
      <c r="AA446" s="46"/>
      <c r="AB446" s="46"/>
      <c r="AC446" s="46"/>
      <c r="AD446" s="46"/>
      <c r="AE446" s="46"/>
      <c r="AF446" s="46"/>
      <c r="AG446" s="46"/>
      <c r="AH446" s="46"/>
      <c r="AI446" s="46"/>
      <c r="AJ446" s="46"/>
      <c r="AK446" s="46"/>
      <c r="AL446" s="46"/>
      <c r="AM446" s="46"/>
      <c r="AN446" s="46"/>
      <c r="AO446" s="46"/>
      <c r="AP446" s="46"/>
      <c r="AQ446" s="46"/>
      <c r="AR446" s="46"/>
      <c r="AS446" s="46"/>
      <c r="AT446" s="46"/>
      <c r="AU446" s="46"/>
      <c r="AV446" s="46"/>
      <c r="AW446" s="46"/>
      <c r="AX446" s="46"/>
      <c r="AY446" s="46"/>
      <c r="AZ446" s="46"/>
      <c r="BA446" s="46"/>
      <c r="BB446" s="46"/>
      <c r="BC446" s="46"/>
      <c r="BD446" s="46"/>
      <c r="BE446" s="46"/>
      <c r="BF446" s="46"/>
      <c r="BG446" s="46"/>
      <c r="BH446" s="46"/>
      <c r="BI446" s="46"/>
      <c r="BJ446" s="46"/>
      <c r="BK446" s="46"/>
      <c r="BL446" s="46"/>
      <c r="BM446" s="46"/>
      <c r="BN446" s="46"/>
      <c r="BO446" s="46"/>
      <c r="BP446" s="46"/>
      <c r="BQ446" s="46"/>
      <c r="BR446" s="46"/>
      <c r="BS446" s="46"/>
      <c r="BT446" s="46"/>
      <c r="BU446" s="46"/>
      <c r="BV446" s="46"/>
      <c r="BW446" s="46"/>
      <c r="BX446" s="46"/>
      <c r="BY446" s="46"/>
      <c r="BZ446" s="46"/>
      <c r="CA446" s="46"/>
      <c r="CB446" s="46"/>
      <c r="CC446" s="46"/>
      <c r="CD446" s="46"/>
      <c r="CE446" s="46"/>
      <c r="CF446" s="46"/>
      <c r="CG446" s="46"/>
      <c r="CH446" s="46"/>
    </row>
    <row r="447" spans="1:86" s="2" customFormat="1" ht="12">
      <c r="A447" s="24" t="s">
        <v>86</v>
      </c>
      <c r="B447" s="20" t="s">
        <v>38</v>
      </c>
      <c r="C447" s="20" t="s">
        <v>5</v>
      </c>
      <c r="D447" s="20" t="s">
        <v>48</v>
      </c>
      <c r="E447" s="20" t="s">
        <v>163</v>
      </c>
      <c r="F447" s="20" t="s">
        <v>67</v>
      </c>
      <c r="G447" s="108">
        <f>181-0.1</f>
        <v>180.9</v>
      </c>
      <c r="H447" s="111"/>
      <c r="I447" s="108">
        <f t="shared" si="106"/>
        <v>180.9</v>
      </c>
      <c r="J447" s="46"/>
      <c r="K447" s="46"/>
      <c r="L447" s="46"/>
      <c r="M447" s="46"/>
      <c r="N447" s="46"/>
      <c r="O447" s="46"/>
      <c r="P447" s="46"/>
      <c r="Q447" s="46"/>
      <c r="R447" s="46"/>
      <c r="S447" s="46"/>
      <c r="T447" s="46"/>
      <c r="U447" s="46"/>
      <c r="V447" s="46"/>
      <c r="W447" s="46"/>
      <c r="X447" s="46"/>
      <c r="Y447" s="46"/>
      <c r="Z447" s="46"/>
      <c r="AA447" s="46"/>
      <c r="AB447" s="46"/>
      <c r="AC447" s="46"/>
      <c r="AD447" s="46"/>
      <c r="AE447" s="46"/>
      <c r="AF447" s="46"/>
      <c r="AG447" s="46"/>
      <c r="AH447" s="46"/>
      <c r="AI447" s="46"/>
      <c r="AJ447" s="46"/>
      <c r="AK447" s="46"/>
      <c r="AL447" s="46"/>
      <c r="AM447" s="46"/>
      <c r="AN447" s="46"/>
      <c r="AO447" s="46"/>
      <c r="AP447" s="46"/>
      <c r="AQ447" s="46"/>
      <c r="AR447" s="46"/>
      <c r="AS447" s="46"/>
      <c r="AT447" s="46"/>
      <c r="AU447" s="46"/>
      <c r="AV447" s="46"/>
      <c r="AW447" s="46"/>
      <c r="AX447" s="46"/>
      <c r="AY447" s="46"/>
      <c r="AZ447" s="46"/>
      <c r="BA447" s="46"/>
      <c r="BB447" s="46"/>
      <c r="BC447" s="46"/>
      <c r="BD447" s="46"/>
      <c r="BE447" s="46"/>
      <c r="BF447" s="46"/>
      <c r="BG447" s="46"/>
      <c r="BH447" s="46"/>
      <c r="BI447" s="46"/>
      <c r="BJ447" s="46"/>
      <c r="BK447" s="46"/>
      <c r="BL447" s="46"/>
      <c r="BM447" s="46"/>
      <c r="BN447" s="46"/>
      <c r="BO447" s="46"/>
      <c r="BP447" s="46"/>
      <c r="BQ447" s="46"/>
      <c r="BR447" s="46"/>
      <c r="BS447" s="46"/>
      <c r="BT447" s="46"/>
      <c r="BU447" s="46"/>
      <c r="BV447" s="46"/>
      <c r="BW447" s="46"/>
      <c r="BX447" s="46"/>
      <c r="BY447" s="46"/>
      <c r="BZ447" s="46"/>
      <c r="CA447" s="46"/>
      <c r="CB447" s="46"/>
      <c r="CC447" s="46"/>
      <c r="CD447" s="46"/>
      <c r="CE447" s="46"/>
      <c r="CF447" s="46"/>
      <c r="CG447" s="46"/>
      <c r="CH447" s="46"/>
    </row>
    <row r="448" spans="1:86" s="2" customFormat="1" ht="12">
      <c r="A448" s="21" t="s">
        <v>70</v>
      </c>
      <c r="B448" s="20" t="s">
        <v>38</v>
      </c>
      <c r="C448" s="20" t="s">
        <v>5</v>
      </c>
      <c r="D448" s="20" t="s">
        <v>48</v>
      </c>
      <c r="E448" s="20" t="s">
        <v>163</v>
      </c>
      <c r="F448" s="20" t="s">
        <v>22</v>
      </c>
      <c r="G448" s="108">
        <f>G449</f>
        <v>0.1</v>
      </c>
      <c r="H448" s="108">
        <f t="shared" ref="H448" si="120">H449</f>
        <v>0</v>
      </c>
      <c r="I448" s="108">
        <f t="shared" si="106"/>
        <v>0.1</v>
      </c>
      <c r="J448" s="46"/>
      <c r="K448" s="46"/>
      <c r="L448" s="46"/>
      <c r="M448" s="46"/>
      <c r="N448" s="46"/>
      <c r="O448" s="46"/>
      <c r="P448" s="46"/>
      <c r="Q448" s="46"/>
      <c r="R448" s="46"/>
      <c r="S448" s="46"/>
      <c r="T448" s="46"/>
      <c r="U448" s="46"/>
      <c r="V448" s="46"/>
      <c r="W448" s="46"/>
      <c r="X448" s="46"/>
      <c r="Y448" s="46"/>
      <c r="Z448" s="46"/>
      <c r="AA448" s="46"/>
      <c r="AB448" s="46"/>
      <c r="AC448" s="46"/>
      <c r="AD448" s="46"/>
      <c r="AE448" s="46"/>
      <c r="AF448" s="46"/>
      <c r="AG448" s="46"/>
      <c r="AH448" s="46"/>
      <c r="AI448" s="46"/>
      <c r="AJ448" s="46"/>
      <c r="AK448" s="46"/>
      <c r="AL448" s="46"/>
      <c r="AM448" s="46"/>
      <c r="AN448" s="46"/>
      <c r="AO448" s="46"/>
      <c r="AP448" s="46"/>
      <c r="AQ448" s="46"/>
      <c r="AR448" s="46"/>
      <c r="AS448" s="46"/>
      <c r="AT448" s="46"/>
      <c r="AU448" s="46"/>
      <c r="AV448" s="46"/>
      <c r="AW448" s="46"/>
      <c r="AX448" s="46"/>
      <c r="AY448" s="46"/>
      <c r="AZ448" s="46"/>
      <c r="BA448" s="46"/>
      <c r="BB448" s="46"/>
      <c r="BC448" s="46"/>
      <c r="BD448" s="46"/>
      <c r="BE448" s="46"/>
      <c r="BF448" s="46"/>
      <c r="BG448" s="46"/>
      <c r="BH448" s="46"/>
      <c r="BI448" s="46"/>
      <c r="BJ448" s="46"/>
      <c r="BK448" s="46"/>
      <c r="BL448" s="46"/>
      <c r="BM448" s="46"/>
      <c r="BN448" s="46"/>
      <c r="BO448" s="46"/>
      <c r="BP448" s="46"/>
      <c r="BQ448" s="46"/>
      <c r="BR448" s="46"/>
      <c r="BS448" s="46"/>
      <c r="BT448" s="46"/>
      <c r="BU448" s="46"/>
      <c r="BV448" s="46"/>
      <c r="BW448" s="46"/>
      <c r="BX448" s="46"/>
      <c r="BY448" s="46"/>
      <c r="BZ448" s="46"/>
      <c r="CA448" s="46"/>
      <c r="CB448" s="46"/>
      <c r="CC448" s="46"/>
      <c r="CD448" s="46"/>
      <c r="CE448" s="46"/>
      <c r="CF448" s="46"/>
      <c r="CG448" s="46"/>
      <c r="CH448" s="46"/>
    </row>
    <row r="449" spans="1:86" s="2" customFormat="1" ht="12">
      <c r="A449" s="21" t="s">
        <v>71</v>
      </c>
      <c r="B449" s="20" t="s">
        <v>38</v>
      </c>
      <c r="C449" s="20" t="s">
        <v>5</v>
      </c>
      <c r="D449" s="20" t="s">
        <v>48</v>
      </c>
      <c r="E449" s="20" t="s">
        <v>163</v>
      </c>
      <c r="F449" s="20" t="s">
        <v>69</v>
      </c>
      <c r="G449" s="108">
        <v>0.1</v>
      </c>
      <c r="H449" s="111"/>
      <c r="I449" s="108">
        <f t="shared" si="106"/>
        <v>0.1</v>
      </c>
      <c r="J449" s="46"/>
      <c r="K449" s="46"/>
      <c r="L449" s="46"/>
      <c r="M449" s="46"/>
      <c r="N449" s="46"/>
      <c r="O449" s="46"/>
      <c r="P449" s="46"/>
      <c r="Q449" s="46"/>
      <c r="R449" s="46"/>
      <c r="S449" s="46"/>
      <c r="T449" s="46"/>
      <c r="U449" s="46"/>
      <c r="V449" s="46"/>
      <c r="W449" s="46"/>
      <c r="X449" s="46"/>
      <c r="Y449" s="46"/>
      <c r="Z449" s="46"/>
      <c r="AA449" s="46"/>
      <c r="AB449" s="46"/>
      <c r="AC449" s="46"/>
      <c r="AD449" s="46"/>
      <c r="AE449" s="46"/>
      <c r="AF449" s="46"/>
      <c r="AG449" s="46"/>
      <c r="AH449" s="46"/>
      <c r="AI449" s="46"/>
      <c r="AJ449" s="46"/>
      <c r="AK449" s="46"/>
      <c r="AL449" s="46"/>
      <c r="AM449" s="46"/>
      <c r="AN449" s="46"/>
      <c r="AO449" s="46"/>
      <c r="AP449" s="46"/>
      <c r="AQ449" s="46"/>
      <c r="AR449" s="46"/>
      <c r="AS449" s="46"/>
      <c r="AT449" s="46"/>
      <c r="AU449" s="46"/>
      <c r="AV449" s="46"/>
      <c r="AW449" s="46"/>
      <c r="AX449" s="46"/>
      <c r="AY449" s="46"/>
      <c r="AZ449" s="46"/>
      <c r="BA449" s="46"/>
      <c r="BB449" s="46"/>
      <c r="BC449" s="46"/>
      <c r="BD449" s="46"/>
      <c r="BE449" s="46"/>
      <c r="BF449" s="46"/>
      <c r="BG449" s="46"/>
      <c r="BH449" s="46"/>
      <c r="BI449" s="46"/>
      <c r="BJ449" s="46"/>
      <c r="BK449" s="46"/>
      <c r="BL449" s="46"/>
      <c r="BM449" s="46"/>
      <c r="BN449" s="46"/>
      <c r="BO449" s="46"/>
      <c r="BP449" s="46"/>
      <c r="BQ449" s="46"/>
      <c r="BR449" s="46"/>
      <c r="BS449" s="46"/>
      <c r="BT449" s="46"/>
      <c r="BU449" s="46"/>
      <c r="BV449" s="46"/>
      <c r="BW449" s="46"/>
      <c r="BX449" s="46"/>
      <c r="BY449" s="46"/>
      <c r="BZ449" s="46"/>
      <c r="CA449" s="46"/>
      <c r="CB449" s="46"/>
      <c r="CC449" s="46"/>
      <c r="CD449" s="46"/>
      <c r="CE449" s="46"/>
      <c r="CF449" s="46"/>
      <c r="CG449" s="46"/>
      <c r="CH449" s="46"/>
    </row>
    <row r="450" spans="1:86" s="2" customFormat="1" ht="12">
      <c r="A450" s="21" t="s">
        <v>99</v>
      </c>
      <c r="B450" s="20" t="s">
        <v>38</v>
      </c>
      <c r="C450" s="20" t="s">
        <v>5</v>
      </c>
      <c r="D450" s="20" t="s">
        <v>48</v>
      </c>
      <c r="E450" s="20" t="s">
        <v>164</v>
      </c>
      <c r="F450" s="20"/>
      <c r="G450" s="108">
        <f>G451</f>
        <v>745</v>
      </c>
      <c r="H450" s="108">
        <f t="shared" ref="H450:H451" si="121">H451</f>
        <v>0</v>
      </c>
      <c r="I450" s="108">
        <f t="shared" si="106"/>
        <v>745</v>
      </c>
      <c r="J450" s="46"/>
      <c r="K450" s="46"/>
      <c r="L450" s="46"/>
      <c r="M450" s="46"/>
      <c r="N450" s="46"/>
      <c r="O450" s="46"/>
      <c r="P450" s="46"/>
      <c r="Q450" s="46"/>
      <c r="R450" s="46"/>
      <c r="S450" s="46"/>
      <c r="T450" s="46"/>
      <c r="U450" s="46"/>
      <c r="V450" s="46"/>
      <c r="W450" s="46"/>
      <c r="X450" s="46"/>
      <c r="Y450" s="46"/>
      <c r="Z450" s="46"/>
      <c r="AA450" s="46"/>
      <c r="AB450" s="46"/>
      <c r="AC450" s="46"/>
      <c r="AD450" s="46"/>
      <c r="AE450" s="46"/>
      <c r="AF450" s="46"/>
      <c r="AG450" s="46"/>
      <c r="AH450" s="46"/>
      <c r="AI450" s="46"/>
      <c r="AJ450" s="46"/>
      <c r="AK450" s="46"/>
      <c r="AL450" s="46"/>
      <c r="AM450" s="46"/>
      <c r="AN450" s="46"/>
      <c r="AO450" s="46"/>
      <c r="AP450" s="46"/>
      <c r="AQ450" s="46"/>
      <c r="AR450" s="46"/>
      <c r="AS450" s="46"/>
      <c r="AT450" s="46"/>
      <c r="AU450" s="46"/>
      <c r="AV450" s="46"/>
      <c r="AW450" s="46"/>
      <c r="AX450" s="46"/>
      <c r="AY450" s="46"/>
      <c r="AZ450" s="46"/>
      <c r="BA450" s="46"/>
      <c r="BB450" s="46"/>
      <c r="BC450" s="46"/>
      <c r="BD450" s="46"/>
      <c r="BE450" s="46"/>
      <c r="BF450" s="46"/>
      <c r="BG450" s="46"/>
      <c r="BH450" s="46"/>
      <c r="BI450" s="46"/>
      <c r="BJ450" s="46"/>
      <c r="BK450" s="46"/>
      <c r="BL450" s="46"/>
      <c r="BM450" s="46"/>
      <c r="BN450" s="46"/>
      <c r="BO450" s="46"/>
      <c r="BP450" s="46"/>
      <c r="BQ450" s="46"/>
      <c r="BR450" s="46"/>
      <c r="BS450" s="46"/>
      <c r="BT450" s="46"/>
      <c r="BU450" s="46"/>
      <c r="BV450" s="46"/>
      <c r="BW450" s="46"/>
      <c r="BX450" s="46"/>
      <c r="BY450" s="46"/>
      <c r="BZ450" s="46"/>
      <c r="CA450" s="46"/>
      <c r="CB450" s="46"/>
      <c r="CC450" s="46"/>
      <c r="CD450" s="46"/>
      <c r="CE450" s="46"/>
      <c r="CF450" s="46"/>
      <c r="CG450" s="46"/>
      <c r="CH450" s="46"/>
    </row>
    <row r="451" spans="1:86" s="2" customFormat="1" ht="12">
      <c r="A451" s="24" t="s">
        <v>68</v>
      </c>
      <c r="B451" s="20" t="s">
        <v>38</v>
      </c>
      <c r="C451" s="20" t="s">
        <v>5</v>
      </c>
      <c r="D451" s="20" t="s">
        <v>48</v>
      </c>
      <c r="E451" s="20" t="s">
        <v>164</v>
      </c>
      <c r="F451" s="20" t="s">
        <v>66</v>
      </c>
      <c r="G451" s="108">
        <f>G452</f>
        <v>745</v>
      </c>
      <c r="H451" s="108">
        <f t="shared" si="121"/>
        <v>0</v>
      </c>
      <c r="I451" s="108">
        <f t="shared" si="106"/>
        <v>745</v>
      </c>
      <c r="J451" s="46"/>
      <c r="K451" s="46"/>
      <c r="L451" s="46"/>
      <c r="M451" s="46"/>
      <c r="N451" s="46"/>
      <c r="O451" s="46"/>
      <c r="P451" s="46"/>
      <c r="Q451" s="46"/>
      <c r="R451" s="46"/>
      <c r="S451" s="46"/>
      <c r="T451" s="46"/>
      <c r="U451" s="46"/>
      <c r="V451" s="46"/>
      <c r="W451" s="46"/>
      <c r="X451" s="46"/>
      <c r="Y451" s="46"/>
      <c r="Z451" s="46"/>
      <c r="AA451" s="46"/>
      <c r="AB451" s="46"/>
      <c r="AC451" s="46"/>
      <c r="AD451" s="46"/>
      <c r="AE451" s="46"/>
      <c r="AF451" s="46"/>
      <c r="AG451" s="46"/>
      <c r="AH451" s="46"/>
      <c r="AI451" s="46"/>
      <c r="AJ451" s="46"/>
      <c r="AK451" s="46"/>
      <c r="AL451" s="46"/>
      <c r="AM451" s="46"/>
      <c r="AN451" s="46"/>
      <c r="AO451" s="46"/>
      <c r="AP451" s="46"/>
      <c r="AQ451" s="46"/>
      <c r="AR451" s="46"/>
      <c r="AS451" s="46"/>
      <c r="AT451" s="46"/>
      <c r="AU451" s="46"/>
      <c r="AV451" s="46"/>
      <c r="AW451" s="46"/>
      <c r="AX451" s="46"/>
      <c r="AY451" s="46"/>
      <c r="AZ451" s="46"/>
      <c r="BA451" s="46"/>
      <c r="BB451" s="46"/>
      <c r="BC451" s="46"/>
      <c r="BD451" s="46"/>
      <c r="BE451" s="46"/>
      <c r="BF451" s="46"/>
      <c r="BG451" s="46"/>
      <c r="BH451" s="46"/>
      <c r="BI451" s="46"/>
      <c r="BJ451" s="46"/>
      <c r="BK451" s="46"/>
      <c r="BL451" s="46"/>
      <c r="BM451" s="46"/>
      <c r="BN451" s="46"/>
      <c r="BO451" s="46"/>
      <c r="BP451" s="46"/>
      <c r="BQ451" s="46"/>
      <c r="BR451" s="46"/>
      <c r="BS451" s="46"/>
      <c r="BT451" s="46"/>
      <c r="BU451" s="46"/>
      <c r="BV451" s="46"/>
      <c r="BW451" s="46"/>
      <c r="BX451" s="46"/>
      <c r="BY451" s="46"/>
      <c r="BZ451" s="46"/>
      <c r="CA451" s="46"/>
      <c r="CB451" s="46"/>
      <c r="CC451" s="46"/>
      <c r="CD451" s="46"/>
      <c r="CE451" s="46"/>
      <c r="CF451" s="46"/>
      <c r="CG451" s="46"/>
      <c r="CH451" s="46"/>
    </row>
    <row r="452" spans="1:86" s="2" customFormat="1" ht="12">
      <c r="A452" s="24" t="s">
        <v>86</v>
      </c>
      <c r="B452" s="20" t="s">
        <v>38</v>
      </c>
      <c r="C452" s="20" t="s">
        <v>5</v>
      </c>
      <c r="D452" s="20" t="s">
        <v>48</v>
      </c>
      <c r="E452" s="20" t="s">
        <v>164</v>
      </c>
      <c r="F452" s="20" t="s">
        <v>67</v>
      </c>
      <c r="G452" s="108">
        <v>745</v>
      </c>
      <c r="H452" s="111"/>
      <c r="I452" s="108">
        <f t="shared" si="106"/>
        <v>745</v>
      </c>
      <c r="J452" s="46"/>
      <c r="K452" s="46"/>
      <c r="L452" s="46"/>
      <c r="M452" s="46"/>
      <c r="N452" s="46"/>
      <c r="O452" s="46"/>
      <c r="P452" s="46"/>
      <c r="Q452" s="46"/>
      <c r="R452" s="46"/>
      <c r="S452" s="46"/>
      <c r="T452" s="46"/>
      <c r="U452" s="46"/>
      <c r="V452" s="46"/>
      <c r="W452" s="46"/>
      <c r="X452" s="46"/>
      <c r="Y452" s="46"/>
      <c r="Z452" s="46"/>
      <c r="AA452" s="46"/>
      <c r="AB452" s="46"/>
      <c r="AC452" s="46"/>
      <c r="AD452" s="46"/>
      <c r="AE452" s="46"/>
      <c r="AF452" s="46"/>
      <c r="AG452" s="46"/>
      <c r="AH452" s="46"/>
      <c r="AI452" s="46"/>
      <c r="AJ452" s="46"/>
      <c r="AK452" s="46"/>
      <c r="AL452" s="46"/>
      <c r="AM452" s="46"/>
      <c r="AN452" s="46"/>
      <c r="AO452" s="46"/>
      <c r="AP452" s="46"/>
      <c r="AQ452" s="46"/>
      <c r="AR452" s="46"/>
      <c r="AS452" s="46"/>
      <c r="AT452" s="46"/>
      <c r="AU452" s="46"/>
      <c r="AV452" s="46"/>
      <c r="AW452" s="46"/>
      <c r="AX452" s="46"/>
      <c r="AY452" s="46"/>
      <c r="AZ452" s="46"/>
      <c r="BA452" s="46"/>
      <c r="BB452" s="46"/>
      <c r="BC452" s="46"/>
      <c r="BD452" s="46"/>
      <c r="BE452" s="46"/>
      <c r="BF452" s="46"/>
      <c r="BG452" s="46"/>
      <c r="BH452" s="46"/>
      <c r="BI452" s="46"/>
      <c r="BJ452" s="46"/>
      <c r="BK452" s="46"/>
      <c r="BL452" s="46"/>
      <c r="BM452" s="46"/>
      <c r="BN452" s="46"/>
      <c r="BO452" s="46"/>
      <c r="BP452" s="46"/>
      <c r="BQ452" s="46"/>
      <c r="BR452" s="46"/>
      <c r="BS452" s="46"/>
      <c r="BT452" s="46"/>
      <c r="BU452" s="46"/>
      <c r="BV452" s="46"/>
      <c r="BW452" s="46"/>
      <c r="BX452" s="46"/>
      <c r="BY452" s="46"/>
      <c r="BZ452" s="46"/>
      <c r="CA452" s="46"/>
      <c r="CB452" s="46"/>
      <c r="CC452" s="46"/>
      <c r="CD452" s="46"/>
      <c r="CE452" s="46"/>
      <c r="CF452" s="46"/>
      <c r="CG452" s="46"/>
      <c r="CH452" s="46"/>
    </row>
    <row r="453" spans="1:86" s="2" customFormat="1" ht="12">
      <c r="A453" s="15" t="s">
        <v>2</v>
      </c>
      <c r="B453" s="16" t="s">
        <v>38</v>
      </c>
      <c r="C453" s="16" t="s">
        <v>14</v>
      </c>
      <c r="D453" s="16"/>
      <c r="E453" s="16"/>
      <c r="F453" s="16"/>
      <c r="G453" s="106">
        <f t="shared" ref="G453:H457" si="122">G454</f>
        <v>400</v>
      </c>
      <c r="H453" s="106">
        <f t="shared" si="122"/>
        <v>0</v>
      </c>
      <c r="I453" s="106">
        <f t="shared" si="106"/>
        <v>400</v>
      </c>
      <c r="J453" s="46"/>
      <c r="K453" s="46"/>
      <c r="L453" s="46"/>
      <c r="M453" s="46"/>
      <c r="N453" s="46"/>
      <c r="O453" s="46"/>
      <c r="P453" s="46"/>
      <c r="Q453" s="46"/>
      <c r="R453" s="46"/>
      <c r="S453" s="46"/>
      <c r="T453" s="46"/>
      <c r="U453" s="46"/>
      <c r="V453" s="46"/>
      <c r="W453" s="46"/>
      <c r="X453" s="46"/>
      <c r="Y453" s="46"/>
      <c r="Z453" s="46"/>
      <c r="AA453" s="46"/>
      <c r="AB453" s="46"/>
      <c r="AC453" s="46"/>
      <c r="AD453" s="46"/>
      <c r="AE453" s="46"/>
      <c r="AF453" s="46"/>
      <c r="AG453" s="46"/>
      <c r="AH453" s="46"/>
      <c r="AI453" s="46"/>
      <c r="AJ453" s="46"/>
      <c r="AK453" s="46"/>
      <c r="AL453" s="46"/>
      <c r="AM453" s="46"/>
      <c r="AN453" s="46"/>
      <c r="AO453" s="46"/>
      <c r="AP453" s="46"/>
      <c r="AQ453" s="46"/>
      <c r="AR453" s="46"/>
      <c r="AS453" s="46"/>
      <c r="AT453" s="46"/>
      <c r="AU453" s="46"/>
      <c r="AV453" s="46"/>
      <c r="AW453" s="46"/>
      <c r="AX453" s="46"/>
      <c r="AY453" s="46"/>
      <c r="AZ453" s="46"/>
      <c r="BA453" s="46"/>
      <c r="BB453" s="46"/>
      <c r="BC453" s="46"/>
      <c r="BD453" s="46"/>
      <c r="BE453" s="46"/>
      <c r="BF453" s="46"/>
      <c r="BG453" s="46"/>
      <c r="BH453" s="46"/>
      <c r="BI453" s="46"/>
      <c r="BJ453" s="46"/>
      <c r="BK453" s="46"/>
      <c r="BL453" s="46"/>
      <c r="BM453" s="46"/>
      <c r="BN453" s="46"/>
      <c r="BO453" s="46"/>
      <c r="BP453" s="46"/>
      <c r="BQ453" s="46"/>
      <c r="BR453" s="46"/>
      <c r="BS453" s="46"/>
      <c r="BT453" s="46"/>
      <c r="BU453" s="46"/>
      <c r="BV453" s="46"/>
      <c r="BW453" s="46"/>
      <c r="BX453" s="46"/>
      <c r="BY453" s="46"/>
      <c r="BZ453" s="46"/>
      <c r="CA453" s="46"/>
      <c r="CB453" s="46"/>
      <c r="CC453" s="46"/>
      <c r="CD453" s="46"/>
      <c r="CE453" s="46"/>
      <c r="CF453" s="46"/>
      <c r="CG453" s="46"/>
      <c r="CH453" s="46"/>
    </row>
    <row r="454" spans="1:86" s="2" customFormat="1" ht="12">
      <c r="A454" s="33" t="s">
        <v>39</v>
      </c>
      <c r="B454" s="18" t="s">
        <v>38</v>
      </c>
      <c r="C454" s="18" t="s">
        <v>14</v>
      </c>
      <c r="D454" s="18" t="s">
        <v>10</v>
      </c>
      <c r="E454" s="16"/>
      <c r="F454" s="16"/>
      <c r="G454" s="107">
        <f t="shared" si="122"/>
        <v>400</v>
      </c>
      <c r="H454" s="107">
        <f t="shared" si="122"/>
        <v>0</v>
      </c>
      <c r="I454" s="107">
        <f t="shared" si="106"/>
        <v>400</v>
      </c>
      <c r="J454" s="46"/>
      <c r="K454" s="46"/>
      <c r="L454" s="46"/>
      <c r="M454" s="46"/>
      <c r="N454" s="46"/>
      <c r="O454" s="46"/>
      <c r="P454" s="46"/>
      <c r="Q454" s="46"/>
      <c r="R454" s="46"/>
      <c r="S454" s="46"/>
      <c r="T454" s="46"/>
      <c r="U454" s="46"/>
      <c r="V454" s="46"/>
      <c r="W454" s="46"/>
      <c r="X454" s="46"/>
      <c r="Y454" s="46"/>
      <c r="Z454" s="46"/>
      <c r="AA454" s="46"/>
      <c r="AB454" s="46"/>
      <c r="AC454" s="46"/>
      <c r="AD454" s="46"/>
      <c r="AE454" s="46"/>
      <c r="AF454" s="46"/>
      <c r="AG454" s="46"/>
      <c r="AH454" s="46"/>
      <c r="AI454" s="46"/>
      <c r="AJ454" s="46"/>
      <c r="AK454" s="46"/>
      <c r="AL454" s="46"/>
      <c r="AM454" s="46"/>
      <c r="AN454" s="46"/>
      <c r="AO454" s="46"/>
      <c r="AP454" s="46"/>
      <c r="AQ454" s="46"/>
      <c r="AR454" s="46"/>
      <c r="AS454" s="46"/>
      <c r="AT454" s="46"/>
      <c r="AU454" s="46"/>
      <c r="AV454" s="46"/>
      <c r="AW454" s="46"/>
      <c r="AX454" s="46"/>
      <c r="AY454" s="46"/>
      <c r="AZ454" s="46"/>
      <c r="BA454" s="46"/>
      <c r="BB454" s="46"/>
      <c r="BC454" s="46"/>
      <c r="BD454" s="46"/>
      <c r="BE454" s="46"/>
      <c r="BF454" s="46"/>
      <c r="BG454" s="46"/>
      <c r="BH454" s="46"/>
      <c r="BI454" s="46"/>
      <c r="BJ454" s="46"/>
      <c r="BK454" s="46"/>
      <c r="BL454" s="46"/>
      <c r="BM454" s="46"/>
      <c r="BN454" s="46"/>
      <c r="BO454" s="46"/>
      <c r="BP454" s="46"/>
      <c r="BQ454" s="46"/>
      <c r="BR454" s="46"/>
      <c r="BS454" s="46"/>
      <c r="BT454" s="46"/>
      <c r="BU454" s="46"/>
      <c r="BV454" s="46"/>
      <c r="BW454" s="46"/>
      <c r="BX454" s="46"/>
      <c r="BY454" s="46"/>
      <c r="BZ454" s="46"/>
      <c r="CA454" s="46"/>
      <c r="CB454" s="46"/>
      <c r="CC454" s="46"/>
      <c r="CD454" s="46"/>
      <c r="CE454" s="46"/>
      <c r="CF454" s="46"/>
      <c r="CG454" s="46"/>
      <c r="CH454" s="46"/>
    </row>
    <row r="455" spans="1:86" s="2" customFormat="1" ht="24">
      <c r="A455" s="21" t="s">
        <v>291</v>
      </c>
      <c r="B455" s="20" t="s">
        <v>38</v>
      </c>
      <c r="C455" s="20" t="s">
        <v>14</v>
      </c>
      <c r="D455" s="20" t="s">
        <v>10</v>
      </c>
      <c r="E455" s="20" t="s">
        <v>162</v>
      </c>
      <c r="F455" s="20"/>
      <c r="G455" s="108">
        <f t="shared" si="122"/>
        <v>400</v>
      </c>
      <c r="H455" s="108">
        <f t="shared" si="122"/>
        <v>0</v>
      </c>
      <c r="I455" s="108">
        <f t="shared" si="106"/>
        <v>400</v>
      </c>
      <c r="J455" s="46"/>
      <c r="K455" s="46"/>
      <c r="L455" s="46"/>
      <c r="M455" s="46"/>
      <c r="N455" s="46"/>
      <c r="O455" s="46"/>
      <c r="P455" s="46"/>
      <c r="Q455" s="46"/>
      <c r="R455" s="46"/>
      <c r="S455" s="46"/>
      <c r="T455" s="46"/>
      <c r="U455" s="46"/>
      <c r="V455" s="46"/>
      <c r="W455" s="46"/>
      <c r="X455" s="46"/>
      <c r="Y455" s="46"/>
      <c r="Z455" s="46"/>
      <c r="AA455" s="46"/>
      <c r="AB455" s="46"/>
      <c r="AC455" s="46"/>
      <c r="AD455" s="46"/>
      <c r="AE455" s="46"/>
      <c r="AF455" s="46"/>
      <c r="AG455" s="46"/>
      <c r="AH455" s="46"/>
      <c r="AI455" s="46"/>
      <c r="AJ455" s="46"/>
      <c r="AK455" s="46"/>
      <c r="AL455" s="46"/>
      <c r="AM455" s="46"/>
      <c r="AN455" s="46"/>
      <c r="AO455" s="46"/>
      <c r="AP455" s="46"/>
      <c r="AQ455" s="46"/>
      <c r="AR455" s="46"/>
      <c r="AS455" s="46"/>
      <c r="AT455" s="46"/>
      <c r="AU455" s="46"/>
      <c r="AV455" s="46"/>
      <c r="AW455" s="46"/>
      <c r="AX455" s="46"/>
      <c r="AY455" s="46"/>
      <c r="AZ455" s="46"/>
      <c r="BA455" s="46"/>
      <c r="BB455" s="46"/>
      <c r="BC455" s="46"/>
      <c r="BD455" s="46"/>
      <c r="BE455" s="46"/>
      <c r="BF455" s="46"/>
      <c r="BG455" s="46"/>
      <c r="BH455" s="46"/>
      <c r="BI455" s="46"/>
      <c r="BJ455" s="46"/>
      <c r="BK455" s="46"/>
      <c r="BL455" s="46"/>
      <c r="BM455" s="46"/>
      <c r="BN455" s="46"/>
      <c r="BO455" s="46"/>
      <c r="BP455" s="46"/>
      <c r="BQ455" s="46"/>
      <c r="BR455" s="46"/>
      <c r="BS455" s="46"/>
      <c r="BT455" s="46"/>
      <c r="BU455" s="46"/>
      <c r="BV455" s="46"/>
      <c r="BW455" s="46"/>
      <c r="BX455" s="46"/>
      <c r="BY455" s="46"/>
      <c r="BZ455" s="46"/>
      <c r="CA455" s="46"/>
      <c r="CB455" s="46"/>
      <c r="CC455" s="46"/>
      <c r="CD455" s="46"/>
      <c r="CE455" s="46"/>
      <c r="CF455" s="46"/>
      <c r="CG455" s="46"/>
      <c r="CH455" s="46"/>
    </row>
    <row r="456" spans="1:86" s="2" customFormat="1" ht="12">
      <c r="A456" s="55" t="s">
        <v>217</v>
      </c>
      <c r="B456" s="20" t="s">
        <v>38</v>
      </c>
      <c r="C456" s="20" t="s">
        <v>14</v>
      </c>
      <c r="D456" s="20" t="s">
        <v>10</v>
      </c>
      <c r="E456" s="20" t="s">
        <v>165</v>
      </c>
      <c r="F456" s="20"/>
      <c r="G456" s="108">
        <f t="shared" si="122"/>
        <v>400</v>
      </c>
      <c r="H456" s="108">
        <f t="shared" si="122"/>
        <v>0</v>
      </c>
      <c r="I456" s="108">
        <f t="shared" si="106"/>
        <v>400</v>
      </c>
      <c r="J456" s="46"/>
      <c r="K456" s="46"/>
      <c r="L456" s="46"/>
      <c r="M456" s="46"/>
      <c r="N456" s="46"/>
      <c r="O456" s="46"/>
      <c r="P456" s="46"/>
      <c r="Q456" s="46"/>
      <c r="R456" s="46"/>
      <c r="S456" s="46"/>
      <c r="T456" s="46"/>
      <c r="U456" s="46"/>
      <c r="V456" s="46"/>
      <c r="W456" s="46"/>
      <c r="X456" s="46"/>
      <c r="Y456" s="46"/>
      <c r="Z456" s="46"/>
      <c r="AA456" s="46"/>
      <c r="AB456" s="46"/>
      <c r="AC456" s="46"/>
      <c r="AD456" s="46"/>
      <c r="AE456" s="46"/>
      <c r="AF456" s="46"/>
      <c r="AG456" s="46"/>
      <c r="AH456" s="46"/>
      <c r="AI456" s="46"/>
      <c r="AJ456" s="46"/>
      <c r="AK456" s="46"/>
      <c r="AL456" s="46"/>
      <c r="AM456" s="46"/>
      <c r="AN456" s="46"/>
      <c r="AO456" s="46"/>
      <c r="AP456" s="46"/>
      <c r="AQ456" s="46"/>
      <c r="AR456" s="46"/>
      <c r="AS456" s="46"/>
      <c r="AT456" s="46"/>
      <c r="AU456" s="46"/>
      <c r="AV456" s="46"/>
      <c r="AW456" s="46"/>
      <c r="AX456" s="46"/>
      <c r="AY456" s="46"/>
      <c r="AZ456" s="46"/>
      <c r="BA456" s="46"/>
      <c r="BB456" s="46"/>
      <c r="BC456" s="46"/>
      <c r="BD456" s="46"/>
      <c r="BE456" s="46"/>
      <c r="BF456" s="46"/>
      <c r="BG456" s="46"/>
      <c r="BH456" s="46"/>
      <c r="BI456" s="46"/>
      <c r="BJ456" s="46"/>
      <c r="BK456" s="46"/>
      <c r="BL456" s="46"/>
      <c r="BM456" s="46"/>
      <c r="BN456" s="46"/>
      <c r="BO456" s="46"/>
      <c r="BP456" s="46"/>
      <c r="BQ456" s="46"/>
      <c r="BR456" s="46"/>
      <c r="BS456" s="46"/>
      <c r="BT456" s="46"/>
      <c r="BU456" s="46"/>
      <c r="BV456" s="46"/>
      <c r="BW456" s="46"/>
      <c r="BX456" s="46"/>
      <c r="BY456" s="46"/>
      <c r="BZ456" s="46"/>
      <c r="CA456" s="46"/>
      <c r="CB456" s="46"/>
      <c r="CC456" s="46"/>
      <c r="CD456" s="46"/>
      <c r="CE456" s="46"/>
      <c r="CF456" s="46"/>
      <c r="CG456" s="46"/>
      <c r="CH456" s="46"/>
    </row>
    <row r="457" spans="1:86" s="2" customFormat="1" ht="12">
      <c r="A457" s="24" t="s">
        <v>68</v>
      </c>
      <c r="B457" s="20" t="s">
        <v>38</v>
      </c>
      <c r="C457" s="20" t="s">
        <v>14</v>
      </c>
      <c r="D457" s="20" t="s">
        <v>10</v>
      </c>
      <c r="E457" s="20" t="s">
        <v>165</v>
      </c>
      <c r="F457" s="20" t="s">
        <v>66</v>
      </c>
      <c r="G457" s="108">
        <f t="shared" si="122"/>
        <v>400</v>
      </c>
      <c r="H457" s="108">
        <f t="shared" si="122"/>
        <v>0</v>
      </c>
      <c r="I457" s="108">
        <f t="shared" si="106"/>
        <v>400</v>
      </c>
      <c r="J457" s="46"/>
      <c r="K457" s="46"/>
      <c r="L457" s="46"/>
      <c r="M457" s="46"/>
      <c r="N457" s="46"/>
      <c r="O457" s="46"/>
      <c r="P457" s="46"/>
      <c r="Q457" s="46"/>
      <c r="R457" s="46"/>
      <c r="S457" s="46"/>
      <c r="T457" s="46"/>
      <c r="U457" s="46"/>
      <c r="V457" s="46"/>
      <c r="W457" s="46"/>
      <c r="X457" s="46"/>
      <c r="Y457" s="46"/>
      <c r="Z457" s="46"/>
      <c r="AA457" s="46"/>
      <c r="AB457" s="46"/>
      <c r="AC457" s="46"/>
      <c r="AD457" s="46"/>
      <c r="AE457" s="46"/>
      <c r="AF457" s="46"/>
      <c r="AG457" s="46"/>
      <c r="AH457" s="46"/>
      <c r="AI457" s="46"/>
      <c r="AJ457" s="46"/>
      <c r="AK457" s="46"/>
      <c r="AL457" s="46"/>
      <c r="AM457" s="46"/>
      <c r="AN457" s="46"/>
      <c r="AO457" s="46"/>
      <c r="AP457" s="46"/>
      <c r="AQ457" s="46"/>
      <c r="AR457" s="46"/>
      <c r="AS457" s="46"/>
      <c r="AT457" s="46"/>
      <c r="AU457" s="46"/>
      <c r="AV457" s="46"/>
      <c r="AW457" s="46"/>
      <c r="AX457" s="46"/>
      <c r="AY457" s="46"/>
      <c r="AZ457" s="46"/>
      <c r="BA457" s="46"/>
      <c r="BB457" s="46"/>
      <c r="BC457" s="46"/>
      <c r="BD457" s="46"/>
      <c r="BE457" s="46"/>
      <c r="BF457" s="46"/>
      <c r="BG457" s="46"/>
      <c r="BH457" s="46"/>
      <c r="BI457" s="46"/>
      <c r="BJ457" s="46"/>
      <c r="BK457" s="46"/>
      <c r="BL457" s="46"/>
      <c r="BM457" s="46"/>
      <c r="BN457" s="46"/>
      <c r="BO457" s="46"/>
      <c r="BP457" s="46"/>
      <c r="BQ457" s="46"/>
      <c r="BR457" s="46"/>
      <c r="BS457" s="46"/>
      <c r="BT457" s="46"/>
      <c r="BU457" s="46"/>
      <c r="BV457" s="46"/>
      <c r="BW457" s="46"/>
      <c r="BX457" s="46"/>
      <c r="BY457" s="46"/>
      <c r="BZ457" s="46"/>
      <c r="CA457" s="46"/>
      <c r="CB457" s="46"/>
      <c r="CC457" s="46"/>
      <c r="CD457" s="46"/>
      <c r="CE457" s="46"/>
      <c r="CF457" s="46"/>
      <c r="CG457" s="46"/>
      <c r="CH457" s="46"/>
    </row>
    <row r="458" spans="1:86" s="2" customFormat="1" ht="12">
      <c r="A458" s="24" t="s">
        <v>86</v>
      </c>
      <c r="B458" s="20" t="s">
        <v>38</v>
      </c>
      <c r="C458" s="20" t="s">
        <v>14</v>
      </c>
      <c r="D458" s="20" t="s">
        <v>10</v>
      </c>
      <c r="E458" s="20" t="s">
        <v>165</v>
      </c>
      <c r="F458" s="20" t="s">
        <v>67</v>
      </c>
      <c r="G458" s="108">
        <v>400</v>
      </c>
      <c r="H458" s="111"/>
      <c r="I458" s="108">
        <f t="shared" si="106"/>
        <v>400</v>
      </c>
      <c r="J458" s="46"/>
      <c r="K458" s="46"/>
      <c r="L458" s="46"/>
      <c r="M458" s="46"/>
      <c r="N458" s="46"/>
      <c r="O458" s="46"/>
      <c r="P458" s="46"/>
      <c r="Q458" s="46"/>
      <c r="R458" s="46"/>
      <c r="S458" s="46"/>
      <c r="T458" s="46"/>
      <c r="U458" s="46"/>
      <c r="V458" s="46"/>
      <c r="W458" s="46"/>
      <c r="X458" s="46"/>
      <c r="Y458" s="46"/>
      <c r="Z458" s="46"/>
      <c r="AA458" s="46"/>
      <c r="AB458" s="46"/>
      <c r="AC458" s="46"/>
      <c r="AD458" s="46"/>
      <c r="AE458" s="46"/>
      <c r="AF458" s="46"/>
      <c r="AG458" s="46"/>
      <c r="AH458" s="46"/>
      <c r="AI458" s="46"/>
      <c r="AJ458" s="46"/>
      <c r="AK458" s="46"/>
      <c r="AL458" s="46"/>
      <c r="AM458" s="46"/>
      <c r="AN458" s="46"/>
      <c r="AO458" s="46"/>
      <c r="AP458" s="46"/>
      <c r="AQ458" s="46"/>
      <c r="AR458" s="46"/>
      <c r="AS458" s="46"/>
      <c r="AT458" s="46"/>
      <c r="AU458" s="46"/>
      <c r="AV458" s="46"/>
      <c r="AW458" s="46"/>
      <c r="AX458" s="46"/>
      <c r="AY458" s="46"/>
      <c r="AZ458" s="46"/>
      <c r="BA458" s="46"/>
      <c r="BB458" s="46"/>
      <c r="BC458" s="46"/>
      <c r="BD458" s="46"/>
      <c r="BE458" s="46"/>
      <c r="BF458" s="46"/>
      <c r="BG458" s="46"/>
      <c r="BH458" s="46"/>
      <c r="BI458" s="46"/>
      <c r="BJ458" s="46"/>
      <c r="BK458" s="46"/>
      <c r="BL458" s="46"/>
      <c r="BM458" s="46"/>
      <c r="BN458" s="46"/>
      <c r="BO458" s="46"/>
      <c r="BP458" s="46"/>
      <c r="BQ458" s="46"/>
      <c r="BR458" s="46"/>
      <c r="BS458" s="46"/>
      <c r="BT458" s="46"/>
      <c r="BU458" s="46"/>
      <c r="BV458" s="46"/>
      <c r="BW458" s="46"/>
      <c r="BX458" s="46"/>
      <c r="BY458" s="46"/>
      <c r="BZ458" s="46"/>
      <c r="CA458" s="46"/>
      <c r="CB458" s="46"/>
      <c r="CC458" s="46"/>
      <c r="CD458" s="46"/>
      <c r="CE458" s="46"/>
      <c r="CF458" s="46"/>
      <c r="CG458" s="46"/>
      <c r="CH458" s="46"/>
    </row>
    <row r="459" spans="1:86" s="2" customFormat="1" ht="12">
      <c r="A459" s="25" t="s">
        <v>46</v>
      </c>
      <c r="B459" s="16" t="s">
        <v>38</v>
      </c>
      <c r="C459" s="16" t="s">
        <v>8</v>
      </c>
      <c r="D459" s="16"/>
      <c r="E459" s="16"/>
      <c r="F459" s="26"/>
      <c r="G459" s="106">
        <f>G460</f>
        <v>2728</v>
      </c>
      <c r="H459" s="106">
        <f t="shared" ref="H459:H467" si="123">H460</f>
        <v>0</v>
      </c>
      <c r="I459" s="106">
        <f t="shared" si="106"/>
        <v>2728</v>
      </c>
      <c r="J459" s="46"/>
      <c r="K459" s="46"/>
      <c r="L459" s="46"/>
      <c r="M459" s="46"/>
      <c r="N459" s="46"/>
      <c r="O459" s="46"/>
      <c r="P459" s="46"/>
      <c r="Q459" s="46"/>
      <c r="R459" s="46"/>
      <c r="S459" s="46"/>
      <c r="T459" s="46"/>
      <c r="U459" s="46"/>
      <c r="V459" s="46"/>
      <c r="W459" s="46"/>
      <c r="X459" s="46"/>
      <c r="Y459" s="46"/>
      <c r="Z459" s="46"/>
      <c r="AA459" s="46"/>
      <c r="AB459" s="46"/>
      <c r="AC459" s="46"/>
      <c r="AD459" s="46"/>
      <c r="AE459" s="46"/>
      <c r="AF459" s="46"/>
      <c r="AG459" s="46"/>
      <c r="AH459" s="46"/>
      <c r="AI459" s="46"/>
      <c r="AJ459" s="46"/>
      <c r="AK459" s="46"/>
      <c r="AL459" s="46"/>
      <c r="AM459" s="46"/>
      <c r="AN459" s="46"/>
      <c r="AO459" s="46"/>
      <c r="AP459" s="46"/>
      <c r="AQ459" s="46"/>
      <c r="AR459" s="46"/>
      <c r="AS459" s="46"/>
      <c r="AT459" s="46"/>
      <c r="AU459" s="46"/>
      <c r="AV459" s="46"/>
      <c r="AW459" s="46"/>
      <c r="AX459" s="46"/>
      <c r="AY459" s="46"/>
      <c r="AZ459" s="46"/>
      <c r="BA459" s="46"/>
      <c r="BB459" s="46"/>
      <c r="BC459" s="46"/>
      <c r="BD459" s="46"/>
      <c r="BE459" s="46"/>
      <c r="BF459" s="46"/>
      <c r="BG459" s="46"/>
      <c r="BH459" s="46"/>
      <c r="BI459" s="46"/>
      <c r="BJ459" s="46"/>
      <c r="BK459" s="46"/>
      <c r="BL459" s="46"/>
      <c r="BM459" s="46"/>
      <c r="BN459" s="46"/>
      <c r="BO459" s="46"/>
      <c r="BP459" s="46"/>
      <c r="BQ459" s="46"/>
      <c r="BR459" s="46"/>
      <c r="BS459" s="46"/>
      <c r="BT459" s="46"/>
      <c r="BU459" s="46"/>
      <c r="BV459" s="46"/>
      <c r="BW459" s="46"/>
      <c r="BX459" s="46"/>
      <c r="BY459" s="46"/>
      <c r="BZ459" s="46"/>
      <c r="CA459" s="46"/>
      <c r="CB459" s="46"/>
      <c r="CC459" s="46"/>
      <c r="CD459" s="46"/>
      <c r="CE459" s="46"/>
      <c r="CF459" s="46"/>
      <c r="CG459" s="46"/>
      <c r="CH459" s="46"/>
    </row>
    <row r="460" spans="1:86" s="2" customFormat="1" ht="12">
      <c r="A460" s="22" t="s">
        <v>133</v>
      </c>
      <c r="B460" s="18" t="s">
        <v>38</v>
      </c>
      <c r="C460" s="18" t="s">
        <v>8</v>
      </c>
      <c r="D460" s="18" t="s">
        <v>5</v>
      </c>
      <c r="E460" s="18"/>
      <c r="F460" s="42"/>
      <c r="G460" s="107">
        <f>G465+G461</f>
        <v>2728</v>
      </c>
      <c r="H460" s="107">
        <f>H465+H461</f>
        <v>0</v>
      </c>
      <c r="I460" s="107">
        <f t="shared" si="106"/>
        <v>2728</v>
      </c>
      <c r="J460" s="46"/>
      <c r="K460" s="46"/>
      <c r="L460" s="46"/>
      <c r="M460" s="46"/>
      <c r="N460" s="46"/>
      <c r="O460" s="46"/>
      <c r="P460" s="46"/>
      <c r="Q460" s="46"/>
      <c r="R460" s="46"/>
      <c r="S460" s="46"/>
      <c r="T460" s="46"/>
      <c r="U460" s="46"/>
      <c r="V460" s="46"/>
      <c r="W460" s="46"/>
      <c r="X460" s="46"/>
      <c r="Y460" s="46"/>
      <c r="Z460" s="46"/>
      <c r="AA460" s="46"/>
      <c r="AB460" s="46"/>
      <c r="AC460" s="46"/>
      <c r="AD460" s="46"/>
      <c r="AE460" s="46"/>
      <c r="AF460" s="46"/>
      <c r="AG460" s="46"/>
      <c r="AH460" s="46"/>
      <c r="AI460" s="46"/>
      <c r="AJ460" s="46"/>
      <c r="AK460" s="46"/>
      <c r="AL460" s="46"/>
      <c r="AM460" s="46"/>
      <c r="AN460" s="46"/>
      <c r="AO460" s="46"/>
      <c r="AP460" s="46"/>
      <c r="AQ460" s="46"/>
      <c r="AR460" s="46"/>
      <c r="AS460" s="46"/>
      <c r="AT460" s="46"/>
      <c r="AU460" s="46"/>
      <c r="AV460" s="46"/>
      <c r="AW460" s="46"/>
      <c r="AX460" s="46"/>
      <c r="AY460" s="46"/>
      <c r="AZ460" s="46"/>
      <c r="BA460" s="46"/>
      <c r="BB460" s="46"/>
      <c r="BC460" s="46"/>
      <c r="BD460" s="46"/>
      <c r="BE460" s="46"/>
      <c r="BF460" s="46"/>
      <c r="BG460" s="46"/>
      <c r="BH460" s="46"/>
      <c r="BI460" s="46"/>
      <c r="BJ460" s="46"/>
      <c r="BK460" s="46"/>
      <c r="BL460" s="46"/>
      <c r="BM460" s="46"/>
      <c r="BN460" s="46"/>
      <c r="BO460" s="46"/>
      <c r="BP460" s="46"/>
      <c r="BQ460" s="46"/>
      <c r="BR460" s="46"/>
      <c r="BS460" s="46"/>
      <c r="BT460" s="46"/>
      <c r="BU460" s="46"/>
      <c r="BV460" s="46"/>
      <c r="BW460" s="46"/>
      <c r="BX460" s="46"/>
      <c r="BY460" s="46"/>
      <c r="BZ460" s="46"/>
      <c r="CA460" s="46"/>
      <c r="CB460" s="46"/>
      <c r="CC460" s="46"/>
      <c r="CD460" s="46"/>
      <c r="CE460" s="46"/>
      <c r="CF460" s="46"/>
      <c r="CG460" s="46"/>
      <c r="CH460" s="46"/>
    </row>
    <row r="461" spans="1:86" s="2" customFormat="1" ht="24">
      <c r="A461" s="21" t="s">
        <v>291</v>
      </c>
      <c r="B461" s="20" t="s">
        <v>38</v>
      </c>
      <c r="C461" s="20" t="s">
        <v>8</v>
      </c>
      <c r="D461" s="20" t="s">
        <v>5</v>
      </c>
      <c r="E461" s="20" t="s">
        <v>162</v>
      </c>
      <c r="F461" s="23"/>
      <c r="G461" s="108">
        <f t="shared" ref="G461:H463" si="124">G462</f>
        <v>2728</v>
      </c>
      <c r="H461" s="108">
        <f t="shared" si="124"/>
        <v>0</v>
      </c>
      <c r="I461" s="108">
        <f t="shared" si="106"/>
        <v>2728</v>
      </c>
      <c r="J461" s="46"/>
      <c r="K461" s="46"/>
      <c r="L461" s="46"/>
      <c r="M461" s="46"/>
      <c r="N461" s="46"/>
      <c r="O461" s="46"/>
      <c r="P461" s="46"/>
      <c r="Q461" s="46"/>
      <c r="R461" s="46"/>
      <c r="S461" s="46"/>
      <c r="T461" s="46"/>
      <c r="U461" s="46"/>
      <c r="V461" s="46"/>
      <c r="W461" s="46"/>
      <c r="X461" s="46"/>
      <c r="Y461" s="46"/>
      <c r="Z461" s="46"/>
      <c r="AA461" s="46"/>
      <c r="AB461" s="46"/>
      <c r="AC461" s="46"/>
      <c r="AD461" s="46"/>
      <c r="AE461" s="46"/>
      <c r="AF461" s="46"/>
      <c r="AG461" s="46"/>
      <c r="AH461" s="46"/>
      <c r="AI461" s="46"/>
      <c r="AJ461" s="46"/>
      <c r="AK461" s="46"/>
      <c r="AL461" s="46"/>
      <c r="AM461" s="46"/>
      <c r="AN461" s="46"/>
      <c r="AO461" s="46"/>
      <c r="AP461" s="46"/>
      <c r="AQ461" s="46"/>
      <c r="AR461" s="46"/>
      <c r="AS461" s="46"/>
      <c r="AT461" s="46"/>
      <c r="AU461" s="46"/>
      <c r="AV461" s="46"/>
      <c r="AW461" s="46"/>
      <c r="AX461" s="46"/>
      <c r="AY461" s="46"/>
      <c r="AZ461" s="46"/>
      <c r="BA461" s="46"/>
      <c r="BB461" s="46"/>
      <c r="BC461" s="46"/>
      <c r="BD461" s="46"/>
      <c r="BE461" s="46"/>
      <c r="BF461" s="46"/>
      <c r="BG461" s="46"/>
      <c r="BH461" s="46"/>
      <c r="BI461" s="46"/>
      <c r="BJ461" s="46"/>
      <c r="BK461" s="46"/>
      <c r="BL461" s="46"/>
      <c r="BM461" s="46"/>
      <c r="BN461" s="46"/>
      <c r="BO461" s="46"/>
      <c r="BP461" s="46"/>
      <c r="BQ461" s="46"/>
      <c r="BR461" s="46"/>
      <c r="BS461" s="46"/>
      <c r="BT461" s="46"/>
      <c r="BU461" s="46"/>
      <c r="BV461" s="46"/>
      <c r="BW461" s="46"/>
      <c r="BX461" s="46"/>
      <c r="BY461" s="46"/>
      <c r="BZ461" s="46"/>
      <c r="CA461" s="46"/>
      <c r="CB461" s="46"/>
      <c r="CC461" s="46"/>
      <c r="CD461" s="46"/>
      <c r="CE461" s="46"/>
      <c r="CF461" s="46"/>
      <c r="CG461" s="46"/>
      <c r="CH461" s="46"/>
    </row>
    <row r="462" spans="1:86" s="2" customFormat="1" ht="12">
      <c r="A462" s="21" t="s">
        <v>202</v>
      </c>
      <c r="B462" s="20" t="s">
        <v>38</v>
      </c>
      <c r="C462" s="20" t="s">
        <v>8</v>
      </c>
      <c r="D462" s="20" t="s">
        <v>5</v>
      </c>
      <c r="E462" s="20" t="s">
        <v>452</v>
      </c>
      <c r="F462" s="23"/>
      <c r="G462" s="108">
        <f t="shared" si="124"/>
        <v>2728</v>
      </c>
      <c r="H462" s="108">
        <f t="shared" si="124"/>
        <v>0</v>
      </c>
      <c r="I462" s="108">
        <f t="shared" si="106"/>
        <v>2728</v>
      </c>
      <c r="J462" s="46"/>
      <c r="K462" s="46"/>
      <c r="L462" s="46"/>
      <c r="M462" s="46"/>
      <c r="N462" s="46"/>
      <c r="O462" s="46"/>
      <c r="P462" s="46"/>
      <c r="Q462" s="46"/>
      <c r="R462" s="46"/>
      <c r="S462" s="46"/>
      <c r="T462" s="46"/>
      <c r="U462" s="46"/>
      <c r="V462" s="46"/>
      <c r="W462" s="46"/>
      <c r="X462" s="46"/>
      <c r="Y462" s="46"/>
      <c r="Z462" s="46"/>
      <c r="AA462" s="46"/>
      <c r="AB462" s="46"/>
      <c r="AC462" s="46"/>
      <c r="AD462" s="46"/>
      <c r="AE462" s="46"/>
      <c r="AF462" s="46"/>
      <c r="AG462" s="46"/>
      <c r="AH462" s="46"/>
      <c r="AI462" s="46"/>
      <c r="AJ462" s="46"/>
      <c r="AK462" s="46"/>
      <c r="AL462" s="46"/>
      <c r="AM462" s="46"/>
      <c r="AN462" s="46"/>
      <c r="AO462" s="46"/>
      <c r="AP462" s="46"/>
      <c r="AQ462" s="46"/>
      <c r="AR462" s="46"/>
      <c r="AS462" s="46"/>
      <c r="AT462" s="46"/>
      <c r="AU462" s="46"/>
      <c r="AV462" s="46"/>
      <c r="AW462" s="46"/>
      <c r="AX462" s="46"/>
      <c r="AY462" s="46"/>
      <c r="AZ462" s="46"/>
      <c r="BA462" s="46"/>
      <c r="BB462" s="46"/>
      <c r="BC462" s="46"/>
      <c r="BD462" s="46"/>
      <c r="BE462" s="46"/>
      <c r="BF462" s="46"/>
      <c r="BG462" s="46"/>
      <c r="BH462" s="46"/>
      <c r="BI462" s="46"/>
      <c r="BJ462" s="46"/>
      <c r="BK462" s="46"/>
      <c r="BL462" s="46"/>
      <c r="BM462" s="46"/>
      <c r="BN462" s="46"/>
      <c r="BO462" s="46"/>
      <c r="BP462" s="46"/>
      <c r="BQ462" s="46"/>
      <c r="BR462" s="46"/>
      <c r="BS462" s="46"/>
      <c r="BT462" s="46"/>
      <c r="BU462" s="46"/>
      <c r="BV462" s="46"/>
      <c r="BW462" s="46"/>
      <c r="BX462" s="46"/>
      <c r="BY462" s="46"/>
      <c r="BZ462" s="46"/>
      <c r="CA462" s="46"/>
      <c r="CB462" s="46"/>
      <c r="CC462" s="46"/>
      <c r="CD462" s="46"/>
      <c r="CE462" s="46"/>
      <c r="CF462" s="46"/>
      <c r="CG462" s="46"/>
      <c r="CH462" s="46"/>
    </row>
    <row r="463" spans="1:86" s="2" customFormat="1" ht="12">
      <c r="A463" s="24" t="s">
        <v>68</v>
      </c>
      <c r="B463" s="20" t="s">
        <v>38</v>
      </c>
      <c r="C463" s="20" t="s">
        <v>8</v>
      </c>
      <c r="D463" s="20" t="s">
        <v>5</v>
      </c>
      <c r="E463" s="20" t="s">
        <v>452</v>
      </c>
      <c r="F463" s="23" t="s">
        <v>66</v>
      </c>
      <c r="G463" s="108">
        <f t="shared" si="124"/>
        <v>2728</v>
      </c>
      <c r="H463" s="108">
        <f t="shared" si="124"/>
        <v>0</v>
      </c>
      <c r="I463" s="108">
        <f t="shared" si="106"/>
        <v>2728</v>
      </c>
      <c r="J463" s="46"/>
      <c r="K463" s="46"/>
      <c r="L463" s="46"/>
      <c r="M463" s="46"/>
      <c r="N463" s="46"/>
      <c r="O463" s="46"/>
      <c r="P463" s="46"/>
      <c r="Q463" s="46"/>
      <c r="R463" s="46"/>
      <c r="S463" s="46"/>
      <c r="T463" s="46"/>
      <c r="U463" s="46"/>
      <c r="V463" s="46"/>
      <c r="W463" s="46"/>
      <c r="X463" s="46"/>
      <c r="Y463" s="46"/>
      <c r="Z463" s="46"/>
      <c r="AA463" s="46"/>
      <c r="AB463" s="46"/>
      <c r="AC463" s="46"/>
      <c r="AD463" s="46"/>
      <c r="AE463" s="46"/>
      <c r="AF463" s="46"/>
      <c r="AG463" s="46"/>
      <c r="AH463" s="46"/>
      <c r="AI463" s="46"/>
      <c r="AJ463" s="46"/>
      <c r="AK463" s="46"/>
      <c r="AL463" s="46"/>
      <c r="AM463" s="46"/>
      <c r="AN463" s="46"/>
      <c r="AO463" s="46"/>
      <c r="AP463" s="46"/>
      <c r="AQ463" s="46"/>
      <c r="AR463" s="46"/>
      <c r="AS463" s="46"/>
      <c r="AT463" s="46"/>
      <c r="AU463" s="46"/>
      <c r="AV463" s="46"/>
      <c r="AW463" s="46"/>
      <c r="AX463" s="46"/>
      <c r="AY463" s="46"/>
      <c r="AZ463" s="46"/>
      <c r="BA463" s="46"/>
      <c r="BB463" s="46"/>
      <c r="BC463" s="46"/>
      <c r="BD463" s="46"/>
      <c r="BE463" s="46"/>
      <c r="BF463" s="46"/>
      <c r="BG463" s="46"/>
      <c r="BH463" s="46"/>
      <c r="BI463" s="46"/>
      <c r="BJ463" s="46"/>
      <c r="BK463" s="46"/>
      <c r="BL463" s="46"/>
      <c r="BM463" s="46"/>
      <c r="BN463" s="46"/>
      <c r="BO463" s="46"/>
      <c r="BP463" s="46"/>
      <c r="BQ463" s="46"/>
      <c r="BR463" s="46"/>
      <c r="BS463" s="46"/>
      <c r="BT463" s="46"/>
      <c r="BU463" s="46"/>
      <c r="BV463" s="46"/>
      <c r="BW463" s="46"/>
      <c r="BX463" s="46"/>
      <c r="BY463" s="46"/>
      <c r="BZ463" s="46"/>
      <c r="CA463" s="46"/>
      <c r="CB463" s="46"/>
      <c r="CC463" s="46"/>
      <c r="CD463" s="46"/>
      <c r="CE463" s="46"/>
      <c r="CF463" s="46"/>
      <c r="CG463" s="46"/>
      <c r="CH463" s="46"/>
    </row>
    <row r="464" spans="1:86" s="2" customFormat="1" ht="14.25" customHeight="1">
      <c r="A464" s="24" t="s">
        <v>86</v>
      </c>
      <c r="B464" s="20" t="s">
        <v>38</v>
      </c>
      <c r="C464" s="20" t="s">
        <v>8</v>
      </c>
      <c r="D464" s="20" t="s">
        <v>5</v>
      </c>
      <c r="E464" s="20" t="s">
        <v>452</v>
      </c>
      <c r="F464" s="23" t="s">
        <v>67</v>
      </c>
      <c r="G464" s="108">
        <v>2728</v>
      </c>
      <c r="H464" s="108"/>
      <c r="I464" s="108">
        <f t="shared" si="106"/>
        <v>2728</v>
      </c>
      <c r="J464" s="46"/>
      <c r="K464" s="46"/>
      <c r="L464" s="46"/>
      <c r="M464" s="46"/>
      <c r="N464" s="46"/>
      <c r="O464" s="46"/>
      <c r="P464" s="46"/>
      <c r="Q464" s="46"/>
      <c r="R464" s="46"/>
      <c r="S464" s="46"/>
      <c r="T464" s="46"/>
      <c r="U464" s="46"/>
      <c r="V464" s="46"/>
      <c r="W464" s="46"/>
      <c r="X464" s="46"/>
      <c r="Y464" s="46"/>
      <c r="Z464" s="46"/>
      <c r="AA464" s="46"/>
      <c r="AB464" s="46"/>
      <c r="AC464" s="46"/>
      <c r="AD464" s="46"/>
      <c r="AE464" s="46"/>
      <c r="AF464" s="46"/>
      <c r="AG464" s="46"/>
      <c r="AH464" s="46"/>
      <c r="AI464" s="46"/>
      <c r="AJ464" s="46"/>
      <c r="AK464" s="46"/>
      <c r="AL464" s="46"/>
      <c r="AM464" s="46"/>
      <c r="AN464" s="46"/>
      <c r="AO464" s="46"/>
      <c r="AP464" s="46"/>
      <c r="AQ464" s="46"/>
      <c r="AR464" s="46"/>
      <c r="AS464" s="46"/>
      <c r="AT464" s="46"/>
      <c r="AU464" s="46"/>
      <c r="AV464" s="46"/>
      <c r="AW464" s="46"/>
      <c r="AX464" s="46"/>
      <c r="AY464" s="46"/>
      <c r="AZ464" s="46"/>
      <c r="BA464" s="46"/>
      <c r="BB464" s="46"/>
      <c r="BC464" s="46"/>
      <c r="BD464" s="46"/>
      <c r="BE464" s="46"/>
      <c r="BF464" s="46"/>
      <c r="BG464" s="46"/>
      <c r="BH464" s="46"/>
      <c r="BI464" s="46"/>
      <c r="BJ464" s="46"/>
      <c r="BK464" s="46"/>
      <c r="BL464" s="46"/>
      <c r="BM464" s="46"/>
      <c r="BN464" s="46"/>
      <c r="BO464" s="46"/>
      <c r="BP464" s="46"/>
      <c r="BQ464" s="46"/>
      <c r="BR464" s="46"/>
      <c r="BS464" s="46"/>
      <c r="BT464" s="46"/>
      <c r="BU464" s="46"/>
      <c r="BV464" s="46"/>
      <c r="BW464" s="46"/>
      <c r="BX464" s="46"/>
      <c r="BY464" s="46"/>
      <c r="BZ464" s="46"/>
      <c r="CA464" s="46"/>
      <c r="CB464" s="46"/>
      <c r="CC464" s="46"/>
      <c r="CD464" s="46"/>
      <c r="CE464" s="46"/>
      <c r="CF464" s="46"/>
      <c r="CG464" s="46"/>
      <c r="CH464" s="46"/>
    </row>
    <row r="465" spans="1:86" s="2" customFormat="1" ht="24" hidden="1">
      <c r="A465" s="21" t="s">
        <v>276</v>
      </c>
      <c r="B465" s="20" t="s">
        <v>38</v>
      </c>
      <c r="C465" s="20" t="s">
        <v>8</v>
      </c>
      <c r="D465" s="20" t="s">
        <v>5</v>
      </c>
      <c r="E465" s="20" t="s">
        <v>237</v>
      </c>
      <c r="F465" s="23"/>
      <c r="G465" s="108">
        <f>G466</f>
        <v>0</v>
      </c>
      <c r="H465" s="108">
        <f t="shared" si="123"/>
        <v>0</v>
      </c>
      <c r="I465" s="108">
        <f t="shared" si="106"/>
        <v>0</v>
      </c>
      <c r="J465" s="46"/>
      <c r="K465" s="46"/>
      <c r="L465" s="46"/>
      <c r="M465" s="46"/>
      <c r="N465" s="46"/>
      <c r="O465" s="46"/>
      <c r="P465" s="46"/>
      <c r="Q465" s="46"/>
      <c r="R465" s="46"/>
      <c r="S465" s="46"/>
      <c r="T465" s="46"/>
      <c r="U465" s="46"/>
      <c r="V465" s="46"/>
      <c r="W465" s="46"/>
      <c r="X465" s="46"/>
      <c r="Y465" s="46"/>
      <c r="Z465" s="46"/>
      <c r="AA465" s="46"/>
      <c r="AB465" s="46"/>
      <c r="AC465" s="46"/>
      <c r="AD465" s="46"/>
      <c r="AE465" s="46"/>
      <c r="AF465" s="46"/>
      <c r="AG465" s="46"/>
      <c r="AH465" s="46"/>
      <c r="AI465" s="46"/>
      <c r="AJ465" s="46"/>
      <c r="AK465" s="46"/>
      <c r="AL465" s="46"/>
      <c r="AM465" s="46"/>
      <c r="AN465" s="46"/>
      <c r="AO465" s="46"/>
      <c r="AP465" s="46"/>
      <c r="AQ465" s="46"/>
      <c r="AR465" s="46"/>
      <c r="AS465" s="46"/>
      <c r="AT465" s="46"/>
      <c r="AU465" s="46"/>
      <c r="AV465" s="46"/>
      <c r="AW465" s="46"/>
      <c r="AX465" s="46"/>
      <c r="AY465" s="46"/>
      <c r="AZ465" s="46"/>
      <c r="BA465" s="46"/>
      <c r="BB465" s="46"/>
      <c r="BC465" s="46"/>
      <c r="BD465" s="46"/>
      <c r="BE465" s="46"/>
      <c r="BF465" s="46"/>
      <c r="BG465" s="46"/>
      <c r="BH465" s="46"/>
      <c r="BI465" s="46"/>
      <c r="BJ465" s="46"/>
      <c r="BK465" s="46"/>
      <c r="BL465" s="46"/>
      <c r="BM465" s="46"/>
      <c r="BN465" s="46"/>
      <c r="BO465" s="46"/>
      <c r="BP465" s="46"/>
      <c r="BQ465" s="46"/>
      <c r="BR465" s="46"/>
      <c r="BS465" s="46"/>
      <c r="BT465" s="46"/>
      <c r="BU465" s="46"/>
      <c r="BV465" s="46"/>
      <c r="BW465" s="46"/>
      <c r="BX465" s="46"/>
      <c r="BY465" s="46"/>
      <c r="BZ465" s="46"/>
      <c r="CA465" s="46"/>
      <c r="CB465" s="46"/>
      <c r="CC465" s="46"/>
      <c r="CD465" s="46"/>
      <c r="CE465" s="46"/>
      <c r="CF465" s="46"/>
      <c r="CG465" s="46"/>
      <c r="CH465" s="46"/>
    </row>
    <row r="466" spans="1:86" s="2" customFormat="1" ht="12" hidden="1">
      <c r="A466" s="21" t="s">
        <v>202</v>
      </c>
      <c r="B466" s="20" t="s">
        <v>38</v>
      </c>
      <c r="C466" s="20" t="s">
        <v>8</v>
      </c>
      <c r="D466" s="20" t="s">
        <v>5</v>
      </c>
      <c r="E466" s="20" t="s">
        <v>238</v>
      </c>
      <c r="F466" s="23"/>
      <c r="G466" s="108">
        <f>G467</f>
        <v>0</v>
      </c>
      <c r="H466" s="108">
        <f t="shared" si="123"/>
        <v>0</v>
      </c>
      <c r="I466" s="108">
        <f t="shared" si="106"/>
        <v>0</v>
      </c>
      <c r="J466" s="46"/>
      <c r="K466" s="46"/>
      <c r="L466" s="46"/>
      <c r="M466" s="46"/>
      <c r="N466" s="46"/>
      <c r="O466" s="46"/>
      <c r="P466" s="46"/>
      <c r="Q466" s="46"/>
      <c r="R466" s="46"/>
      <c r="S466" s="46"/>
      <c r="T466" s="46"/>
      <c r="U466" s="46"/>
      <c r="V466" s="46"/>
      <c r="W466" s="46"/>
      <c r="X466" s="46"/>
      <c r="Y466" s="46"/>
      <c r="Z466" s="46"/>
      <c r="AA466" s="46"/>
      <c r="AB466" s="46"/>
      <c r="AC466" s="46"/>
      <c r="AD466" s="46"/>
      <c r="AE466" s="46"/>
      <c r="AF466" s="46"/>
      <c r="AG466" s="46"/>
      <c r="AH466" s="46"/>
      <c r="AI466" s="46"/>
      <c r="AJ466" s="46"/>
      <c r="AK466" s="46"/>
      <c r="AL466" s="46"/>
      <c r="AM466" s="46"/>
      <c r="AN466" s="46"/>
      <c r="AO466" s="46"/>
      <c r="AP466" s="46"/>
      <c r="AQ466" s="46"/>
      <c r="AR466" s="46"/>
      <c r="AS466" s="46"/>
      <c r="AT466" s="46"/>
      <c r="AU466" s="46"/>
      <c r="AV466" s="46"/>
      <c r="AW466" s="46"/>
      <c r="AX466" s="46"/>
      <c r="AY466" s="46"/>
      <c r="AZ466" s="46"/>
      <c r="BA466" s="46"/>
      <c r="BB466" s="46"/>
      <c r="BC466" s="46"/>
      <c r="BD466" s="46"/>
      <c r="BE466" s="46"/>
      <c r="BF466" s="46"/>
      <c r="BG466" s="46"/>
      <c r="BH466" s="46"/>
      <c r="BI466" s="46"/>
      <c r="BJ466" s="46"/>
      <c r="BK466" s="46"/>
      <c r="BL466" s="46"/>
      <c r="BM466" s="46"/>
      <c r="BN466" s="46"/>
      <c r="BO466" s="46"/>
      <c r="BP466" s="46"/>
      <c r="BQ466" s="46"/>
      <c r="BR466" s="46"/>
      <c r="BS466" s="46"/>
      <c r="BT466" s="46"/>
      <c r="BU466" s="46"/>
      <c r="BV466" s="46"/>
      <c r="BW466" s="46"/>
      <c r="BX466" s="46"/>
      <c r="BY466" s="46"/>
      <c r="BZ466" s="46"/>
      <c r="CA466" s="46"/>
      <c r="CB466" s="46"/>
      <c r="CC466" s="46"/>
      <c r="CD466" s="46"/>
      <c r="CE466" s="46"/>
      <c r="CF466" s="46"/>
      <c r="CG466" s="46"/>
      <c r="CH466" s="46"/>
    </row>
    <row r="467" spans="1:86" s="2" customFormat="1" ht="12" hidden="1">
      <c r="A467" s="24" t="s">
        <v>68</v>
      </c>
      <c r="B467" s="20" t="s">
        <v>38</v>
      </c>
      <c r="C467" s="20" t="s">
        <v>8</v>
      </c>
      <c r="D467" s="20" t="s">
        <v>5</v>
      </c>
      <c r="E467" s="20" t="s">
        <v>238</v>
      </c>
      <c r="F467" s="23" t="s">
        <v>66</v>
      </c>
      <c r="G467" s="108">
        <f>G468</f>
        <v>0</v>
      </c>
      <c r="H467" s="108">
        <f t="shared" si="123"/>
        <v>0</v>
      </c>
      <c r="I467" s="108">
        <f t="shared" si="106"/>
        <v>0</v>
      </c>
      <c r="J467" s="46"/>
      <c r="K467" s="46"/>
      <c r="L467" s="46"/>
      <c r="M467" s="46"/>
      <c r="N467" s="46"/>
      <c r="O467" s="46"/>
      <c r="P467" s="46"/>
      <c r="Q467" s="46"/>
      <c r="R467" s="46"/>
      <c r="S467" s="46"/>
      <c r="T467" s="46"/>
      <c r="U467" s="46"/>
      <c r="V467" s="46"/>
      <c r="W467" s="46"/>
      <c r="X467" s="46"/>
      <c r="Y467" s="46"/>
      <c r="Z467" s="46"/>
      <c r="AA467" s="46"/>
      <c r="AB467" s="46"/>
      <c r="AC467" s="46"/>
      <c r="AD467" s="46"/>
      <c r="AE467" s="46"/>
      <c r="AF467" s="46"/>
      <c r="AG467" s="46"/>
      <c r="AH467" s="46"/>
      <c r="AI467" s="46"/>
      <c r="AJ467" s="46"/>
      <c r="AK467" s="46"/>
      <c r="AL467" s="46"/>
      <c r="AM467" s="46"/>
      <c r="AN467" s="46"/>
      <c r="AO467" s="46"/>
      <c r="AP467" s="46"/>
      <c r="AQ467" s="46"/>
      <c r="AR467" s="46"/>
      <c r="AS467" s="46"/>
      <c r="AT467" s="46"/>
      <c r="AU467" s="46"/>
      <c r="AV467" s="46"/>
      <c r="AW467" s="46"/>
      <c r="AX467" s="46"/>
      <c r="AY467" s="46"/>
      <c r="AZ467" s="46"/>
      <c r="BA467" s="46"/>
      <c r="BB467" s="46"/>
      <c r="BC467" s="46"/>
      <c r="BD467" s="46"/>
      <c r="BE467" s="46"/>
      <c r="BF467" s="46"/>
      <c r="BG467" s="46"/>
      <c r="BH467" s="46"/>
      <c r="BI467" s="46"/>
      <c r="BJ467" s="46"/>
      <c r="BK467" s="46"/>
      <c r="BL467" s="46"/>
      <c r="BM467" s="46"/>
      <c r="BN467" s="46"/>
      <c r="BO467" s="46"/>
      <c r="BP467" s="46"/>
      <c r="BQ467" s="46"/>
      <c r="BR467" s="46"/>
      <c r="BS467" s="46"/>
      <c r="BT467" s="46"/>
      <c r="BU467" s="46"/>
      <c r="BV467" s="46"/>
      <c r="BW467" s="46"/>
      <c r="BX467" s="46"/>
      <c r="BY467" s="46"/>
      <c r="BZ467" s="46"/>
      <c r="CA467" s="46"/>
      <c r="CB467" s="46"/>
      <c r="CC467" s="46"/>
      <c r="CD467" s="46"/>
      <c r="CE467" s="46"/>
      <c r="CF467" s="46"/>
      <c r="CG467" s="46"/>
      <c r="CH467" s="46"/>
    </row>
    <row r="468" spans="1:86" s="2" customFormat="1" ht="12" hidden="1">
      <c r="A468" s="24" t="s">
        <v>86</v>
      </c>
      <c r="B468" s="20" t="s">
        <v>38</v>
      </c>
      <c r="C468" s="20" t="s">
        <v>8</v>
      </c>
      <c r="D468" s="20" t="s">
        <v>5</v>
      </c>
      <c r="E468" s="20" t="s">
        <v>238</v>
      </c>
      <c r="F468" s="23" t="s">
        <v>67</v>
      </c>
      <c r="G468" s="108"/>
      <c r="H468" s="111"/>
      <c r="I468" s="108">
        <f t="shared" si="106"/>
        <v>0</v>
      </c>
      <c r="J468" s="46"/>
      <c r="K468" s="46"/>
      <c r="L468" s="46"/>
      <c r="M468" s="46"/>
      <c r="N468" s="46"/>
      <c r="O468" s="46"/>
      <c r="P468" s="46"/>
      <c r="Q468" s="46"/>
      <c r="R468" s="46"/>
      <c r="S468" s="46"/>
      <c r="T468" s="46"/>
      <c r="U468" s="46"/>
      <c r="V468" s="46"/>
      <c r="W468" s="46"/>
      <c r="X468" s="46"/>
      <c r="Y468" s="46"/>
      <c r="Z468" s="46"/>
      <c r="AA468" s="46"/>
      <c r="AB468" s="46"/>
      <c r="AC468" s="46"/>
      <c r="AD468" s="46"/>
      <c r="AE468" s="46"/>
      <c r="AF468" s="46"/>
      <c r="AG468" s="46"/>
      <c r="AH468" s="46"/>
      <c r="AI468" s="46"/>
      <c r="AJ468" s="46"/>
      <c r="AK468" s="46"/>
      <c r="AL468" s="46"/>
      <c r="AM468" s="46"/>
      <c r="AN468" s="46"/>
      <c r="AO468" s="46"/>
      <c r="AP468" s="46"/>
      <c r="AQ468" s="46"/>
      <c r="AR468" s="46"/>
      <c r="AS468" s="46"/>
      <c r="AT468" s="46"/>
      <c r="AU468" s="46"/>
      <c r="AV468" s="46"/>
      <c r="AW468" s="46"/>
      <c r="AX468" s="46"/>
      <c r="AY468" s="46"/>
      <c r="AZ468" s="46"/>
      <c r="BA468" s="46"/>
      <c r="BB468" s="46"/>
      <c r="BC468" s="46"/>
      <c r="BD468" s="46"/>
      <c r="BE468" s="46"/>
      <c r="BF468" s="46"/>
      <c r="BG468" s="46"/>
      <c r="BH468" s="46"/>
      <c r="BI468" s="46"/>
      <c r="BJ468" s="46"/>
      <c r="BK468" s="46"/>
      <c r="BL468" s="46"/>
      <c r="BM468" s="46"/>
      <c r="BN468" s="46"/>
      <c r="BO468" s="46"/>
      <c r="BP468" s="46"/>
      <c r="BQ468" s="46"/>
      <c r="BR468" s="46"/>
      <c r="BS468" s="46"/>
      <c r="BT468" s="46"/>
      <c r="BU468" s="46"/>
      <c r="BV468" s="46"/>
      <c r="BW468" s="46"/>
      <c r="BX468" s="46"/>
      <c r="BY468" s="46"/>
      <c r="BZ468" s="46"/>
      <c r="CA468" s="46"/>
      <c r="CB468" s="46"/>
      <c r="CC468" s="46"/>
      <c r="CD468" s="46"/>
      <c r="CE468" s="46"/>
      <c r="CF468" s="46"/>
      <c r="CG468" s="46"/>
      <c r="CH468" s="46"/>
    </row>
    <row r="469" spans="1:86" s="6" customFormat="1" ht="12" hidden="1">
      <c r="A469" s="15" t="s">
        <v>315</v>
      </c>
      <c r="B469" s="32">
        <v>801</v>
      </c>
      <c r="C469" s="16" t="s">
        <v>15</v>
      </c>
      <c r="D469" s="16"/>
      <c r="E469" s="16"/>
      <c r="F469" s="26"/>
      <c r="G469" s="106">
        <f t="shared" ref="G469:G476" si="125">G470</f>
        <v>0</v>
      </c>
      <c r="H469" s="114"/>
      <c r="I469" s="106">
        <f t="shared" si="106"/>
        <v>0</v>
      </c>
      <c r="J469" s="2"/>
      <c r="K469" s="2"/>
      <c r="L469" s="2"/>
      <c r="M469" s="2"/>
    </row>
    <row r="470" spans="1:86" s="53" customFormat="1" ht="12" hidden="1">
      <c r="A470" s="33" t="s">
        <v>314</v>
      </c>
      <c r="B470" s="34">
        <v>801</v>
      </c>
      <c r="C470" s="18" t="s">
        <v>15</v>
      </c>
      <c r="D470" s="18" t="s">
        <v>8</v>
      </c>
      <c r="E470" s="18"/>
      <c r="F470" s="42"/>
      <c r="G470" s="107">
        <f t="shared" si="125"/>
        <v>0</v>
      </c>
      <c r="H470" s="115"/>
      <c r="I470" s="106">
        <f t="shared" si="106"/>
        <v>0</v>
      </c>
      <c r="J470" s="5"/>
      <c r="K470" s="5"/>
      <c r="L470" s="5"/>
      <c r="M470" s="5"/>
    </row>
    <row r="471" spans="1:86" s="2" customFormat="1" ht="24" hidden="1">
      <c r="A471" s="24" t="s">
        <v>319</v>
      </c>
      <c r="B471" s="30">
        <v>801</v>
      </c>
      <c r="C471" s="20" t="s">
        <v>15</v>
      </c>
      <c r="D471" s="20" t="s">
        <v>8</v>
      </c>
      <c r="E471" s="20" t="s">
        <v>316</v>
      </c>
      <c r="F471" s="23"/>
      <c r="G471" s="108">
        <f>G475+G472</f>
        <v>0</v>
      </c>
      <c r="H471" s="109"/>
      <c r="I471" s="106">
        <f t="shared" si="106"/>
        <v>0</v>
      </c>
    </row>
    <row r="472" spans="1:86" s="2" customFormat="1" ht="12" hidden="1">
      <c r="A472" s="21" t="s">
        <v>223</v>
      </c>
      <c r="B472" s="30">
        <v>801</v>
      </c>
      <c r="C472" s="20" t="s">
        <v>15</v>
      </c>
      <c r="D472" s="20" t="s">
        <v>8</v>
      </c>
      <c r="E472" s="20" t="s">
        <v>320</v>
      </c>
      <c r="F472" s="23"/>
      <c r="G472" s="108">
        <f>G473</f>
        <v>0</v>
      </c>
      <c r="H472" s="109"/>
      <c r="I472" s="106">
        <f t="shared" si="106"/>
        <v>0</v>
      </c>
    </row>
    <row r="473" spans="1:86" s="2" customFormat="1" ht="12" hidden="1">
      <c r="A473" s="29" t="s">
        <v>70</v>
      </c>
      <c r="B473" s="30">
        <v>801</v>
      </c>
      <c r="C473" s="20" t="s">
        <v>15</v>
      </c>
      <c r="D473" s="20" t="s">
        <v>8</v>
      </c>
      <c r="E473" s="20" t="s">
        <v>320</v>
      </c>
      <c r="F473" s="23" t="s">
        <v>22</v>
      </c>
      <c r="G473" s="108">
        <f>G474</f>
        <v>0</v>
      </c>
      <c r="H473" s="109"/>
      <c r="I473" s="106">
        <f t="shared" si="106"/>
        <v>0</v>
      </c>
    </row>
    <row r="474" spans="1:86" s="2" customFormat="1" ht="12" hidden="1">
      <c r="A474" s="21" t="s">
        <v>270</v>
      </c>
      <c r="B474" s="30">
        <v>801</v>
      </c>
      <c r="C474" s="20" t="s">
        <v>15</v>
      </c>
      <c r="D474" s="20" t="s">
        <v>8</v>
      </c>
      <c r="E474" s="20" t="s">
        <v>320</v>
      </c>
      <c r="F474" s="23" t="s">
        <v>271</v>
      </c>
      <c r="G474" s="108">
        <v>0</v>
      </c>
      <c r="H474" s="109"/>
      <c r="I474" s="106">
        <f t="shared" si="106"/>
        <v>0</v>
      </c>
    </row>
    <row r="475" spans="1:86" s="2" customFormat="1" ht="12" hidden="1">
      <c r="A475" s="21" t="s">
        <v>223</v>
      </c>
      <c r="B475" s="30">
        <v>801</v>
      </c>
      <c r="C475" s="20" t="s">
        <v>15</v>
      </c>
      <c r="D475" s="20" t="s">
        <v>8</v>
      </c>
      <c r="E475" s="20" t="s">
        <v>320</v>
      </c>
      <c r="F475" s="23"/>
      <c r="G475" s="108">
        <f t="shared" si="125"/>
        <v>0</v>
      </c>
      <c r="H475" s="109"/>
      <c r="I475" s="106">
        <f t="shared" si="106"/>
        <v>0</v>
      </c>
    </row>
    <row r="476" spans="1:86" s="2" customFormat="1" ht="12" hidden="1">
      <c r="A476" s="24" t="s">
        <v>68</v>
      </c>
      <c r="B476" s="30">
        <v>801</v>
      </c>
      <c r="C476" s="20" t="s">
        <v>15</v>
      </c>
      <c r="D476" s="20" t="s">
        <v>8</v>
      </c>
      <c r="E476" s="20" t="s">
        <v>320</v>
      </c>
      <c r="F476" s="23" t="s">
        <v>66</v>
      </c>
      <c r="G476" s="108">
        <f t="shared" si="125"/>
        <v>0</v>
      </c>
      <c r="H476" s="109"/>
      <c r="I476" s="106">
        <f t="shared" si="106"/>
        <v>0</v>
      </c>
    </row>
    <row r="477" spans="1:86" s="2" customFormat="1" ht="12" hidden="1">
      <c r="A477" s="24" t="s">
        <v>86</v>
      </c>
      <c r="B477" s="30">
        <v>801</v>
      </c>
      <c r="C477" s="20" t="s">
        <v>15</v>
      </c>
      <c r="D477" s="20" t="s">
        <v>8</v>
      </c>
      <c r="E477" s="20" t="s">
        <v>320</v>
      </c>
      <c r="F477" s="23" t="s">
        <v>67</v>
      </c>
      <c r="G477" s="108"/>
      <c r="H477" s="109"/>
      <c r="I477" s="106">
        <f t="shared" si="106"/>
        <v>0</v>
      </c>
    </row>
    <row r="478" spans="1:86" s="2" customFormat="1" ht="3" customHeight="1">
      <c r="A478" s="21"/>
      <c r="B478" s="20"/>
      <c r="C478" s="20"/>
      <c r="D478" s="20"/>
      <c r="E478" s="20"/>
      <c r="F478" s="20"/>
      <c r="G478" s="108"/>
      <c r="H478" s="111"/>
      <c r="I478" s="106"/>
      <c r="J478" s="46"/>
      <c r="K478" s="46"/>
      <c r="L478" s="46"/>
      <c r="M478" s="46"/>
      <c r="N478" s="46"/>
      <c r="O478" s="46"/>
      <c r="P478" s="46"/>
      <c r="Q478" s="46"/>
      <c r="R478" s="46"/>
      <c r="S478" s="46"/>
      <c r="T478" s="46"/>
      <c r="U478" s="46"/>
      <c r="V478" s="46"/>
      <c r="W478" s="46"/>
      <c r="X478" s="46"/>
      <c r="Y478" s="46"/>
      <c r="Z478" s="46"/>
      <c r="AA478" s="46"/>
      <c r="AB478" s="46"/>
      <c r="AC478" s="46"/>
      <c r="AD478" s="46"/>
      <c r="AE478" s="46"/>
      <c r="AF478" s="46"/>
      <c r="AG478" s="46"/>
      <c r="AH478" s="46"/>
      <c r="AI478" s="46"/>
      <c r="AJ478" s="46"/>
      <c r="AK478" s="46"/>
      <c r="AL478" s="46"/>
      <c r="AM478" s="46"/>
      <c r="AN478" s="46"/>
      <c r="AO478" s="46"/>
      <c r="AP478" s="46"/>
      <c r="AQ478" s="46"/>
      <c r="AR478" s="46"/>
      <c r="AS478" s="46"/>
      <c r="AT478" s="46"/>
      <c r="AU478" s="46"/>
      <c r="AV478" s="46"/>
      <c r="AW478" s="46"/>
      <c r="AX478" s="46"/>
      <c r="AY478" s="46"/>
      <c r="AZ478" s="46"/>
      <c r="BA478" s="46"/>
      <c r="BB478" s="46"/>
      <c r="BC478" s="46"/>
      <c r="BD478" s="46"/>
      <c r="BE478" s="46"/>
      <c r="BF478" s="46"/>
      <c r="BG478" s="46"/>
      <c r="BH478" s="46"/>
      <c r="BI478" s="46"/>
      <c r="BJ478" s="46"/>
      <c r="BK478" s="46"/>
      <c r="BL478" s="46"/>
      <c r="BM478" s="46"/>
      <c r="BN478" s="46"/>
      <c r="BO478" s="46"/>
      <c r="BP478" s="46"/>
      <c r="BQ478" s="46"/>
      <c r="BR478" s="46"/>
      <c r="BS478" s="46"/>
      <c r="BT478" s="46"/>
      <c r="BU478" s="46"/>
      <c r="BV478" s="46"/>
      <c r="BW478" s="46"/>
      <c r="BX478" s="46"/>
      <c r="BY478" s="46"/>
      <c r="BZ478" s="46"/>
      <c r="CA478" s="46"/>
      <c r="CB478" s="46"/>
      <c r="CC478" s="46"/>
      <c r="CD478" s="46"/>
      <c r="CE478" s="46"/>
      <c r="CF478" s="46"/>
      <c r="CG478" s="46"/>
      <c r="CH478" s="46"/>
    </row>
    <row r="479" spans="1:86" s="2" customFormat="1" ht="12">
      <c r="A479" s="25" t="s">
        <v>36</v>
      </c>
      <c r="B479" s="16" t="s">
        <v>49</v>
      </c>
      <c r="C479" s="20"/>
      <c r="D479" s="20"/>
      <c r="E479" s="20"/>
      <c r="F479" s="20"/>
      <c r="G479" s="106">
        <f>G480+G689+G726</f>
        <v>452630.80000000005</v>
      </c>
      <c r="H479" s="106">
        <f>H480+H689+H726</f>
        <v>-0.1</v>
      </c>
      <c r="I479" s="106">
        <f t="shared" si="106"/>
        <v>452630.70000000007</v>
      </c>
      <c r="J479" s="46"/>
      <c r="K479" s="46"/>
      <c r="L479" s="46"/>
      <c r="M479" s="46"/>
      <c r="N479" s="46"/>
      <c r="O479" s="46"/>
      <c r="P479" s="46"/>
      <c r="Q479" s="46"/>
      <c r="R479" s="46"/>
      <c r="S479" s="46"/>
      <c r="T479" s="46"/>
      <c r="U479" s="46"/>
      <c r="V479" s="46"/>
      <c r="W479" s="46"/>
      <c r="X479" s="46"/>
      <c r="Y479" s="46"/>
      <c r="Z479" s="46"/>
      <c r="AA479" s="46"/>
      <c r="AB479" s="46"/>
      <c r="AC479" s="46"/>
      <c r="AD479" s="46"/>
      <c r="AE479" s="46"/>
      <c r="AF479" s="46"/>
      <c r="AG479" s="46"/>
      <c r="AH479" s="46"/>
      <c r="AI479" s="46"/>
      <c r="AJ479" s="46"/>
      <c r="AK479" s="46"/>
      <c r="AL479" s="46"/>
      <c r="AM479" s="46"/>
      <c r="AN479" s="46"/>
      <c r="AO479" s="46"/>
      <c r="AP479" s="46"/>
      <c r="AQ479" s="46"/>
      <c r="AR479" s="46"/>
      <c r="AS479" s="46"/>
      <c r="AT479" s="46"/>
      <c r="AU479" s="46"/>
      <c r="AV479" s="46"/>
      <c r="AW479" s="46"/>
      <c r="AX479" s="46"/>
      <c r="AY479" s="46"/>
      <c r="AZ479" s="46"/>
      <c r="BA479" s="46"/>
      <c r="BB479" s="46"/>
      <c r="BC479" s="46"/>
      <c r="BD479" s="46"/>
      <c r="BE479" s="46"/>
      <c r="BF479" s="46"/>
      <c r="BG479" s="46"/>
      <c r="BH479" s="46"/>
      <c r="BI479" s="46"/>
      <c r="BJ479" s="46"/>
      <c r="BK479" s="46"/>
      <c r="BL479" s="46"/>
      <c r="BM479" s="46"/>
      <c r="BN479" s="46"/>
      <c r="BO479" s="46"/>
      <c r="BP479" s="46"/>
      <c r="BQ479" s="46"/>
      <c r="BR479" s="46"/>
      <c r="BS479" s="46"/>
      <c r="BT479" s="46"/>
      <c r="BU479" s="46"/>
      <c r="BV479" s="46"/>
      <c r="BW479" s="46"/>
      <c r="BX479" s="46"/>
      <c r="BY479" s="46"/>
      <c r="BZ479" s="46"/>
      <c r="CA479" s="46"/>
      <c r="CB479" s="46"/>
      <c r="CC479" s="46"/>
      <c r="CD479" s="46"/>
      <c r="CE479" s="46"/>
      <c r="CF479" s="46"/>
      <c r="CG479" s="46"/>
      <c r="CH479" s="46"/>
    </row>
    <row r="480" spans="1:86" s="11" customFormat="1" ht="12">
      <c r="A480" s="25" t="s">
        <v>35</v>
      </c>
      <c r="B480" s="16" t="s">
        <v>49</v>
      </c>
      <c r="C480" s="16" t="s">
        <v>9</v>
      </c>
      <c r="D480" s="16"/>
      <c r="E480" s="16"/>
      <c r="F480" s="16"/>
      <c r="G480" s="106">
        <f>G481+G531+G638+G672+G605</f>
        <v>437739.9</v>
      </c>
      <c r="H480" s="106">
        <f>H481+H531+H638+H672+H605</f>
        <v>-0.1</v>
      </c>
      <c r="I480" s="106">
        <f t="shared" si="106"/>
        <v>437739.80000000005</v>
      </c>
      <c r="J480" s="44"/>
      <c r="K480" s="44"/>
      <c r="L480" s="44"/>
      <c r="M480" s="44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  <c r="AC480" s="48"/>
      <c r="AD480" s="48"/>
      <c r="AE480" s="48"/>
      <c r="AF480" s="48"/>
      <c r="AG480" s="48"/>
      <c r="AH480" s="48"/>
      <c r="AI480" s="48"/>
      <c r="AJ480" s="48"/>
      <c r="AK480" s="48"/>
      <c r="AL480" s="48"/>
      <c r="AM480" s="48"/>
      <c r="AN480" s="48"/>
      <c r="AO480" s="48"/>
      <c r="AP480" s="48"/>
      <c r="AQ480" s="48"/>
      <c r="AR480" s="48"/>
      <c r="AS480" s="48"/>
      <c r="AT480" s="48"/>
      <c r="AU480" s="48"/>
      <c r="AV480" s="48"/>
      <c r="AW480" s="48"/>
      <c r="AX480" s="48"/>
      <c r="AY480" s="48"/>
      <c r="AZ480" s="48"/>
      <c r="BA480" s="48"/>
      <c r="BB480" s="48"/>
      <c r="BC480" s="48"/>
      <c r="BD480" s="48"/>
      <c r="BE480" s="48"/>
      <c r="BF480" s="48"/>
      <c r="BG480" s="48"/>
      <c r="BH480" s="48"/>
      <c r="BI480" s="48"/>
      <c r="BJ480" s="48"/>
      <c r="BK480" s="48"/>
      <c r="BL480" s="48"/>
      <c r="BM480" s="48"/>
      <c r="BN480" s="48"/>
      <c r="BO480" s="48"/>
      <c r="BP480" s="48"/>
      <c r="BQ480" s="48"/>
      <c r="BR480" s="48"/>
      <c r="BS480" s="48"/>
      <c r="BT480" s="48"/>
      <c r="BU480" s="48"/>
      <c r="BV480" s="48"/>
      <c r="BW480" s="48"/>
      <c r="BX480" s="48"/>
      <c r="BY480" s="48"/>
      <c r="BZ480" s="48"/>
      <c r="CA480" s="48"/>
      <c r="CB480" s="48"/>
      <c r="CC480" s="48"/>
      <c r="CD480" s="48"/>
      <c r="CE480" s="48"/>
      <c r="CF480" s="48"/>
      <c r="CG480" s="48"/>
      <c r="CH480" s="48"/>
    </row>
    <row r="481" spans="1:86" s="11" customFormat="1" ht="12">
      <c r="A481" s="22" t="s">
        <v>23</v>
      </c>
      <c r="B481" s="18" t="s">
        <v>49</v>
      </c>
      <c r="C481" s="18" t="s">
        <v>9</v>
      </c>
      <c r="D481" s="18" t="s">
        <v>5</v>
      </c>
      <c r="E481" s="19"/>
      <c r="F481" s="19"/>
      <c r="G481" s="107">
        <f>G482</f>
        <v>112941.69999999998</v>
      </c>
      <c r="H481" s="107">
        <f t="shared" ref="H481" si="126">H482</f>
        <v>-150</v>
      </c>
      <c r="I481" s="107">
        <f t="shared" si="106"/>
        <v>112791.69999999998</v>
      </c>
      <c r="J481" s="44"/>
      <c r="K481" s="44"/>
      <c r="L481" s="44"/>
      <c r="M481" s="44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  <c r="AC481" s="48"/>
      <c r="AD481" s="48"/>
      <c r="AE481" s="48"/>
      <c r="AF481" s="48"/>
      <c r="AG481" s="48"/>
      <c r="AH481" s="48"/>
      <c r="AI481" s="48"/>
      <c r="AJ481" s="48"/>
      <c r="AK481" s="48"/>
      <c r="AL481" s="48"/>
      <c r="AM481" s="48"/>
      <c r="AN481" s="48"/>
      <c r="AO481" s="48"/>
      <c r="AP481" s="48"/>
      <c r="AQ481" s="48"/>
      <c r="AR481" s="48"/>
      <c r="AS481" s="48"/>
      <c r="AT481" s="48"/>
      <c r="AU481" s="48"/>
      <c r="AV481" s="48"/>
      <c r="AW481" s="48"/>
      <c r="AX481" s="48"/>
      <c r="AY481" s="48"/>
      <c r="AZ481" s="48"/>
      <c r="BA481" s="48"/>
      <c r="BB481" s="48"/>
      <c r="BC481" s="48"/>
      <c r="BD481" s="48"/>
      <c r="BE481" s="48"/>
      <c r="BF481" s="48"/>
      <c r="BG481" s="48"/>
      <c r="BH481" s="48"/>
      <c r="BI481" s="48"/>
      <c r="BJ481" s="48"/>
      <c r="BK481" s="48"/>
      <c r="BL481" s="48"/>
      <c r="BM481" s="48"/>
      <c r="BN481" s="48"/>
      <c r="BO481" s="48"/>
      <c r="BP481" s="48"/>
      <c r="BQ481" s="48"/>
      <c r="BR481" s="48"/>
      <c r="BS481" s="48"/>
      <c r="BT481" s="48"/>
      <c r="BU481" s="48"/>
      <c r="BV481" s="48"/>
      <c r="BW481" s="48"/>
      <c r="BX481" s="48"/>
      <c r="BY481" s="48"/>
      <c r="BZ481" s="48"/>
      <c r="CA481" s="48"/>
      <c r="CB481" s="48"/>
      <c r="CC481" s="48"/>
      <c r="CD481" s="48"/>
      <c r="CE481" s="48"/>
      <c r="CF481" s="48"/>
      <c r="CG481" s="48"/>
      <c r="CH481" s="48"/>
    </row>
    <row r="482" spans="1:86" s="11" customFormat="1" ht="24">
      <c r="A482" s="21" t="s">
        <v>333</v>
      </c>
      <c r="B482" s="20" t="s">
        <v>49</v>
      </c>
      <c r="C482" s="20" t="s">
        <v>9</v>
      </c>
      <c r="D482" s="20" t="s">
        <v>5</v>
      </c>
      <c r="E482" s="20" t="s">
        <v>166</v>
      </c>
      <c r="F482" s="20"/>
      <c r="G482" s="108">
        <f>G483+G518+G502</f>
        <v>112941.69999999998</v>
      </c>
      <c r="H482" s="108">
        <f>H483+H518+H502</f>
        <v>-150</v>
      </c>
      <c r="I482" s="108">
        <f t="shared" si="106"/>
        <v>112791.69999999998</v>
      </c>
      <c r="J482" s="44"/>
      <c r="K482" s="44"/>
      <c r="L482" s="44"/>
      <c r="M482" s="44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  <c r="AC482" s="48"/>
      <c r="AD482" s="48"/>
      <c r="AE482" s="48"/>
      <c r="AF482" s="48"/>
      <c r="AG482" s="48"/>
      <c r="AH482" s="48"/>
      <c r="AI482" s="48"/>
      <c r="AJ482" s="48"/>
      <c r="AK482" s="48"/>
      <c r="AL482" s="48"/>
      <c r="AM482" s="48"/>
      <c r="AN482" s="48"/>
      <c r="AO482" s="48"/>
      <c r="AP482" s="48"/>
      <c r="AQ482" s="48"/>
      <c r="AR482" s="48"/>
      <c r="AS482" s="48"/>
      <c r="AT482" s="48"/>
      <c r="AU482" s="48"/>
      <c r="AV482" s="48"/>
      <c r="AW482" s="48"/>
      <c r="AX482" s="48"/>
      <c r="AY482" s="48"/>
      <c r="AZ482" s="48"/>
      <c r="BA482" s="48"/>
      <c r="BB482" s="48"/>
      <c r="BC482" s="48"/>
      <c r="BD482" s="48"/>
      <c r="BE482" s="48"/>
      <c r="BF482" s="48"/>
      <c r="BG482" s="48"/>
      <c r="BH482" s="48"/>
      <c r="BI482" s="48"/>
      <c r="BJ482" s="48"/>
      <c r="BK482" s="48"/>
      <c r="BL482" s="48"/>
      <c r="BM482" s="48"/>
      <c r="BN482" s="48"/>
      <c r="BO482" s="48"/>
      <c r="BP482" s="48"/>
      <c r="BQ482" s="48"/>
      <c r="BR482" s="48"/>
      <c r="BS482" s="48"/>
      <c r="BT482" s="48"/>
      <c r="BU482" s="48"/>
      <c r="BV482" s="48"/>
      <c r="BW482" s="48"/>
      <c r="BX482" s="48"/>
      <c r="BY482" s="48"/>
      <c r="BZ482" s="48"/>
      <c r="CA482" s="48"/>
      <c r="CB482" s="48"/>
      <c r="CC482" s="48"/>
      <c r="CD482" s="48"/>
      <c r="CE482" s="48"/>
      <c r="CF482" s="48"/>
      <c r="CG482" s="48"/>
      <c r="CH482" s="48"/>
    </row>
    <row r="483" spans="1:86" s="5" customFormat="1" ht="12">
      <c r="A483" s="21" t="s">
        <v>334</v>
      </c>
      <c r="B483" s="20" t="s">
        <v>49</v>
      </c>
      <c r="C483" s="20" t="s">
        <v>9</v>
      </c>
      <c r="D483" s="20" t="s">
        <v>5</v>
      </c>
      <c r="E483" s="20" t="s">
        <v>167</v>
      </c>
      <c r="F483" s="20"/>
      <c r="G483" s="108">
        <f>G484+G487+G493+G490+G496+G499</f>
        <v>107059.29999999999</v>
      </c>
      <c r="H483" s="108">
        <f t="shared" ref="H483" si="127">H484+H487+H493+H490+H496+H499</f>
        <v>0</v>
      </c>
      <c r="I483" s="108">
        <f t="shared" si="106"/>
        <v>107059.29999999999</v>
      </c>
      <c r="J483" s="45"/>
      <c r="K483" s="45"/>
      <c r="L483" s="45"/>
      <c r="M483" s="45"/>
      <c r="N483" s="45"/>
      <c r="O483" s="45"/>
      <c r="P483" s="45"/>
      <c r="Q483" s="45"/>
      <c r="R483" s="45"/>
      <c r="S483" s="45"/>
      <c r="T483" s="45"/>
      <c r="U483" s="45"/>
      <c r="V483" s="45"/>
      <c r="W483" s="45"/>
      <c r="X483" s="45"/>
      <c r="Y483" s="45"/>
      <c r="Z483" s="45"/>
      <c r="AA483" s="45"/>
      <c r="AB483" s="45"/>
      <c r="AC483" s="45"/>
      <c r="AD483" s="45"/>
      <c r="AE483" s="45"/>
      <c r="AF483" s="45"/>
      <c r="AG483" s="45"/>
      <c r="AH483" s="45"/>
      <c r="AI483" s="45"/>
      <c r="AJ483" s="45"/>
      <c r="AK483" s="45"/>
      <c r="AL483" s="45"/>
      <c r="AM483" s="45"/>
      <c r="AN483" s="45"/>
      <c r="AO483" s="45"/>
      <c r="AP483" s="45"/>
      <c r="AQ483" s="45"/>
      <c r="AR483" s="45"/>
      <c r="AS483" s="45"/>
      <c r="AT483" s="45"/>
      <c r="AU483" s="45"/>
      <c r="AV483" s="45"/>
      <c r="AW483" s="45"/>
      <c r="AX483" s="45"/>
      <c r="AY483" s="45"/>
      <c r="AZ483" s="45"/>
      <c r="BA483" s="45"/>
      <c r="BB483" s="45"/>
      <c r="BC483" s="45"/>
      <c r="BD483" s="45"/>
      <c r="BE483" s="45"/>
      <c r="BF483" s="45"/>
      <c r="BG483" s="45"/>
      <c r="BH483" s="45"/>
      <c r="BI483" s="45"/>
      <c r="BJ483" s="45"/>
      <c r="BK483" s="45"/>
      <c r="BL483" s="45"/>
      <c r="BM483" s="45"/>
      <c r="BN483" s="45"/>
      <c r="BO483" s="45"/>
      <c r="BP483" s="45"/>
      <c r="BQ483" s="45"/>
      <c r="BR483" s="45"/>
      <c r="BS483" s="45"/>
      <c r="BT483" s="45"/>
      <c r="BU483" s="45"/>
      <c r="BV483" s="45"/>
      <c r="BW483" s="45"/>
      <c r="BX483" s="45"/>
      <c r="BY483" s="45"/>
      <c r="BZ483" s="45"/>
      <c r="CA483" s="45"/>
      <c r="CB483" s="45"/>
      <c r="CC483" s="45"/>
      <c r="CD483" s="45"/>
      <c r="CE483" s="45"/>
      <c r="CF483" s="45"/>
      <c r="CG483" s="45"/>
      <c r="CH483" s="45"/>
    </row>
    <row r="484" spans="1:86" s="2" customFormat="1" ht="12">
      <c r="A484" s="21" t="s">
        <v>126</v>
      </c>
      <c r="B484" s="20" t="s">
        <v>49</v>
      </c>
      <c r="C484" s="20" t="s">
        <v>9</v>
      </c>
      <c r="D484" s="20" t="s">
        <v>5</v>
      </c>
      <c r="E484" s="20" t="s">
        <v>168</v>
      </c>
      <c r="F484" s="20"/>
      <c r="G484" s="108">
        <f>G485</f>
        <v>59298.1</v>
      </c>
      <c r="H484" s="108">
        <f t="shared" ref="H484:H485" si="128">H485</f>
        <v>0</v>
      </c>
      <c r="I484" s="108">
        <f t="shared" si="106"/>
        <v>59298.1</v>
      </c>
      <c r="J484" s="46"/>
      <c r="K484" s="46"/>
      <c r="L484" s="46"/>
      <c r="M484" s="46"/>
      <c r="N484" s="46"/>
      <c r="O484" s="46"/>
      <c r="P484" s="46"/>
      <c r="Q484" s="46"/>
      <c r="R484" s="46"/>
      <c r="S484" s="46"/>
      <c r="T484" s="46"/>
      <c r="U484" s="46"/>
      <c r="V484" s="46"/>
      <c r="W484" s="46"/>
      <c r="X484" s="46"/>
      <c r="Y484" s="46"/>
      <c r="Z484" s="46"/>
      <c r="AA484" s="46"/>
      <c r="AB484" s="46"/>
      <c r="AC484" s="46"/>
      <c r="AD484" s="46"/>
      <c r="AE484" s="46"/>
      <c r="AF484" s="46"/>
      <c r="AG484" s="46"/>
      <c r="AH484" s="46"/>
      <c r="AI484" s="46"/>
      <c r="AJ484" s="46"/>
      <c r="AK484" s="46"/>
      <c r="AL484" s="46"/>
      <c r="AM484" s="46"/>
      <c r="AN484" s="46"/>
      <c r="AO484" s="46"/>
      <c r="AP484" s="46"/>
      <c r="AQ484" s="46"/>
      <c r="AR484" s="46"/>
      <c r="AS484" s="46"/>
      <c r="AT484" s="46"/>
      <c r="AU484" s="46"/>
      <c r="AV484" s="46"/>
      <c r="AW484" s="46"/>
      <c r="AX484" s="46"/>
      <c r="AY484" s="46"/>
      <c r="AZ484" s="46"/>
      <c r="BA484" s="46"/>
      <c r="BB484" s="46"/>
      <c r="BC484" s="46"/>
      <c r="BD484" s="46"/>
      <c r="BE484" s="46"/>
      <c r="BF484" s="46"/>
      <c r="BG484" s="46"/>
      <c r="BH484" s="46"/>
      <c r="BI484" s="46"/>
      <c r="BJ484" s="46"/>
      <c r="BK484" s="46"/>
      <c r="BL484" s="46"/>
      <c r="BM484" s="46"/>
      <c r="BN484" s="46"/>
      <c r="BO484" s="46"/>
      <c r="BP484" s="46"/>
      <c r="BQ484" s="46"/>
      <c r="BR484" s="46"/>
      <c r="BS484" s="46"/>
      <c r="BT484" s="46"/>
      <c r="BU484" s="46"/>
      <c r="BV484" s="46"/>
      <c r="BW484" s="46"/>
      <c r="BX484" s="46"/>
      <c r="BY484" s="46"/>
      <c r="BZ484" s="46"/>
      <c r="CA484" s="46"/>
      <c r="CB484" s="46"/>
      <c r="CC484" s="46"/>
      <c r="CD484" s="46"/>
      <c r="CE484" s="46"/>
      <c r="CF484" s="46"/>
      <c r="CG484" s="46"/>
      <c r="CH484" s="46"/>
    </row>
    <row r="485" spans="1:86" s="2" customFormat="1" ht="12">
      <c r="A485" s="21" t="s">
        <v>114</v>
      </c>
      <c r="B485" s="20" t="s">
        <v>49</v>
      </c>
      <c r="C485" s="20" t="s">
        <v>9</v>
      </c>
      <c r="D485" s="20" t="s">
        <v>5</v>
      </c>
      <c r="E485" s="20" t="s">
        <v>168</v>
      </c>
      <c r="F485" s="20" t="s">
        <v>93</v>
      </c>
      <c r="G485" s="108">
        <f>G486</f>
        <v>59298.1</v>
      </c>
      <c r="H485" s="108">
        <f t="shared" si="128"/>
        <v>0</v>
      </c>
      <c r="I485" s="108">
        <f t="shared" si="106"/>
        <v>59298.1</v>
      </c>
      <c r="J485" s="46"/>
      <c r="K485" s="46"/>
      <c r="L485" s="46"/>
      <c r="M485" s="46"/>
      <c r="N485" s="46"/>
      <c r="O485" s="46"/>
      <c r="P485" s="46"/>
      <c r="Q485" s="46"/>
      <c r="R485" s="46"/>
      <c r="S485" s="46"/>
      <c r="T485" s="46"/>
      <c r="U485" s="46"/>
      <c r="V485" s="46"/>
      <c r="W485" s="46"/>
      <c r="X485" s="46"/>
      <c r="Y485" s="46"/>
      <c r="Z485" s="46"/>
      <c r="AA485" s="46"/>
      <c r="AB485" s="46"/>
      <c r="AC485" s="46"/>
      <c r="AD485" s="46"/>
      <c r="AE485" s="46"/>
      <c r="AF485" s="46"/>
      <c r="AG485" s="46"/>
      <c r="AH485" s="46"/>
      <c r="AI485" s="46"/>
      <c r="AJ485" s="46"/>
      <c r="AK485" s="46"/>
      <c r="AL485" s="46"/>
      <c r="AM485" s="46"/>
      <c r="AN485" s="46"/>
      <c r="AO485" s="46"/>
      <c r="AP485" s="46"/>
      <c r="AQ485" s="46"/>
      <c r="AR485" s="46"/>
      <c r="AS485" s="46"/>
      <c r="AT485" s="46"/>
      <c r="AU485" s="46"/>
      <c r="AV485" s="46"/>
      <c r="AW485" s="46"/>
      <c r="AX485" s="46"/>
      <c r="AY485" s="46"/>
      <c r="AZ485" s="46"/>
      <c r="BA485" s="46"/>
      <c r="BB485" s="46"/>
      <c r="BC485" s="46"/>
      <c r="BD485" s="46"/>
      <c r="BE485" s="46"/>
      <c r="BF485" s="46"/>
      <c r="BG485" s="46"/>
      <c r="BH485" s="46"/>
      <c r="BI485" s="46"/>
      <c r="BJ485" s="46"/>
      <c r="BK485" s="46"/>
      <c r="BL485" s="46"/>
      <c r="BM485" s="46"/>
      <c r="BN485" s="46"/>
      <c r="BO485" s="46"/>
      <c r="BP485" s="46"/>
      <c r="BQ485" s="46"/>
      <c r="BR485" s="46"/>
      <c r="BS485" s="46"/>
      <c r="BT485" s="46"/>
      <c r="BU485" s="46"/>
      <c r="BV485" s="46"/>
      <c r="BW485" s="46"/>
      <c r="BX485" s="46"/>
      <c r="BY485" s="46"/>
      <c r="BZ485" s="46"/>
      <c r="CA485" s="46"/>
      <c r="CB485" s="46"/>
      <c r="CC485" s="46"/>
      <c r="CD485" s="46"/>
      <c r="CE485" s="46"/>
      <c r="CF485" s="46"/>
      <c r="CG485" s="46"/>
      <c r="CH485" s="46"/>
    </row>
    <row r="486" spans="1:86" s="2" customFormat="1" ht="12">
      <c r="A486" s="21" t="s">
        <v>206</v>
      </c>
      <c r="B486" s="20" t="s">
        <v>49</v>
      </c>
      <c r="C486" s="20" t="s">
        <v>9</v>
      </c>
      <c r="D486" s="20" t="s">
        <v>5</v>
      </c>
      <c r="E486" s="20" t="s">
        <v>168</v>
      </c>
      <c r="F486" s="20" t="s">
        <v>207</v>
      </c>
      <c r="G486" s="108">
        <f>54886.1+4412</f>
        <v>59298.1</v>
      </c>
      <c r="H486" s="111"/>
      <c r="I486" s="108">
        <f t="shared" ref="I486:I557" si="129">G486+H486</f>
        <v>59298.1</v>
      </c>
      <c r="J486" s="46"/>
      <c r="K486" s="46"/>
      <c r="L486" s="46"/>
      <c r="M486" s="46"/>
      <c r="N486" s="46"/>
      <c r="O486" s="46"/>
      <c r="P486" s="46"/>
      <c r="Q486" s="46"/>
      <c r="R486" s="46"/>
      <c r="S486" s="46"/>
      <c r="T486" s="46"/>
      <c r="U486" s="46"/>
      <c r="V486" s="46"/>
      <c r="W486" s="46"/>
      <c r="X486" s="46"/>
      <c r="Y486" s="46"/>
      <c r="Z486" s="46"/>
      <c r="AA486" s="46"/>
      <c r="AB486" s="46"/>
      <c r="AC486" s="46"/>
      <c r="AD486" s="46"/>
      <c r="AE486" s="46"/>
      <c r="AF486" s="46"/>
      <c r="AG486" s="46"/>
      <c r="AH486" s="46"/>
      <c r="AI486" s="46"/>
      <c r="AJ486" s="46"/>
      <c r="AK486" s="46"/>
      <c r="AL486" s="46"/>
      <c r="AM486" s="46"/>
      <c r="AN486" s="46"/>
      <c r="AO486" s="46"/>
      <c r="AP486" s="46"/>
      <c r="AQ486" s="46"/>
      <c r="AR486" s="46"/>
      <c r="AS486" s="46"/>
      <c r="AT486" s="46"/>
      <c r="AU486" s="46"/>
      <c r="AV486" s="46"/>
      <c r="AW486" s="46"/>
      <c r="AX486" s="46"/>
      <c r="AY486" s="46"/>
      <c r="AZ486" s="46"/>
      <c r="BA486" s="46"/>
      <c r="BB486" s="46"/>
      <c r="BC486" s="46"/>
      <c r="BD486" s="46"/>
      <c r="BE486" s="46"/>
      <c r="BF486" s="46"/>
      <c r="BG486" s="46"/>
      <c r="BH486" s="46"/>
      <c r="BI486" s="46"/>
      <c r="BJ486" s="46"/>
      <c r="BK486" s="46"/>
      <c r="BL486" s="46"/>
      <c r="BM486" s="46"/>
      <c r="BN486" s="46"/>
      <c r="BO486" s="46"/>
      <c r="BP486" s="46"/>
      <c r="BQ486" s="46"/>
      <c r="BR486" s="46"/>
      <c r="BS486" s="46"/>
      <c r="BT486" s="46"/>
      <c r="BU486" s="46"/>
      <c r="BV486" s="46"/>
      <c r="BW486" s="46"/>
      <c r="BX486" s="46"/>
      <c r="BY486" s="46"/>
      <c r="BZ486" s="46"/>
      <c r="CA486" s="46"/>
      <c r="CB486" s="46"/>
      <c r="CC486" s="46"/>
      <c r="CD486" s="46"/>
      <c r="CE486" s="46"/>
      <c r="CF486" s="46"/>
      <c r="CG486" s="46"/>
      <c r="CH486" s="46"/>
    </row>
    <row r="487" spans="1:86" s="2" customFormat="1" ht="12">
      <c r="A487" s="21" t="s">
        <v>73</v>
      </c>
      <c r="B487" s="20" t="s">
        <v>49</v>
      </c>
      <c r="C487" s="20" t="s">
        <v>9</v>
      </c>
      <c r="D487" s="20" t="s">
        <v>5</v>
      </c>
      <c r="E487" s="20" t="s">
        <v>169</v>
      </c>
      <c r="F487" s="20"/>
      <c r="G487" s="108">
        <f>G488</f>
        <v>47761.2</v>
      </c>
      <c r="H487" s="108">
        <f t="shared" ref="H487:H488" si="130">H488</f>
        <v>0</v>
      </c>
      <c r="I487" s="108">
        <f t="shared" si="129"/>
        <v>47761.2</v>
      </c>
      <c r="J487" s="46"/>
      <c r="K487" s="46"/>
      <c r="L487" s="46"/>
      <c r="M487" s="46"/>
      <c r="N487" s="46"/>
      <c r="O487" s="46"/>
      <c r="P487" s="46"/>
      <c r="Q487" s="46"/>
      <c r="R487" s="46"/>
      <c r="S487" s="46"/>
      <c r="T487" s="46"/>
      <c r="U487" s="46"/>
      <c r="V487" s="46"/>
      <c r="W487" s="46"/>
      <c r="X487" s="46"/>
      <c r="Y487" s="46"/>
      <c r="Z487" s="46"/>
      <c r="AA487" s="46"/>
      <c r="AB487" s="46"/>
      <c r="AC487" s="46"/>
      <c r="AD487" s="46"/>
      <c r="AE487" s="46"/>
      <c r="AF487" s="46"/>
      <c r="AG487" s="46"/>
      <c r="AH487" s="46"/>
      <c r="AI487" s="46"/>
      <c r="AJ487" s="46"/>
      <c r="AK487" s="46"/>
      <c r="AL487" s="46"/>
      <c r="AM487" s="46"/>
      <c r="AN487" s="46"/>
      <c r="AO487" s="46"/>
      <c r="AP487" s="46"/>
      <c r="AQ487" s="46"/>
      <c r="AR487" s="46"/>
      <c r="AS487" s="46"/>
      <c r="AT487" s="46"/>
      <c r="AU487" s="46"/>
      <c r="AV487" s="46"/>
      <c r="AW487" s="46"/>
      <c r="AX487" s="46"/>
      <c r="AY487" s="46"/>
      <c r="AZ487" s="46"/>
      <c r="BA487" s="46"/>
      <c r="BB487" s="46"/>
      <c r="BC487" s="46"/>
      <c r="BD487" s="46"/>
      <c r="BE487" s="46"/>
      <c r="BF487" s="46"/>
      <c r="BG487" s="46"/>
      <c r="BH487" s="46"/>
      <c r="BI487" s="46"/>
      <c r="BJ487" s="46"/>
      <c r="BK487" s="46"/>
      <c r="BL487" s="46"/>
      <c r="BM487" s="46"/>
      <c r="BN487" s="46"/>
      <c r="BO487" s="46"/>
      <c r="BP487" s="46"/>
      <c r="BQ487" s="46"/>
      <c r="BR487" s="46"/>
      <c r="BS487" s="46"/>
      <c r="BT487" s="46"/>
      <c r="BU487" s="46"/>
      <c r="BV487" s="46"/>
      <c r="BW487" s="46"/>
      <c r="BX487" s="46"/>
      <c r="BY487" s="46"/>
      <c r="BZ487" s="46"/>
      <c r="CA487" s="46"/>
      <c r="CB487" s="46"/>
      <c r="CC487" s="46"/>
      <c r="CD487" s="46"/>
      <c r="CE487" s="46"/>
      <c r="CF487" s="46"/>
      <c r="CG487" s="46"/>
      <c r="CH487" s="46"/>
    </row>
    <row r="488" spans="1:86" s="2" customFormat="1" ht="12">
      <c r="A488" s="21" t="s">
        <v>114</v>
      </c>
      <c r="B488" s="20" t="s">
        <v>49</v>
      </c>
      <c r="C488" s="20" t="s">
        <v>9</v>
      </c>
      <c r="D488" s="20" t="s">
        <v>5</v>
      </c>
      <c r="E488" s="20" t="s">
        <v>169</v>
      </c>
      <c r="F488" s="20" t="s">
        <v>93</v>
      </c>
      <c r="G488" s="108">
        <f>G489</f>
        <v>47761.2</v>
      </c>
      <c r="H488" s="108">
        <f t="shared" si="130"/>
        <v>0</v>
      </c>
      <c r="I488" s="108">
        <f t="shared" si="129"/>
        <v>47761.2</v>
      </c>
      <c r="J488" s="46"/>
      <c r="K488" s="46"/>
      <c r="L488" s="46"/>
      <c r="M488" s="46"/>
      <c r="N488" s="46"/>
      <c r="O488" s="46"/>
      <c r="P488" s="46"/>
      <c r="Q488" s="46"/>
      <c r="R488" s="46"/>
      <c r="S488" s="46"/>
      <c r="T488" s="46"/>
      <c r="U488" s="46"/>
      <c r="V488" s="46"/>
      <c r="W488" s="46"/>
      <c r="X488" s="46"/>
      <c r="Y488" s="46"/>
      <c r="Z488" s="46"/>
      <c r="AA488" s="46"/>
      <c r="AB488" s="46"/>
      <c r="AC488" s="46"/>
      <c r="AD488" s="46"/>
      <c r="AE488" s="46"/>
      <c r="AF488" s="46"/>
      <c r="AG488" s="46"/>
      <c r="AH488" s="46"/>
      <c r="AI488" s="46"/>
      <c r="AJ488" s="46"/>
      <c r="AK488" s="46"/>
      <c r="AL488" s="46"/>
      <c r="AM488" s="46"/>
      <c r="AN488" s="46"/>
      <c r="AO488" s="46"/>
      <c r="AP488" s="46"/>
      <c r="AQ488" s="46"/>
      <c r="AR488" s="46"/>
      <c r="AS488" s="46"/>
      <c r="AT488" s="46"/>
      <c r="AU488" s="46"/>
      <c r="AV488" s="46"/>
      <c r="AW488" s="46"/>
      <c r="AX488" s="46"/>
      <c r="AY488" s="46"/>
      <c r="AZ488" s="46"/>
      <c r="BA488" s="46"/>
      <c r="BB488" s="46"/>
      <c r="BC488" s="46"/>
      <c r="BD488" s="46"/>
      <c r="BE488" s="46"/>
      <c r="BF488" s="46"/>
      <c r="BG488" s="46"/>
      <c r="BH488" s="46"/>
      <c r="BI488" s="46"/>
      <c r="BJ488" s="46"/>
      <c r="BK488" s="46"/>
      <c r="BL488" s="46"/>
      <c r="BM488" s="46"/>
      <c r="BN488" s="46"/>
      <c r="BO488" s="46"/>
      <c r="BP488" s="46"/>
      <c r="BQ488" s="46"/>
      <c r="BR488" s="46"/>
      <c r="BS488" s="46"/>
      <c r="BT488" s="46"/>
      <c r="BU488" s="46"/>
      <c r="BV488" s="46"/>
      <c r="BW488" s="46"/>
      <c r="BX488" s="46"/>
      <c r="BY488" s="46"/>
      <c r="BZ488" s="46"/>
      <c r="CA488" s="46"/>
      <c r="CB488" s="46"/>
      <c r="CC488" s="46"/>
      <c r="CD488" s="46"/>
      <c r="CE488" s="46"/>
      <c r="CF488" s="46"/>
      <c r="CG488" s="46"/>
      <c r="CH488" s="46"/>
    </row>
    <row r="489" spans="1:86" s="2" customFormat="1" ht="11.25" customHeight="1">
      <c r="A489" s="21" t="s">
        <v>206</v>
      </c>
      <c r="B489" s="20" t="s">
        <v>49</v>
      </c>
      <c r="C489" s="20" t="s">
        <v>9</v>
      </c>
      <c r="D489" s="20" t="s">
        <v>5</v>
      </c>
      <c r="E489" s="20" t="s">
        <v>169</v>
      </c>
      <c r="F489" s="20" t="s">
        <v>207</v>
      </c>
      <c r="G489" s="108">
        <v>47761.2</v>
      </c>
      <c r="H489" s="111"/>
      <c r="I489" s="108">
        <f t="shared" si="129"/>
        <v>47761.2</v>
      </c>
      <c r="J489" s="46"/>
      <c r="K489" s="46"/>
      <c r="L489" s="46"/>
      <c r="M489" s="46"/>
      <c r="N489" s="46"/>
      <c r="O489" s="46"/>
      <c r="P489" s="46"/>
      <c r="Q489" s="46"/>
      <c r="R489" s="46"/>
      <c r="S489" s="46"/>
      <c r="T489" s="46"/>
      <c r="U489" s="46"/>
      <c r="V489" s="46"/>
      <c r="W489" s="46"/>
      <c r="X489" s="46"/>
      <c r="Y489" s="46"/>
      <c r="Z489" s="46"/>
      <c r="AA489" s="46"/>
      <c r="AB489" s="46"/>
      <c r="AC489" s="46"/>
      <c r="AD489" s="46"/>
      <c r="AE489" s="46"/>
      <c r="AF489" s="46"/>
      <c r="AG489" s="46"/>
      <c r="AH489" s="46"/>
      <c r="AI489" s="46"/>
      <c r="AJ489" s="46"/>
      <c r="AK489" s="46"/>
      <c r="AL489" s="46"/>
      <c r="AM489" s="46"/>
      <c r="AN489" s="46"/>
      <c r="AO489" s="46"/>
      <c r="AP489" s="46"/>
      <c r="AQ489" s="46"/>
      <c r="AR489" s="46"/>
      <c r="AS489" s="46"/>
      <c r="AT489" s="46"/>
      <c r="AU489" s="46"/>
      <c r="AV489" s="46"/>
      <c r="AW489" s="46"/>
      <c r="AX489" s="46"/>
      <c r="AY489" s="46"/>
      <c r="AZ489" s="46"/>
      <c r="BA489" s="46"/>
      <c r="BB489" s="46"/>
      <c r="BC489" s="46"/>
      <c r="BD489" s="46"/>
      <c r="BE489" s="46"/>
      <c r="BF489" s="46"/>
      <c r="BG489" s="46"/>
      <c r="BH489" s="46"/>
      <c r="BI489" s="46"/>
      <c r="BJ489" s="46"/>
      <c r="BK489" s="46"/>
      <c r="BL489" s="46"/>
      <c r="BM489" s="46"/>
      <c r="BN489" s="46"/>
      <c r="BO489" s="46"/>
      <c r="BP489" s="46"/>
      <c r="BQ489" s="46"/>
      <c r="BR489" s="46"/>
      <c r="BS489" s="46"/>
      <c r="BT489" s="46"/>
      <c r="BU489" s="46"/>
      <c r="BV489" s="46"/>
      <c r="BW489" s="46"/>
      <c r="BX489" s="46"/>
      <c r="BY489" s="46"/>
      <c r="BZ489" s="46"/>
      <c r="CA489" s="46"/>
      <c r="CB489" s="46"/>
      <c r="CC489" s="46"/>
      <c r="CD489" s="46"/>
      <c r="CE489" s="46"/>
      <c r="CF489" s="46"/>
      <c r="CG489" s="46"/>
      <c r="CH489" s="46"/>
    </row>
    <row r="490" spans="1:86" s="2" customFormat="1" ht="12" hidden="1">
      <c r="A490" s="21" t="s">
        <v>264</v>
      </c>
      <c r="B490" s="20" t="s">
        <v>49</v>
      </c>
      <c r="C490" s="20" t="s">
        <v>9</v>
      </c>
      <c r="D490" s="20" t="s">
        <v>5</v>
      </c>
      <c r="E490" s="20" t="s">
        <v>281</v>
      </c>
      <c r="F490" s="20"/>
      <c r="G490" s="108">
        <f>G491</f>
        <v>0</v>
      </c>
      <c r="H490" s="111"/>
      <c r="I490" s="108">
        <f t="shared" si="129"/>
        <v>0</v>
      </c>
      <c r="J490" s="46"/>
      <c r="K490" s="46"/>
      <c r="L490" s="46"/>
      <c r="M490" s="46"/>
      <c r="N490" s="46"/>
      <c r="O490" s="46"/>
      <c r="P490" s="46"/>
      <c r="Q490" s="46"/>
      <c r="R490" s="46"/>
      <c r="S490" s="46"/>
      <c r="T490" s="46"/>
      <c r="U490" s="46"/>
      <c r="V490" s="46"/>
      <c r="W490" s="46"/>
      <c r="X490" s="46"/>
      <c r="Y490" s="46"/>
      <c r="Z490" s="46"/>
      <c r="AA490" s="46"/>
      <c r="AB490" s="46"/>
      <c r="AC490" s="46"/>
      <c r="AD490" s="46"/>
      <c r="AE490" s="46"/>
      <c r="AF490" s="46"/>
      <c r="AG490" s="46"/>
      <c r="AH490" s="46"/>
      <c r="AI490" s="46"/>
      <c r="AJ490" s="46"/>
      <c r="AK490" s="46"/>
      <c r="AL490" s="46"/>
      <c r="AM490" s="46"/>
      <c r="AN490" s="46"/>
      <c r="AO490" s="46"/>
      <c r="AP490" s="46"/>
      <c r="AQ490" s="46"/>
      <c r="AR490" s="46"/>
      <c r="AS490" s="46"/>
      <c r="AT490" s="46"/>
      <c r="AU490" s="46"/>
      <c r="AV490" s="46"/>
      <c r="AW490" s="46"/>
      <c r="AX490" s="46"/>
      <c r="AY490" s="46"/>
      <c r="AZ490" s="46"/>
      <c r="BA490" s="46"/>
      <c r="BB490" s="46"/>
      <c r="BC490" s="46"/>
      <c r="BD490" s="46"/>
      <c r="BE490" s="46"/>
      <c r="BF490" s="46"/>
      <c r="BG490" s="46"/>
      <c r="BH490" s="46"/>
      <c r="BI490" s="46"/>
      <c r="BJ490" s="46"/>
      <c r="BK490" s="46"/>
      <c r="BL490" s="46"/>
      <c r="BM490" s="46"/>
      <c r="BN490" s="46"/>
      <c r="BO490" s="46"/>
      <c r="BP490" s="46"/>
      <c r="BQ490" s="46"/>
      <c r="BR490" s="46"/>
      <c r="BS490" s="46"/>
      <c r="BT490" s="46"/>
      <c r="BU490" s="46"/>
      <c r="BV490" s="46"/>
      <c r="BW490" s="46"/>
      <c r="BX490" s="46"/>
      <c r="BY490" s="46"/>
      <c r="BZ490" s="46"/>
      <c r="CA490" s="46"/>
      <c r="CB490" s="46"/>
      <c r="CC490" s="46"/>
      <c r="CD490" s="46"/>
      <c r="CE490" s="46"/>
      <c r="CF490" s="46"/>
      <c r="CG490" s="46"/>
      <c r="CH490" s="46"/>
    </row>
    <row r="491" spans="1:86" s="2" customFormat="1" ht="12" hidden="1">
      <c r="A491" s="21" t="s">
        <v>114</v>
      </c>
      <c r="B491" s="20" t="s">
        <v>49</v>
      </c>
      <c r="C491" s="20" t="s">
        <v>9</v>
      </c>
      <c r="D491" s="20" t="s">
        <v>5</v>
      </c>
      <c r="E491" s="20" t="s">
        <v>281</v>
      </c>
      <c r="F491" s="20" t="s">
        <v>93</v>
      </c>
      <c r="G491" s="108">
        <f>G492</f>
        <v>0</v>
      </c>
      <c r="H491" s="111"/>
      <c r="I491" s="108">
        <f t="shared" si="129"/>
        <v>0</v>
      </c>
      <c r="J491" s="46"/>
      <c r="K491" s="46"/>
      <c r="L491" s="46"/>
      <c r="M491" s="46"/>
      <c r="N491" s="46"/>
      <c r="O491" s="46"/>
      <c r="P491" s="46"/>
      <c r="Q491" s="46"/>
      <c r="R491" s="46"/>
      <c r="S491" s="46"/>
      <c r="T491" s="46"/>
      <c r="U491" s="46"/>
      <c r="V491" s="46"/>
      <c r="W491" s="46"/>
      <c r="X491" s="46"/>
      <c r="Y491" s="46"/>
      <c r="Z491" s="46"/>
      <c r="AA491" s="46"/>
      <c r="AB491" s="46"/>
      <c r="AC491" s="46"/>
      <c r="AD491" s="46"/>
      <c r="AE491" s="46"/>
      <c r="AF491" s="46"/>
      <c r="AG491" s="46"/>
      <c r="AH491" s="46"/>
      <c r="AI491" s="46"/>
      <c r="AJ491" s="46"/>
      <c r="AK491" s="46"/>
      <c r="AL491" s="46"/>
      <c r="AM491" s="46"/>
      <c r="AN491" s="46"/>
      <c r="AO491" s="46"/>
      <c r="AP491" s="46"/>
      <c r="AQ491" s="46"/>
      <c r="AR491" s="46"/>
      <c r="AS491" s="46"/>
      <c r="AT491" s="46"/>
      <c r="AU491" s="46"/>
      <c r="AV491" s="46"/>
      <c r="AW491" s="46"/>
      <c r="AX491" s="46"/>
      <c r="AY491" s="46"/>
      <c r="AZ491" s="46"/>
      <c r="BA491" s="46"/>
      <c r="BB491" s="46"/>
      <c r="BC491" s="46"/>
      <c r="BD491" s="46"/>
      <c r="BE491" s="46"/>
      <c r="BF491" s="46"/>
      <c r="BG491" s="46"/>
      <c r="BH491" s="46"/>
      <c r="BI491" s="46"/>
      <c r="BJ491" s="46"/>
      <c r="BK491" s="46"/>
      <c r="BL491" s="46"/>
      <c r="BM491" s="46"/>
      <c r="BN491" s="46"/>
      <c r="BO491" s="46"/>
      <c r="BP491" s="46"/>
      <c r="BQ491" s="46"/>
      <c r="BR491" s="46"/>
      <c r="BS491" s="46"/>
      <c r="BT491" s="46"/>
      <c r="BU491" s="46"/>
      <c r="BV491" s="46"/>
      <c r="BW491" s="46"/>
      <c r="BX491" s="46"/>
      <c r="BY491" s="46"/>
      <c r="BZ491" s="46"/>
      <c r="CA491" s="46"/>
      <c r="CB491" s="46"/>
      <c r="CC491" s="46"/>
      <c r="CD491" s="46"/>
      <c r="CE491" s="46"/>
      <c r="CF491" s="46"/>
      <c r="CG491" s="46"/>
      <c r="CH491" s="46"/>
    </row>
    <row r="492" spans="1:86" s="2" customFormat="1" ht="12" hidden="1">
      <c r="A492" s="21" t="s">
        <v>206</v>
      </c>
      <c r="B492" s="20" t="s">
        <v>49</v>
      </c>
      <c r="C492" s="20" t="s">
        <v>9</v>
      </c>
      <c r="D492" s="20" t="s">
        <v>5</v>
      </c>
      <c r="E492" s="20" t="s">
        <v>281</v>
      </c>
      <c r="F492" s="20" t="s">
        <v>207</v>
      </c>
      <c r="G492" s="108"/>
      <c r="H492" s="111"/>
      <c r="I492" s="108">
        <f t="shared" si="129"/>
        <v>0</v>
      </c>
      <c r="J492" s="46"/>
      <c r="K492" s="46"/>
      <c r="L492" s="46"/>
      <c r="M492" s="46"/>
      <c r="N492" s="46"/>
      <c r="O492" s="46"/>
      <c r="P492" s="46"/>
      <c r="Q492" s="46"/>
      <c r="R492" s="46"/>
      <c r="S492" s="46"/>
      <c r="T492" s="46"/>
      <c r="U492" s="46"/>
      <c r="V492" s="46"/>
      <c r="W492" s="46"/>
      <c r="X492" s="46"/>
      <c r="Y492" s="46"/>
      <c r="Z492" s="46"/>
      <c r="AA492" s="46"/>
      <c r="AB492" s="46"/>
      <c r="AC492" s="46"/>
      <c r="AD492" s="46"/>
      <c r="AE492" s="46"/>
      <c r="AF492" s="46"/>
      <c r="AG492" s="46"/>
      <c r="AH492" s="46"/>
      <c r="AI492" s="46"/>
      <c r="AJ492" s="46"/>
      <c r="AK492" s="46"/>
      <c r="AL492" s="46"/>
      <c r="AM492" s="46"/>
      <c r="AN492" s="46"/>
      <c r="AO492" s="46"/>
      <c r="AP492" s="46"/>
      <c r="AQ492" s="46"/>
      <c r="AR492" s="46"/>
      <c r="AS492" s="46"/>
      <c r="AT492" s="46"/>
      <c r="AU492" s="46"/>
      <c r="AV492" s="46"/>
      <c r="AW492" s="46"/>
      <c r="AX492" s="46"/>
      <c r="AY492" s="46"/>
      <c r="AZ492" s="46"/>
      <c r="BA492" s="46"/>
      <c r="BB492" s="46"/>
      <c r="BC492" s="46"/>
      <c r="BD492" s="46"/>
      <c r="BE492" s="46"/>
      <c r="BF492" s="46"/>
      <c r="BG492" s="46"/>
      <c r="BH492" s="46"/>
      <c r="BI492" s="46"/>
      <c r="BJ492" s="46"/>
      <c r="BK492" s="46"/>
      <c r="BL492" s="46"/>
      <c r="BM492" s="46"/>
      <c r="BN492" s="46"/>
      <c r="BO492" s="46"/>
      <c r="BP492" s="46"/>
      <c r="BQ492" s="46"/>
      <c r="BR492" s="46"/>
      <c r="BS492" s="46"/>
      <c r="BT492" s="46"/>
      <c r="BU492" s="46"/>
      <c r="BV492" s="46"/>
      <c r="BW492" s="46"/>
      <c r="BX492" s="46"/>
      <c r="BY492" s="46"/>
      <c r="BZ492" s="46"/>
      <c r="CA492" s="46"/>
      <c r="CB492" s="46"/>
      <c r="CC492" s="46"/>
      <c r="CD492" s="46"/>
      <c r="CE492" s="46"/>
      <c r="CF492" s="46"/>
      <c r="CG492" s="46"/>
      <c r="CH492" s="46"/>
    </row>
    <row r="493" spans="1:86" s="2" customFormat="1" ht="12" hidden="1">
      <c r="A493" s="21" t="s">
        <v>287</v>
      </c>
      <c r="B493" s="20" t="s">
        <v>49</v>
      </c>
      <c r="C493" s="20" t="s">
        <v>9</v>
      </c>
      <c r="D493" s="20" t="s">
        <v>5</v>
      </c>
      <c r="E493" s="20" t="s">
        <v>282</v>
      </c>
      <c r="F493" s="20"/>
      <c r="G493" s="108">
        <f>G494</f>
        <v>0</v>
      </c>
      <c r="H493" s="108">
        <f t="shared" ref="H493:H494" si="131">H494</f>
        <v>0</v>
      </c>
      <c r="I493" s="108">
        <f t="shared" si="129"/>
        <v>0</v>
      </c>
      <c r="J493" s="46"/>
      <c r="K493" s="46"/>
      <c r="L493" s="46"/>
      <c r="M493" s="46"/>
      <c r="N493" s="46"/>
      <c r="O493" s="46"/>
      <c r="P493" s="46"/>
      <c r="Q493" s="46"/>
      <c r="R493" s="46"/>
      <c r="S493" s="46"/>
      <c r="T493" s="46"/>
      <c r="U493" s="46"/>
      <c r="V493" s="46"/>
      <c r="W493" s="46"/>
      <c r="X493" s="46"/>
      <c r="Y493" s="46"/>
      <c r="Z493" s="46"/>
      <c r="AA493" s="46"/>
      <c r="AB493" s="46"/>
      <c r="AC493" s="46"/>
      <c r="AD493" s="46"/>
      <c r="AE493" s="46"/>
      <c r="AF493" s="46"/>
      <c r="AG493" s="46"/>
      <c r="AH493" s="46"/>
      <c r="AI493" s="46"/>
      <c r="AJ493" s="46"/>
      <c r="AK493" s="46"/>
      <c r="AL493" s="46"/>
      <c r="AM493" s="46"/>
      <c r="AN493" s="46"/>
      <c r="AO493" s="46"/>
      <c r="AP493" s="46"/>
      <c r="AQ493" s="46"/>
      <c r="AR493" s="46"/>
      <c r="AS493" s="46"/>
      <c r="AT493" s="46"/>
      <c r="AU493" s="46"/>
      <c r="AV493" s="46"/>
      <c r="AW493" s="46"/>
      <c r="AX493" s="46"/>
      <c r="AY493" s="46"/>
      <c r="AZ493" s="46"/>
      <c r="BA493" s="46"/>
      <c r="BB493" s="46"/>
      <c r="BC493" s="46"/>
      <c r="BD493" s="46"/>
      <c r="BE493" s="46"/>
      <c r="BF493" s="46"/>
      <c r="BG493" s="46"/>
      <c r="BH493" s="46"/>
      <c r="BI493" s="46"/>
      <c r="BJ493" s="46"/>
      <c r="BK493" s="46"/>
      <c r="BL493" s="46"/>
      <c r="BM493" s="46"/>
      <c r="BN493" s="46"/>
      <c r="BO493" s="46"/>
      <c r="BP493" s="46"/>
      <c r="BQ493" s="46"/>
      <c r="BR493" s="46"/>
      <c r="BS493" s="46"/>
      <c r="BT493" s="46"/>
      <c r="BU493" s="46"/>
      <c r="BV493" s="46"/>
      <c r="BW493" s="46"/>
      <c r="BX493" s="46"/>
      <c r="BY493" s="46"/>
      <c r="BZ493" s="46"/>
      <c r="CA493" s="46"/>
      <c r="CB493" s="46"/>
      <c r="CC493" s="46"/>
      <c r="CD493" s="46"/>
      <c r="CE493" s="46"/>
      <c r="CF493" s="46"/>
      <c r="CG493" s="46"/>
      <c r="CH493" s="46"/>
    </row>
    <row r="494" spans="1:86" s="2" customFormat="1" ht="12" hidden="1">
      <c r="A494" s="21" t="s">
        <v>114</v>
      </c>
      <c r="B494" s="20" t="s">
        <v>49</v>
      </c>
      <c r="C494" s="20" t="s">
        <v>9</v>
      </c>
      <c r="D494" s="20" t="s">
        <v>5</v>
      </c>
      <c r="E494" s="20" t="s">
        <v>282</v>
      </c>
      <c r="F494" s="20" t="s">
        <v>93</v>
      </c>
      <c r="G494" s="108">
        <f>G495</f>
        <v>0</v>
      </c>
      <c r="H494" s="108">
        <f t="shared" si="131"/>
        <v>0</v>
      </c>
      <c r="I494" s="108">
        <f t="shared" si="129"/>
        <v>0</v>
      </c>
      <c r="J494" s="46"/>
      <c r="K494" s="46"/>
      <c r="L494" s="46"/>
      <c r="M494" s="46"/>
      <c r="N494" s="46"/>
      <c r="O494" s="46"/>
      <c r="P494" s="46"/>
      <c r="Q494" s="46"/>
      <c r="R494" s="46"/>
      <c r="S494" s="46"/>
      <c r="T494" s="46"/>
      <c r="U494" s="46"/>
      <c r="V494" s="46"/>
      <c r="W494" s="46"/>
      <c r="X494" s="46"/>
      <c r="Y494" s="46"/>
      <c r="Z494" s="46"/>
      <c r="AA494" s="46"/>
      <c r="AB494" s="46"/>
      <c r="AC494" s="46"/>
      <c r="AD494" s="46"/>
      <c r="AE494" s="46"/>
      <c r="AF494" s="46"/>
      <c r="AG494" s="46"/>
      <c r="AH494" s="46"/>
      <c r="AI494" s="46"/>
      <c r="AJ494" s="46"/>
      <c r="AK494" s="46"/>
      <c r="AL494" s="46"/>
      <c r="AM494" s="46"/>
      <c r="AN494" s="46"/>
      <c r="AO494" s="46"/>
      <c r="AP494" s="46"/>
      <c r="AQ494" s="46"/>
      <c r="AR494" s="46"/>
      <c r="AS494" s="46"/>
      <c r="AT494" s="46"/>
      <c r="AU494" s="46"/>
      <c r="AV494" s="46"/>
      <c r="AW494" s="46"/>
      <c r="AX494" s="46"/>
      <c r="AY494" s="46"/>
      <c r="AZ494" s="46"/>
      <c r="BA494" s="46"/>
      <c r="BB494" s="46"/>
      <c r="BC494" s="46"/>
      <c r="BD494" s="46"/>
      <c r="BE494" s="46"/>
      <c r="BF494" s="46"/>
      <c r="BG494" s="46"/>
      <c r="BH494" s="46"/>
      <c r="BI494" s="46"/>
      <c r="BJ494" s="46"/>
      <c r="BK494" s="46"/>
      <c r="BL494" s="46"/>
      <c r="BM494" s="46"/>
      <c r="BN494" s="46"/>
      <c r="BO494" s="46"/>
      <c r="BP494" s="46"/>
      <c r="BQ494" s="46"/>
      <c r="BR494" s="46"/>
      <c r="BS494" s="46"/>
      <c r="BT494" s="46"/>
      <c r="BU494" s="46"/>
      <c r="BV494" s="46"/>
      <c r="BW494" s="46"/>
      <c r="BX494" s="46"/>
      <c r="BY494" s="46"/>
      <c r="BZ494" s="46"/>
      <c r="CA494" s="46"/>
      <c r="CB494" s="46"/>
      <c r="CC494" s="46"/>
      <c r="CD494" s="46"/>
      <c r="CE494" s="46"/>
      <c r="CF494" s="46"/>
      <c r="CG494" s="46"/>
      <c r="CH494" s="46"/>
    </row>
    <row r="495" spans="1:86" s="2" customFormat="1" ht="12" hidden="1">
      <c r="A495" s="21" t="s">
        <v>206</v>
      </c>
      <c r="B495" s="20" t="s">
        <v>49</v>
      </c>
      <c r="C495" s="20" t="s">
        <v>9</v>
      </c>
      <c r="D495" s="20" t="s">
        <v>5</v>
      </c>
      <c r="E495" s="20" t="s">
        <v>282</v>
      </c>
      <c r="F495" s="20" t="s">
        <v>207</v>
      </c>
      <c r="G495" s="108">
        <v>0</v>
      </c>
      <c r="H495" s="111"/>
      <c r="I495" s="108">
        <f t="shared" si="129"/>
        <v>0</v>
      </c>
      <c r="J495" s="46"/>
      <c r="K495" s="46"/>
      <c r="L495" s="46"/>
      <c r="M495" s="46"/>
      <c r="N495" s="46"/>
      <c r="O495" s="46"/>
      <c r="P495" s="46"/>
      <c r="Q495" s="46"/>
      <c r="R495" s="46"/>
      <c r="S495" s="46"/>
      <c r="T495" s="46"/>
      <c r="U495" s="46"/>
      <c r="V495" s="46"/>
      <c r="W495" s="46"/>
      <c r="X495" s="46"/>
      <c r="Y495" s="46"/>
      <c r="Z495" s="46"/>
      <c r="AA495" s="46"/>
      <c r="AB495" s="46"/>
      <c r="AC495" s="46"/>
      <c r="AD495" s="46"/>
      <c r="AE495" s="46"/>
      <c r="AF495" s="46"/>
      <c r="AG495" s="46"/>
      <c r="AH495" s="46"/>
      <c r="AI495" s="46"/>
      <c r="AJ495" s="46"/>
      <c r="AK495" s="46"/>
      <c r="AL495" s="46"/>
      <c r="AM495" s="46"/>
      <c r="AN495" s="46"/>
      <c r="AO495" s="46"/>
      <c r="AP495" s="46"/>
      <c r="AQ495" s="46"/>
      <c r="AR495" s="46"/>
      <c r="AS495" s="46"/>
      <c r="AT495" s="46"/>
      <c r="AU495" s="46"/>
      <c r="AV495" s="46"/>
      <c r="AW495" s="46"/>
      <c r="AX495" s="46"/>
      <c r="AY495" s="46"/>
      <c r="AZ495" s="46"/>
      <c r="BA495" s="46"/>
      <c r="BB495" s="46"/>
      <c r="BC495" s="46"/>
      <c r="BD495" s="46"/>
      <c r="BE495" s="46"/>
      <c r="BF495" s="46"/>
      <c r="BG495" s="46"/>
      <c r="BH495" s="46"/>
      <c r="BI495" s="46"/>
      <c r="BJ495" s="46"/>
      <c r="BK495" s="46"/>
      <c r="BL495" s="46"/>
      <c r="BM495" s="46"/>
      <c r="BN495" s="46"/>
      <c r="BO495" s="46"/>
      <c r="BP495" s="46"/>
      <c r="BQ495" s="46"/>
      <c r="BR495" s="46"/>
      <c r="BS495" s="46"/>
      <c r="BT495" s="46"/>
      <c r="BU495" s="46"/>
      <c r="BV495" s="46"/>
      <c r="BW495" s="46"/>
      <c r="BX495" s="46"/>
      <c r="BY495" s="46"/>
      <c r="BZ495" s="46"/>
      <c r="CA495" s="46"/>
      <c r="CB495" s="46"/>
      <c r="CC495" s="46"/>
      <c r="CD495" s="46"/>
      <c r="CE495" s="46"/>
      <c r="CF495" s="46"/>
      <c r="CG495" s="46"/>
      <c r="CH495" s="46"/>
    </row>
    <row r="496" spans="1:86" s="2" customFormat="1" ht="12" hidden="1">
      <c r="A496" s="21" t="s">
        <v>328</v>
      </c>
      <c r="B496" s="20" t="s">
        <v>49</v>
      </c>
      <c r="C496" s="20" t="s">
        <v>9</v>
      </c>
      <c r="D496" s="20" t="s">
        <v>5</v>
      </c>
      <c r="E496" s="20" t="s">
        <v>304</v>
      </c>
      <c r="F496" s="20"/>
      <c r="G496" s="108">
        <f>G497</f>
        <v>0</v>
      </c>
      <c r="H496" s="108">
        <f>H497</f>
        <v>0</v>
      </c>
      <c r="I496" s="108">
        <f t="shared" si="129"/>
        <v>0</v>
      </c>
      <c r="J496" s="46"/>
      <c r="K496" s="46"/>
      <c r="L496" s="46"/>
      <c r="M496" s="46"/>
      <c r="N496" s="46"/>
      <c r="O496" s="46"/>
      <c r="P496" s="46"/>
      <c r="Q496" s="46"/>
      <c r="R496" s="46"/>
      <c r="S496" s="46"/>
      <c r="T496" s="46"/>
      <c r="U496" s="46"/>
      <c r="V496" s="46"/>
      <c r="W496" s="46"/>
      <c r="X496" s="46"/>
      <c r="Y496" s="46"/>
      <c r="Z496" s="46"/>
      <c r="AA496" s="46"/>
      <c r="AB496" s="46"/>
      <c r="AC496" s="46"/>
      <c r="AD496" s="46"/>
      <c r="AE496" s="46"/>
      <c r="AF496" s="46"/>
      <c r="AG496" s="46"/>
      <c r="AH496" s="46"/>
      <c r="AI496" s="46"/>
      <c r="AJ496" s="46"/>
      <c r="AK496" s="46"/>
      <c r="AL496" s="46"/>
      <c r="AM496" s="46"/>
      <c r="AN496" s="46"/>
      <c r="AO496" s="46"/>
      <c r="AP496" s="46"/>
      <c r="AQ496" s="46"/>
      <c r="AR496" s="46"/>
      <c r="AS496" s="46"/>
      <c r="AT496" s="46"/>
      <c r="AU496" s="46"/>
      <c r="AV496" s="46"/>
      <c r="AW496" s="46"/>
      <c r="AX496" s="46"/>
      <c r="AY496" s="46"/>
      <c r="AZ496" s="46"/>
      <c r="BA496" s="46"/>
      <c r="BB496" s="46"/>
      <c r="BC496" s="46"/>
      <c r="BD496" s="46"/>
      <c r="BE496" s="46"/>
      <c r="BF496" s="46"/>
      <c r="BG496" s="46"/>
      <c r="BH496" s="46"/>
      <c r="BI496" s="46"/>
      <c r="BJ496" s="46"/>
      <c r="BK496" s="46"/>
      <c r="BL496" s="46"/>
      <c r="BM496" s="46"/>
      <c r="BN496" s="46"/>
      <c r="BO496" s="46"/>
      <c r="BP496" s="46"/>
      <c r="BQ496" s="46"/>
      <c r="BR496" s="46"/>
      <c r="BS496" s="46"/>
      <c r="BT496" s="46"/>
      <c r="BU496" s="46"/>
      <c r="BV496" s="46"/>
      <c r="BW496" s="46"/>
      <c r="BX496" s="46"/>
      <c r="BY496" s="46"/>
      <c r="BZ496" s="46"/>
      <c r="CA496" s="46"/>
      <c r="CB496" s="46"/>
      <c r="CC496" s="46"/>
      <c r="CD496" s="46"/>
      <c r="CE496" s="46"/>
      <c r="CF496" s="46"/>
      <c r="CG496" s="46"/>
      <c r="CH496" s="46"/>
    </row>
    <row r="497" spans="1:86" s="2" customFormat="1" ht="12" hidden="1">
      <c r="A497" s="21" t="s">
        <v>114</v>
      </c>
      <c r="B497" s="20" t="s">
        <v>49</v>
      </c>
      <c r="C497" s="20" t="s">
        <v>9</v>
      </c>
      <c r="D497" s="20" t="s">
        <v>5</v>
      </c>
      <c r="E497" s="20" t="s">
        <v>304</v>
      </c>
      <c r="F497" s="20" t="s">
        <v>93</v>
      </c>
      <c r="G497" s="108">
        <f>G498</f>
        <v>0</v>
      </c>
      <c r="H497" s="108">
        <f>H498</f>
        <v>0</v>
      </c>
      <c r="I497" s="108">
        <f t="shared" si="129"/>
        <v>0</v>
      </c>
      <c r="J497" s="46"/>
      <c r="K497" s="46"/>
      <c r="L497" s="46"/>
      <c r="M497" s="46"/>
      <c r="N497" s="46"/>
      <c r="O497" s="46"/>
      <c r="P497" s="46"/>
      <c r="Q497" s="46"/>
      <c r="R497" s="46"/>
      <c r="S497" s="46"/>
      <c r="T497" s="46"/>
      <c r="U497" s="46"/>
      <c r="V497" s="46"/>
      <c r="W497" s="46"/>
      <c r="X497" s="46"/>
      <c r="Y497" s="46"/>
      <c r="Z497" s="46"/>
      <c r="AA497" s="46"/>
      <c r="AB497" s="46"/>
      <c r="AC497" s="46"/>
      <c r="AD497" s="46"/>
      <c r="AE497" s="46"/>
      <c r="AF497" s="46"/>
      <c r="AG497" s="46"/>
      <c r="AH497" s="46"/>
      <c r="AI497" s="46"/>
      <c r="AJ497" s="46"/>
      <c r="AK497" s="46"/>
      <c r="AL497" s="46"/>
      <c r="AM497" s="46"/>
      <c r="AN497" s="46"/>
      <c r="AO497" s="46"/>
      <c r="AP497" s="46"/>
      <c r="AQ497" s="46"/>
      <c r="AR497" s="46"/>
      <c r="AS497" s="46"/>
      <c r="AT497" s="46"/>
      <c r="AU497" s="46"/>
      <c r="AV497" s="46"/>
      <c r="AW497" s="46"/>
      <c r="AX497" s="46"/>
      <c r="AY497" s="46"/>
      <c r="AZ497" s="46"/>
      <c r="BA497" s="46"/>
      <c r="BB497" s="46"/>
      <c r="BC497" s="46"/>
      <c r="BD497" s="46"/>
      <c r="BE497" s="46"/>
      <c r="BF497" s="46"/>
      <c r="BG497" s="46"/>
      <c r="BH497" s="46"/>
      <c r="BI497" s="46"/>
      <c r="BJ497" s="46"/>
      <c r="BK497" s="46"/>
      <c r="BL497" s="46"/>
      <c r="BM497" s="46"/>
      <c r="BN497" s="46"/>
      <c r="BO497" s="46"/>
      <c r="BP497" s="46"/>
      <c r="BQ497" s="46"/>
      <c r="BR497" s="46"/>
      <c r="BS497" s="46"/>
      <c r="BT497" s="46"/>
      <c r="BU497" s="46"/>
      <c r="BV497" s="46"/>
      <c r="BW497" s="46"/>
      <c r="BX497" s="46"/>
      <c r="BY497" s="46"/>
      <c r="BZ497" s="46"/>
      <c r="CA497" s="46"/>
      <c r="CB497" s="46"/>
      <c r="CC497" s="46"/>
      <c r="CD497" s="46"/>
      <c r="CE497" s="46"/>
      <c r="CF497" s="46"/>
      <c r="CG497" s="46"/>
      <c r="CH497" s="46"/>
    </row>
    <row r="498" spans="1:86" s="2" customFormat="1" ht="12" hidden="1">
      <c r="A498" s="21" t="s">
        <v>206</v>
      </c>
      <c r="B498" s="20" t="s">
        <v>49</v>
      </c>
      <c r="C498" s="20" t="s">
        <v>9</v>
      </c>
      <c r="D498" s="20" t="s">
        <v>5</v>
      </c>
      <c r="E498" s="20" t="s">
        <v>304</v>
      </c>
      <c r="F498" s="20" t="s">
        <v>207</v>
      </c>
      <c r="G498" s="108">
        <v>0</v>
      </c>
      <c r="H498" s="111"/>
      <c r="I498" s="108">
        <f t="shared" si="129"/>
        <v>0</v>
      </c>
      <c r="J498" s="46"/>
      <c r="K498" s="46"/>
      <c r="L498" s="46"/>
      <c r="M498" s="46"/>
      <c r="N498" s="46"/>
      <c r="O498" s="46"/>
      <c r="P498" s="46"/>
      <c r="Q498" s="46"/>
      <c r="R498" s="46"/>
      <c r="S498" s="46"/>
      <c r="T498" s="46"/>
      <c r="U498" s="46"/>
      <c r="V498" s="46"/>
      <c r="W498" s="46"/>
      <c r="X498" s="46"/>
      <c r="Y498" s="46"/>
      <c r="Z498" s="46"/>
      <c r="AA498" s="46"/>
      <c r="AB498" s="46"/>
      <c r="AC498" s="46"/>
      <c r="AD498" s="46"/>
      <c r="AE498" s="46"/>
      <c r="AF498" s="46"/>
      <c r="AG498" s="46"/>
      <c r="AH498" s="46"/>
      <c r="AI498" s="46"/>
      <c r="AJ498" s="46"/>
      <c r="AK498" s="46"/>
      <c r="AL498" s="46"/>
      <c r="AM498" s="46"/>
      <c r="AN498" s="46"/>
      <c r="AO498" s="46"/>
      <c r="AP498" s="46"/>
      <c r="AQ498" s="46"/>
      <c r="AR498" s="46"/>
      <c r="AS498" s="46"/>
      <c r="AT498" s="46"/>
      <c r="AU498" s="46"/>
      <c r="AV498" s="46"/>
      <c r="AW498" s="46"/>
      <c r="AX498" s="46"/>
      <c r="AY498" s="46"/>
      <c r="AZ498" s="46"/>
      <c r="BA498" s="46"/>
      <c r="BB498" s="46"/>
      <c r="BC498" s="46"/>
      <c r="BD498" s="46"/>
      <c r="BE498" s="46"/>
      <c r="BF498" s="46"/>
      <c r="BG498" s="46"/>
      <c r="BH498" s="46"/>
      <c r="BI498" s="46"/>
      <c r="BJ498" s="46"/>
      <c r="BK498" s="46"/>
      <c r="BL498" s="46"/>
      <c r="BM498" s="46"/>
      <c r="BN498" s="46"/>
      <c r="BO498" s="46"/>
      <c r="BP498" s="46"/>
      <c r="BQ498" s="46"/>
      <c r="BR498" s="46"/>
      <c r="BS498" s="46"/>
      <c r="BT498" s="46"/>
      <c r="BU498" s="46"/>
      <c r="BV498" s="46"/>
      <c r="BW498" s="46"/>
      <c r="BX498" s="46"/>
      <c r="BY498" s="46"/>
      <c r="BZ498" s="46"/>
      <c r="CA498" s="46"/>
      <c r="CB498" s="46"/>
      <c r="CC498" s="46"/>
      <c r="CD498" s="46"/>
      <c r="CE498" s="46"/>
      <c r="CF498" s="46"/>
      <c r="CG498" s="46"/>
      <c r="CH498" s="46"/>
    </row>
    <row r="499" spans="1:86" s="2" customFormat="1" ht="12" hidden="1">
      <c r="A499" s="21" t="s">
        <v>306</v>
      </c>
      <c r="B499" s="20" t="s">
        <v>49</v>
      </c>
      <c r="C499" s="20" t="s">
        <v>9</v>
      </c>
      <c r="D499" s="20" t="s">
        <v>5</v>
      </c>
      <c r="E499" s="20" t="s">
        <v>305</v>
      </c>
      <c r="F499" s="20"/>
      <c r="G499" s="108">
        <f>G500</f>
        <v>0</v>
      </c>
      <c r="H499" s="111"/>
      <c r="I499" s="108">
        <f t="shared" si="129"/>
        <v>0</v>
      </c>
      <c r="J499" s="46"/>
      <c r="K499" s="46"/>
      <c r="L499" s="46"/>
      <c r="M499" s="46"/>
      <c r="N499" s="46"/>
      <c r="O499" s="46"/>
      <c r="P499" s="46"/>
      <c r="Q499" s="46"/>
      <c r="R499" s="46"/>
      <c r="S499" s="46"/>
      <c r="T499" s="46"/>
      <c r="U499" s="46"/>
      <c r="V499" s="46"/>
      <c r="W499" s="46"/>
      <c r="X499" s="46"/>
      <c r="Y499" s="46"/>
      <c r="Z499" s="46"/>
      <c r="AA499" s="46"/>
      <c r="AB499" s="46"/>
      <c r="AC499" s="46"/>
      <c r="AD499" s="46"/>
      <c r="AE499" s="46"/>
      <c r="AF499" s="46"/>
      <c r="AG499" s="46"/>
      <c r="AH499" s="46"/>
      <c r="AI499" s="46"/>
      <c r="AJ499" s="46"/>
      <c r="AK499" s="46"/>
      <c r="AL499" s="46"/>
      <c r="AM499" s="46"/>
      <c r="AN499" s="46"/>
      <c r="AO499" s="46"/>
      <c r="AP499" s="46"/>
      <c r="AQ499" s="46"/>
      <c r="AR499" s="46"/>
      <c r="AS499" s="46"/>
      <c r="AT499" s="46"/>
      <c r="AU499" s="46"/>
      <c r="AV499" s="46"/>
      <c r="AW499" s="46"/>
      <c r="AX499" s="46"/>
      <c r="AY499" s="46"/>
      <c r="AZ499" s="46"/>
      <c r="BA499" s="46"/>
      <c r="BB499" s="46"/>
      <c r="BC499" s="46"/>
      <c r="BD499" s="46"/>
      <c r="BE499" s="46"/>
      <c r="BF499" s="46"/>
      <c r="BG499" s="46"/>
      <c r="BH499" s="46"/>
      <c r="BI499" s="46"/>
      <c r="BJ499" s="46"/>
      <c r="BK499" s="46"/>
      <c r="BL499" s="46"/>
      <c r="BM499" s="46"/>
      <c r="BN499" s="46"/>
      <c r="BO499" s="46"/>
      <c r="BP499" s="46"/>
      <c r="BQ499" s="46"/>
      <c r="BR499" s="46"/>
      <c r="BS499" s="46"/>
      <c r="BT499" s="46"/>
      <c r="BU499" s="46"/>
      <c r="BV499" s="46"/>
      <c r="BW499" s="46"/>
      <c r="BX499" s="46"/>
      <c r="BY499" s="46"/>
      <c r="BZ499" s="46"/>
      <c r="CA499" s="46"/>
      <c r="CB499" s="46"/>
      <c r="CC499" s="46"/>
      <c r="CD499" s="46"/>
      <c r="CE499" s="46"/>
      <c r="CF499" s="46"/>
      <c r="CG499" s="46"/>
      <c r="CH499" s="46"/>
    </row>
    <row r="500" spans="1:86" s="2" customFormat="1" ht="12" hidden="1">
      <c r="A500" s="21" t="s">
        <v>114</v>
      </c>
      <c r="B500" s="20" t="s">
        <v>49</v>
      </c>
      <c r="C500" s="20" t="s">
        <v>9</v>
      </c>
      <c r="D500" s="20" t="s">
        <v>5</v>
      </c>
      <c r="E500" s="20" t="s">
        <v>305</v>
      </c>
      <c r="F500" s="20" t="s">
        <v>93</v>
      </c>
      <c r="G500" s="108">
        <f>G501</f>
        <v>0</v>
      </c>
      <c r="H500" s="111"/>
      <c r="I500" s="108">
        <f t="shared" si="129"/>
        <v>0</v>
      </c>
      <c r="J500" s="46"/>
      <c r="K500" s="46"/>
      <c r="L500" s="46"/>
      <c r="M500" s="46"/>
      <c r="N500" s="46"/>
      <c r="O500" s="46"/>
      <c r="P500" s="46"/>
      <c r="Q500" s="46"/>
      <c r="R500" s="46"/>
      <c r="S500" s="46"/>
      <c r="T500" s="46"/>
      <c r="U500" s="46"/>
      <c r="V500" s="46"/>
      <c r="W500" s="46"/>
      <c r="X500" s="46"/>
      <c r="Y500" s="46"/>
      <c r="Z500" s="46"/>
      <c r="AA500" s="46"/>
      <c r="AB500" s="46"/>
      <c r="AC500" s="46"/>
      <c r="AD500" s="46"/>
      <c r="AE500" s="46"/>
      <c r="AF500" s="46"/>
      <c r="AG500" s="46"/>
      <c r="AH500" s="46"/>
      <c r="AI500" s="46"/>
      <c r="AJ500" s="46"/>
      <c r="AK500" s="46"/>
      <c r="AL500" s="46"/>
      <c r="AM500" s="46"/>
      <c r="AN500" s="46"/>
      <c r="AO500" s="46"/>
      <c r="AP500" s="46"/>
      <c r="AQ500" s="46"/>
      <c r="AR500" s="46"/>
      <c r="AS500" s="46"/>
      <c r="AT500" s="46"/>
      <c r="AU500" s="46"/>
      <c r="AV500" s="46"/>
      <c r="AW500" s="46"/>
      <c r="AX500" s="46"/>
      <c r="AY500" s="46"/>
      <c r="AZ500" s="46"/>
      <c r="BA500" s="46"/>
      <c r="BB500" s="46"/>
      <c r="BC500" s="46"/>
      <c r="BD500" s="46"/>
      <c r="BE500" s="46"/>
      <c r="BF500" s="46"/>
      <c r="BG500" s="46"/>
      <c r="BH500" s="46"/>
      <c r="BI500" s="46"/>
      <c r="BJ500" s="46"/>
      <c r="BK500" s="46"/>
      <c r="BL500" s="46"/>
      <c r="BM500" s="46"/>
      <c r="BN500" s="46"/>
      <c r="BO500" s="46"/>
      <c r="BP500" s="46"/>
      <c r="BQ500" s="46"/>
      <c r="BR500" s="46"/>
      <c r="BS500" s="46"/>
      <c r="BT500" s="46"/>
      <c r="BU500" s="46"/>
      <c r="BV500" s="46"/>
      <c r="BW500" s="46"/>
      <c r="BX500" s="46"/>
      <c r="BY500" s="46"/>
      <c r="BZ500" s="46"/>
      <c r="CA500" s="46"/>
      <c r="CB500" s="46"/>
      <c r="CC500" s="46"/>
      <c r="CD500" s="46"/>
      <c r="CE500" s="46"/>
      <c r="CF500" s="46"/>
      <c r="CG500" s="46"/>
      <c r="CH500" s="46"/>
    </row>
    <row r="501" spans="1:86" s="2" customFormat="1" ht="12" hidden="1">
      <c r="A501" s="21" t="s">
        <v>206</v>
      </c>
      <c r="B501" s="20" t="s">
        <v>49</v>
      </c>
      <c r="C501" s="20" t="s">
        <v>9</v>
      </c>
      <c r="D501" s="20" t="s">
        <v>5</v>
      </c>
      <c r="E501" s="20" t="s">
        <v>305</v>
      </c>
      <c r="F501" s="20" t="s">
        <v>207</v>
      </c>
      <c r="G501" s="108"/>
      <c r="H501" s="111"/>
      <c r="I501" s="108">
        <f t="shared" si="129"/>
        <v>0</v>
      </c>
      <c r="J501" s="46"/>
      <c r="K501" s="46"/>
      <c r="L501" s="46"/>
      <c r="M501" s="46"/>
      <c r="N501" s="46"/>
      <c r="O501" s="46"/>
      <c r="P501" s="46"/>
      <c r="Q501" s="46"/>
      <c r="R501" s="46"/>
      <c r="S501" s="46"/>
      <c r="T501" s="46"/>
      <c r="U501" s="46"/>
      <c r="V501" s="46"/>
      <c r="W501" s="46"/>
      <c r="X501" s="46"/>
      <c r="Y501" s="46"/>
      <c r="Z501" s="46"/>
      <c r="AA501" s="46"/>
      <c r="AB501" s="46"/>
      <c r="AC501" s="46"/>
      <c r="AD501" s="46"/>
      <c r="AE501" s="46"/>
      <c r="AF501" s="46"/>
      <c r="AG501" s="46"/>
      <c r="AH501" s="46"/>
      <c r="AI501" s="46"/>
      <c r="AJ501" s="46"/>
      <c r="AK501" s="46"/>
      <c r="AL501" s="46"/>
      <c r="AM501" s="46"/>
      <c r="AN501" s="46"/>
      <c r="AO501" s="46"/>
      <c r="AP501" s="46"/>
      <c r="AQ501" s="46"/>
      <c r="AR501" s="46"/>
      <c r="AS501" s="46"/>
      <c r="AT501" s="46"/>
      <c r="AU501" s="46"/>
      <c r="AV501" s="46"/>
      <c r="AW501" s="46"/>
      <c r="AX501" s="46"/>
      <c r="AY501" s="46"/>
      <c r="AZ501" s="46"/>
      <c r="BA501" s="46"/>
      <c r="BB501" s="46"/>
      <c r="BC501" s="46"/>
      <c r="BD501" s="46"/>
      <c r="BE501" s="46"/>
      <c r="BF501" s="46"/>
      <c r="BG501" s="46"/>
      <c r="BH501" s="46"/>
      <c r="BI501" s="46"/>
      <c r="BJ501" s="46"/>
      <c r="BK501" s="46"/>
      <c r="BL501" s="46"/>
      <c r="BM501" s="46"/>
      <c r="BN501" s="46"/>
      <c r="BO501" s="46"/>
      <c r="BP501" s="46"/>
      <c r="BQ501" s="46"/>
      <c r="BR501" s="46"/>
      <c r="BS501" s="46"/>
      <c r="BT501" s="46"/>
      <c r="BU501" s="46"/>
      <c r="BV501" s="46"/>
      <c r="BW501" s="46"/>
      <c r="BX501" s="46"/>
      <c r="BY501" s="46"/>
      <c r="BZ501" s="46"/>
      <c r="CA501" s="46"/>
      <c r="CB501" s="46"/>
      <c r="CC501" s="46"/>
      <c r="CD501" s="46"/>
      <c r="CE501" s="46"/>
      <c r="CF501" s="46"/>
      <c r="CG501" s="46"/>
      <c r="CH501" s="46"/>
    </row>
    <row r="502" spans="1:86" s="2" customFormat="1" ht="12.75" hidden="1" customHeight="1">
      <c r="A502" s="21" t="s">
        <v>366</v>
      </c>
      <c r="B502" s="20" t="s">
        <v>49</v>
      </c>
      <c r="C502" s="20" t="s">
        <v>9</v>
      </c>
      <c r="D502" s="20" t="s">
        <v>5</v>
      </c>
      <c r="E502" s="20" t="s">
        <v>459</v>
      </c>
      <c r="F502" s="20"/>
      <c r="G502" s="108">
        <f>G506+G509+G512+G503+G515</f>
        <v>150</v>
      </c>
      <c r="H502" s="108">
        <f>H506+H509+H512+H503+H515</f>
        <v>-150</v>
      </c>
      <c r="I502" s="108">
        <f t="shared" si="129"/>
        <v>0</v>
      </c>
      <c r="J502" s="46"/>
      <c r="K502" s="46"/>
      <c r="L502" s="46"/>
      <c r="M502" s="46"/>
      <c r="N502" s="46"/>
      <c r="O502" s="46"/>
      <c r="P502" s="46"/>
      <c r="Q502" s="46"/>
      <c r="R502" s="46"/>
      <c r="S502" s="46"/>
      <c r="T502" s="46"/>
      <c r="U502" s="46"/>
      <c r="V502" s="46"/>
      <c r="W502" s="46"/>
      <c r="X502" s="46"/>
      <c r="Y502" s="46"/>
      <c r="Z502" s="46"/>
      <c r="AA502" s="46"/>
      <c r="AB502" s="46"/>
      <c r="AC502" s="46"/>
      <c r="AD502" s="46"/>
      <c r="AE502" s="46"/>
      <c r="AF502" s="46"/>
      <c r="AG502" s="46"/>
      <c r="AH502" s="46"/>
      <c r="AI502" s="46"/>
      <c r="AJ502" s="46"/>
      <c r="AK502" s="46"/>
      <c r="AL502" s="46"/>
      <c r="AM502" s="46"/>
      <c r="AN502" s="46"/>
      <c r="AO502" s="46"/>
      <c r="AP502" s="46"/>
      <c r="AQ502" s="46"/>
      <c r="AR502" s="46"/>
      <c r="AS502" s="46"/>
      <c r="AT502" s="46"/>
      <c r="AU502" s="46"/>
      <c r="AV502" s="46"/>
      <c r="AW502" s="46"/>
      <c r="AX502" s="46"/>
      <c r="AY502" s="46"/>
      <c r="AZ502" s="46"/>
      <c r="BA502" s="46"/>
      <c r="BB502" s="46"/>
      <c r="BC502" s="46"/>
      <c r="BD502" s="46"/>
      <c r="BE502" s="46"/>
      <c r="BF502" s="46"/>
      <c r="BG502" s="46"/>
      <c r="BH502" s="46"/>
      <c r="BI502" s="46"/>
      <c r="BJ502" s="46"/>
      <c r="BK502" s="46"/>
      <c r="BL502" s="46"/>
      <c r="BM502" s="46"/>
      <c r="BN502" s="46"/>
      <c r="BO502" s="46"/>
      <c r="BP502" s="46"/>
      <c r="BQ502" s="46"/>
      <c r="BR502" s="46"/>
      <c r="BS502" s="46"/>
      <c r="BT502" s="46"/>
      <c r="BU502" s="46"/>
      <c r="BV502" s="46"/>
      <c r="BW502" s="46"/>
      <c r="BX502" s="46"/>
      <c r="BY502" s="46"/>
      <c r="BZ502" s="46"/>
      <c r="CA502" s="46"/>
      <c r="CB502" s="46"/>
      <c r="CC502" s="46"/>
      <c r="CD502" s="46"/>
      <c r="CE502" s="46"/>
      <c r="CF502" s="46"/>
      <c r="CG502" s="46"/>
      <c r="CH502" s="46"/>
    </row>
    <row r="503" spans="1:86" s="2" customFormat="1" ht="12" hidden="1">
      <c r="A503" s="21" t="s">
        <v>92</v>
      </c>
      <c r="B503" s="20" t="s">
        <v>49</v>
      </c>
      <c r="C503" s="20" t="s">
        <v>9</v>
      </c>
      <c r="D503" s="20" t="s">
        <v>5</v>
      </c>
      <c r="E503" s="20" t="s">
        <v>460</v>
      </c>
      <c r="F503" s="20"/>
      <c r="G503" s="108">
        <f>G504</f>
        <v>0</v>
      </c>
      <c r="H503" s="108">
        <f t="shared" ref="H503:H504" si="132">H504</f>
        <v>0</v>
      </c>
      <c r="I503" s="108">
        <f t="shared" si="129"/>
        <v>0</v>
      </c>
      <c r="J503" s="46"/>
      <c r="K503" s="46"/>
      <c r="L503" s="46"/>
      <c r="M503" s="46"/>
      <c r="N503" s="46"/>
      <c r="O503" s="46"/>
      <c r="P503" s="46"/>
      <c r="Q503" s="46"/>
      <c r="R503" s="46"/>
      <c r="S503" s="46"/>
      <c r="T503" s="46"/>
      <c r="U503" s="46"/>
      <c r="V503" s="46"/>
      <c r="W503" s="46"/>
      <c r="X503" s="46"/>
      <c r="Y503" s="46"/>
      <c r="Z503" s="46"/>
      <c r="AA503" s="46"/>
      <c r="AB503" s="46"/>
      <c r="AC503" s="46"/>
      <c r="AD503" s="46"/>
      <c r="AE503" s="46"/>
      <c r="AF503" s="46"/>
      <c r="AG503" s="46"/>
      <c r="AH503" s="46"/>
      <c r="AI503" s="46"/>
      <c r="AJ503" s="46"/>
      <c r="AK503" s="46"/>
      <c r="AL503" s="46"/>
      <c r="AM503" s="46"/>
      <c r="AN503" s="46"/>
      <c r="AO503" s="46"/>
      <c r="AP503" s="46"/>
      <c r="AQ503" s="46"/>
      <c r="AR503" s="46"/>
      <c r="AS503" s="46"/>
      <c r="AT503" s="46"/>
      <c r="AU503" s="46"/>
      <c r="AV503" s="46"/>
      <c r="AW503" s="46"/>
      <c r="AX503" s="46"/>
      <c r="AY503" s="46"/>
      <c r="AZ503" s="46"/>
      <c r="BA503" s="46"/>
      <c r="BB503" s="46"/>
      <c r="BC503" s="46"/>
      <c r="BD503" s="46"/>
      <c r="BE503" s="46"/>
      <c r="BF503" s="46"/>
      <c r="BG503" s="46"/>
      <c r="BH503" s="46"/>
      <c r="BI503" s="46"/>
      <c r="BJ503" s="46"/>
      <c r="BK503" s="46"/>
      <c r="BL503" s="46"/>
      <c r="BM503" s="46"/>
      <c r="BN503" s="46"/>
      <c r="BO503" s="46"/>
      <c r="BP503" s="46"/>
      <c r="BQ503" s="46"/>
      <c r="BR503" s="46"/>
      <c r="BS503" s="46"/>
      <c r="BT503" s="46"/>
      <c r="BU503" s="46"/>
      <c r="BV503" s="46"/>
      <c r="BW503" s="46"/>
      <c r="BX503" s="46"/>
      <c r="BY503" s="46"/>
      <c r="BZ503" s="46"/>
      <c r="CA503" s="46"/>
      <c r="CB503" s="46"/>
      <c r="CC503" s="46"/>
      <c r="CD503" s="46"/>
      <c r="CE503" s="46"/>
      <c r="CF503" s="46"/>
      <c r="CG503" s="46"/>
      <c r="CH503" s="46"/>
    </row>
    <row r="504" spans="1:86" s="2" customFormat="1" ht="12" hidden="1">
      <c r="A504" s="21" t="s">
        <v>114</v>
      </c>
      <c r="B504" s="20" t="s">
        <v>49</v>
      </c>
      <c r="C504" s="20" t="s">
        <v>9</v>
      </c>
      <c r="D504" s="20" t="s">
        <v>5</v>
      </c>
      <c r="E504" s="20" t="s">
        <v>460</v>
      </c>
      <c r="F504" s="20" t="s">
        <v>93</v>
      </c>
      <c r="G504" s="108">
        <f>G505</f>
        <v>0</v>
      </c>
      <c r="H504" s="108">
        <f t="shared" si="132"/>
        <v>0</v>
      </c>
      <c r="I504" s="108">
        <f t="shared" si="129"/>
        <v>0</v>
      </c>
      <c r="J504" s="46"/>
      <c r="K504" s="46"/>
      <c r="L504" s="46"/>
      <c r="M504" s="46"/>
      <c r="N504" s="46"/>
      <c r="O504" s="46"/>
      <c r="P504" s="46"/>
      <c r="Q504" s="46"/>
      <c r="R504" s="46"/>
      <c r="S504" s="46"/>
      <c r="T504" s="46"/>
      <c r="U504" s="46"/>
      <c r="V504" s="46"/>
      <c r="W504" s="46"/>
      <c r="X504" s="46"/>
      <c r="Y504" s="46"/>
      <c r="Z504" s="46"/>
      <c r="AA504" s="46"/>
      <c r="AB504" s="46"/>
      <c r="AC504" s="46"/>
      <c r="AD504" s="46"/>
      <c r="AE504" s="46"/>
      <c r="AF504" s="46"/>
      <c r="AG504" s="46"/>
      <c r="AH504" s="46"/>
      <c r="AI504" s="46"/>
      <c r="AJ504" s="46"/>
      <c r="AK504" s="46"/>
      <c r="AL504" s="46"/>
      <c r="AM504" s="46"/>
      <c r="AN504" s="46"/>
      <c r="AO504" s="46"/>
      <c r="AP504" s="46"/>
      <c r="AQ504" s="46"/>
      <c r="AR504" s="46"/>
      <c r="AS504" s="46"/>
      <c r="AT504" s="46"/>
      <c r="AU504" s="46"/>
      <c r="AV504" s="46"/>
      <c r="AW504" s="46"/>
      <c r="AX504" s="46"/>
      <c r="AY504" s="46"/>
      <c r="AZ504" s="46"/>
      <c r="BA504" s="46"/>
      <c r="BB504" s="46"/>
      <c r="BC504" s="46"/>
      <c r="BD504" s="46"/>
      <c r="BE504" s="46"/>
      <c r="BF504" s="46"/>
      <c r="BG504" s="46"/>
      <c r="BH504" s="46"/>
      <c r="BI504" s="46"/>
      <c r="BJ504" s="46"/>
      <c r="BK504" s="46"/>
      <c r="BL504" s="46"/>
      <c r="BM504" s="46"/>
      <c r="BN504" s="46"/>
      <c r="BO504" s="46"/>
      <c r="BP504" s="46"/>
      <c r="BQ504" s="46"/>
      <c r="BR504" s="46"/>
      <c r="BS504" s="46"/>
      <c r="BT504" s="46"/>
      <c r="BU504" s="46"/>
      <c r="BV504" s="46"/>
      <c r="BW504" s="46"/>
      <c r="BX504" s="46"/>
      <c r="BY504" s="46"/>
      <c r="BZ504" s="46"/>
      <c r="CA504" s="46"/>
      <c r="CB504" s="46"/>
      <c r="CC504" s="46"/>
      <c r="CD504" s="46"/>
      <c r="CE504" s="46"/>
      <c r="CF504" s="46"/>
      <c r="CG504" s="46"/>
      <c r="CH504" s="46"/>
    </row>
    <row r="505" spans="1:86" s="2" customFormat="1" ht="12" hidden="1">
      <c r="A505" s="21" t="s">
        <v>206</v>
      </c>
      <c r="B505" s="20" t="s">
        <v>49</v>
      </c>
      <c r="C505" s="20" t="s">
        <v>9</v>
      </c>
      <c r="D505" s="20" t="s">
        <v>5</v>
      </c>
      <c r="E505" s="20" t="s">
        <v>460</v>
      </c>
      <c r="F505" s="20" t="s">
        <v>207</v>
      </c>
      <c r="G505" s="108"/>
      <c r="H505" s="111"/>
      <c r="I505" s="108">
        <f t="shared" si="129"/>
        <v>0</v>
      </c>
      <c r="J505" s="46"/>
      <c r="K505" s="46"/>
      <c r="L505" s="46"/>
      <c r="M505" s="46"/>
      <c r="N505" s="46"/>
      <c r="O505" s="46"/>
      <c r="P505" s="46"/>
      <c r="Q505" s="46"/>
      <c r="R505" s="46"/>
      <c r="S505" s="46"/>
      <c r="T505" s="46"/>
      <c r="U505" s="46"/>
      <c r="V505" s="46"/>
      <c r="W505" s="46"/>
      <c r="X505" s="46"/>
      <c r="Y505" s="46"/>
      <c r="Z505" s="46"/>
      <c r="AA505" s="46"/>
      <c r="AB505" s="46"/>
      <c r="AC505" s="46"/>
      <c r="AD505" s="46"/>
      <c r="AE505" s="46"/>
      <c r="AF505" s="46"/>
      <c r="AG505" s="46"/>
      <c r="AH505" s="46"/>
      <c r="AI505" s="46"/>
      <c r="AJ505" s="46"/>
      <c r="AK505" s="46"/>
      <c r="AL505" s="46"/>
      <c r="AM505" s="46"/>
      <c r="AN505" s="46"/>
      <c r="AO505" s="46"/>
      <c r="AP505" s="46"/>
      <c r="AQ505" s="46"/>
      <c r="AR505" s="46"/>
      <c r="AS505" s="46"/>
      <c r="AT505" s="46"/>
      <c r="AU505" s="46"/>
      <c r="AV505" s="46"/>
      <c r="AW505" s="46"/>
      <c r="AX505" s="46"/>
      <c r="AY505" s="46"/>
      <c r="AZ505" s="46"/>
      <c r="BA505" s="46"/>
      <c r="BB505" s="46"/>
      <c r="BC505" s="46"/>
      <c r="BD505" s="46"/>
      <c r="BE505" s="46"/>
      <c r="BF505" s="46"/>
      <c r="BG505" s="46"/>
      <c r="BH505" s="46"/>
      <c r="BI505" s="46"/>
      <c r="BJ505" s="46"/>
      <c r="BK505" s="46"/>
      <c r="BL505" s="46"/>
      <c r="BM505" s="46"/>
      <c r="BN505" s="46"/>
      <c r="BO505" s="46"/>
      <c r="BP505" s="46"/>
      <c r="BQ505" s="46"/>
      <c r="BR505" s="46"/>
      <c r="BS505" s="46"/>
      <c r="BT505" s="46"/>
      <c r="BU505" s="46"/>
      <c r="BV505" s="46"/>
      <c r="BW505" s="46"/>
      <c r="BX505" s="46"/>
      <c r="BY505" s="46"/>
      <c r="BZ505" s="46"/>
      <c r="CA505" s="46"/>
      <c r="CB505" s="46"/>
      <c r="CC505" s="46"/>
      <c r="CD505" s="46"/>
      <c r="CE505" s="46"/>
      <c r="CF505" s="46"/>
      <c r="CG505" s="46"/>
      <c r="CH505" s="46"/>
    </row>
    <row r="506" spans="1:86" s="2" customFormat="1" ht="12" hidden="1">
      <c r="A506" s="21" t="s">
        <v>368</v>
      </c>
      <c r="B506" s="20" t="s">
        <v>49</v>
      </c>
      <c r="C506" s="20" t="s">
        <v>9</v>
      </c>
      <c r="D506" s="20" t="s">
        <v>5</v>
      </c>
      <c r="E506" s="20" t="s">
        <v>461</v>
      </c>
      <c r="F506" s="20"/>
      <c r="G506" s="108">
        <f>G507</f>
        <v>0</v>
      </c>
      <c r="H506" s="108">
        <f>H507</f>
        <v>0</v>
      </c>
      <c r="I506" s="108">
        <f t="shared" si="129"/>
        <v>0</v>
      </c>
      <c r="J506" s="46"/>
      <c r="K506" s="46"/>
      <c r="L506" s="46"/>
      <c r="M506" s="46"/>
      <c r="N506" s="46"/>
      <c r="O506" s="46"/>
      <c r="P506" s="46"/>
      <c r="Q506" s="46"/>
      <c r="R506" s="46"/>
      <c r="S506" s="46"/>
      <c r="T506" s="46"/>
      <c r="U506" s="46"/>
      <c r="V506" s="46"/>
      <c r="W506" s="46"/>
      <c r="X506" s="46"/>
      <c r="Y506" s="46"/>
      <c r="Z506" s="46"/>
      <c r="AA506" s="46"/>
      <c r="AB506" s="46"/>
      <c r="AC506" s="46"/>
      <c r="AD506" s="46"/>
      <c r="AE506" s="46"/>
      <c r="AF506" s="46"/>
      <c r="AG506" s="46"/>
      <c r="AH506" s="46"/>
      <c r="AI506" s="46"/>
      <c r="AJ506" s="46"/>
      <c r="AK506" s="46"/>
      <c r="AL506" s="46"/>
      <c r="AM506" s="46"/>
      <c r="AN506" s="46"/>
      <c r="AO506" s="46"/>
      <c r="AP506" s="46"/>
      <c r="AQ506" s="46"/>
      <c r="AR506" s="46"/>
      <c r="AS506" s="46"/>
      <c r="AT506" s="46"/>
      <c r="AU506" s="46"/>
      <c r="AV506" s="46"/>
      <c r="AW506" s="46"/>
      <c r="AX506" s="46"/>
      <c r="AY506" s="46"/>
      <c r="AZ506" s="46"/>
      <c r="BA506" s="46"/>
      <c r="BB506" s="46"/>
      <c r="BC506" s="46"/>
      <c r="BD506" s="46"/>
      <c r="BE506" s="46"/>
      <c r="BF506" s="46"/>
      <c r="BG506" s="46"/>
      <c r="BH506" s="46"/>
      <c r="BI506" s="46"/>
      <c r="BJ506" s="46"/>
      <c r="BK506" s="46"/>
      <c r="BL506" s="46"/>
      <c r="BM506" s="46"/>
      <c r="BN506" s="46"/>
      <c r="BO506" s="46"/>
      <c r="BP506" s="46"/>
      <c r="BQ506" s="46"/>
      <c r="BR506" s="46"/>
      <c r="BS506" s="46"/>
      <c r="BT506" s="46"/>
      <c r="BU506" s="46"/>
      <c r="BV506" s="46"/>
      <c r="BW506" s="46"/>
      <c r="BX506" s="46"/>
      <c r="BY506" s="46"/>
      <c r="BZ506" s="46"/>
      <c r="CA506" s="46"/>
      <c r="CB506" s="46"/>
      <c r="CC506" s="46"/>
      <c r="CD506" s="46"/>
      <c r="CE506" s="46"/>
      <c r="CF506" s="46"/>
      <c r="CG506" s="46"/>
      <c r="CH506" s="46"/>
    </row>
    <row r="507" spans="1:86" s="2" customFormat="1" ht="12" hidden="1">
      <c r="A507" s="21" t="s">
        <v>94</v>
      </c>
      <c r="B507" s="20" t="s">
        <v>49</v>
      </c>
      <c r="C507" s="20" t="s">
        <v>9</v>
      </c>
      <c r="D507" s="20" t="s">
        <v>5</v>
      </c>
      <c r="E507" s="20" t="s">
        <v>461</v>
      </c>
      <c r="F507" s="20" t="s">
        <v>93</v>
      </c>
      <c r="G507" s="108">
        <f>G508</f>
        <v>0</v>
      </c>
      <c r="H507" s="108">
        <f>H508</f>
        <v>0</v>
      </c>
      <c r="I507" s="108">
        <f t="shared" si="129"/>
        <v>0</v>
      </c>
      <c r="J507" s="46"/>
      <c r="K507" s="46"/>
      <c r="L507" s="46"/>
      <c r="M507" s="46"/>
      <c r="N507" s="46"/>
      <c r="O507" s="46"/>
      <c r="P507" s="46"/>
      <c r="Q507" s="46"/>
      <c r="R507" s="46"/>
      <c r="S507" s="46"/>
      <c r="T507" s="46"/>
      <c r="U507" s="46"/>
      <c r="V507" s="46"/>
      <c r="W507" s="46"/>
      <c r="X507" s="46"/>
      <c r="Y507" s="46"/>
      <c r="Z507" s="46"/>
      <c r="AA507" s="46"/>
      <c r="AB507" s="46"/>
      <c r="AC507" s="46"/>
      <c r="AD507" s="46"/>
      <c r="AE507" s="46"/>
      <c r="AF507" s="46"/>
      <c r="AG507" s="46"/>
      <c r="AH507" s="46"/>
      <c r="AI507" s="46"/>
      <c r="AJ507" s="46"/>
      <c r="AK507" s="46"/>
      <c r="AL507" s="46"/>
      <c r="AM507" s="46"/>
      <c r="AN507" s="46"/>
      <c r="AO507" s="46"/>
      <c r="AP507" s="46"/>
      <c r="AQ507" s="46"/>
      <c r="AR507" s="46"/>
      <c r="AS507" s="46"/>
      <c r="AT507" s="46"/>
      <c r="AU507" s="46"/>
      <c r="AV507" s="46"/>
      <c r="AW507" s="46"/>
      <c r="AX507" s="46"/>
      <c r="AY507" s="46"/>
      <c r="AZ507" s="46"/>
      <c r="BA507" s="46"/>
      <c r="BB507" s="46"/>
      <c r="BC507" s="46"/>
      <c r="BD507" s="46"/>
      <c r="BE507" s="46"/>
      <c r="BF507" s="46"/>
      <c r="BG507" s="46"/>
      <c r="BH507" s="46"/>
      <c r="BI507" s="46"/>
      <c r="BJ507" s="46"/>
      <c r="BK507" s="46"/>
      <c r="BL507" s="46"/>
      <c r="BM507" s="46"/>
      <c r="BN507" s="46"/>
      <c r="BO507" s="46"/>
      <c r="BP507" s="46"/>
      <c r="BQ507" s="46"/>
      <c r="BR507" s="46"/>
      <c r="BS507" s="46"/>
      <c r="BT507" s="46"/>
      <c r="BU507" s="46"/>
      <c r="BV507" s="46"/>
      <c r="BW507" s="46"/>
      <c r="BX507" s="46"/>
      <c r="BY507" s="46"/>
      <c r="BZ507" s="46"/>
      <c r="CA507" s="46"/>
      <c r="CB507" s="46"/>
      <c r="CC507" s="46"/>
      <c r="CD507" s="46"/>
      <c r="CE507" s="46"/>
      <c r="CF507" s="46"/>
      <c r="CG507" s="46"/>
      <c r="CH507" s="46"/>
    </row>
    <row r="508" spans="1:86" s="2" customFormat="1" ht="12" hidden="1">
      <c r="A508" s="21" t="s">
        <v>206</v>
      </c>
      <c r="B508" s="20" t="s">
        <v>49</v>
      </c>
      <c r="C508" s="20" t="s">
        <v>9</v>
      </c>
      <c r="D508" s="20" t="s">
        <v>5</v>
      </c>
      <c r="E508" s="20" t="s">
        <v>461</v>
      </c>
      <c r="F508" s="20" t="s">
        <v>207</v>
      </c>
      <c r="G508" s="108"/>
      <c r="H508" s="111"/>
      <c r="I508" s="108">
        <f t="shared" si="129"/>
        <v>0</v>
      </c>
      <c r="J508" s="46"/>
      <c r="K508" s="46"/>
      <c r="L508" s="46"/>
      <c r="M508" s="46"/>
      <c r="N508" s="46"/>
      <c r="O508" s="46"/>
      <c r="P508" s="46"/>
      <c r="Q508" s="46"/>
      <c r="R508" s="46"/>
      <c r="S508" s="46"/>
      <c r="T508" s="46"/>
      <c r="U508" s="46"/>
      <c r="V508" s="46"/>
      <c r="W508" s="46"/>
      <c r="X508" s="46"/>
      <c r="Y508" s="46"/>
      <c r="Z508" s="46"/>
      <c r="AA508" s="46"/>
      <c r="AB508" s="46"/>
      <c r="AC508" s="46"/>
      <c r="AD508" s="46"/>
      <c r="AE508" s="46"/>
      <c r="AF508" s="46"/>
      <c r="AG508" s="46"/>
      <c r="AH508" s="46"/>
      <c r="AI508" s="46"/>
      <c r="AJ508" s="46"/>
      <c r="AK508" s="46"/>
      <c r="AL508" s="46"/>
      <c r="AM508" s="46"/>
      <c r="AN508" s="46"/>
      <c r="AO508" s="46"/>
      <c r="AP508" s="46"/>
      <c r="AQ508" s="46"/>
      <c r="AR508" s="46"/>
      <c r="AS508" s="46"/>
      <c r="AT508" s="46"/>
      <c r="AU508" s="46"/>
      <c r="AV508" s="46"/>
      <c r="AW508" s="46"/>
      <c r="AX508" s="46"/>
      <c r="AY508" s="46"/>
      <c r="AZ508" s="46"/>
      <c r="BA508" s="46"/>
      <c r="BB508" s="46"/>
      <c r="BC508" s="46"/>
      <c r="BD508" s="46"/>
      <c r="BE508" s="46"/>
      <c r="BF508" s="46"/>
      <c r="BG508" s="46"/>
      <c r="BH508" s="46"/>
      <c r="BI508" s="46"/>
      <c r="BJ508" s="46"/>
      <c r="BK508" s="46"/>
      <c r="BL508" s="46"/>
      <c r="BM508" s="46"/>
      <c r="BN508" s="46"/>
      <c r="BO508" s="46"/>
      <c r="BP508" s="46"/>
      <c r="BQ508" s="46"/>
      <c r="BR508" s="46"/>
      <c r="BS508" s="46"/>
      <c r="BT508" s="46"/>
      <c r="BU508" s="46"/>
      <c r="BV508" s="46"/>
      <c r="BW508" s="46"/>
      <c r="BX508" s="46"/>
      <c r="BY508" s="46"/>
      <c r="BZ508" s="46"/>
      <c r="CA508" s="46"/>
      <c r="CB508" s="46"/>
      <c r="CC508" s="46"/>
      <c r="CD508" s="46"/>
      <c r="CE508" s="46"/>
      <c r="CF508" s="46"/>
      <c r="CG508" s="46"/>
      <c r="CH508" s="46"/>
    </row>
    <row r="509" spans="1:86" s="2" customFormat="1" ht="12" hidden="1">
      <c r="A509" s="21" t="s">
        <v>328</v>
      </c>
      <c r="B509" s="20" t="s">
        <v>49</v>
      </c>
      <c r="C509" s="20" t="s">
        <v>9</v>
      </c>
      <c r="D509" s="20" t="s">
        <v>5</v>
      </c>
      <c r="E509" s="20" t="s">
        <v>462</v>
      </c>
      <c r="F509" s="20"/>
      <c r="G509" s="108">
        <f>G510</f>
        <v>0</v>
      </c>
      <c r="H509" s="108">
        <f>H510</f>
        <v>0</v>
      </c>
      <c r="I509" s="108">
        <f t="shared" si="129"/>
        <v>0</v>
      </c>
      <c r="J509" s="46"/>
      <c r="K509" s="46"/>
      <c r="L509" s="46"/>
      <c r="M509" s="46"/>
      <c r="N509" s="46"/>
      <c r="O509" s="46"/>
      <c r="P509" s="46"/>
      <c r="Q509" s="46"/>
      <c r="R509" s="46"/>
      <c r="S509" s="46"/>
      <c r="T509" s="46"/>
      <c r="U509" s="46"/>
      <c r="V509" s="46"/>
      <c r="W509" s="46"/>
      <c r="X509" s="46"/>
      <c r="Y509" s="46"/>
      <c r="Z509" s="46"/>
      <c r="AA509" s="46"/>
      <c r="AB509" s="46"/>
      <c r="AC509" s="46"/>
      <c r="AD509" s="46"/>
      <c r="AE509" s="46"/>
      <c r="AF509" s="46"/>
      <c r="AG509" s="46"/>
      <c r="AH509" s="46"/>
      <c r="AI509" s="46"/>
      <c r="AJ509" s="46"/>
      <c r="AK509" s="46"/>
      <c r="AL509" s="46"/>
      <c r="AM509" s="46"/>
      <c r="AN509" s="46"/>
      <c r="AO509" s="46"/>
      <c r="AP509" s="46"/>
      <c r="AQ509" s="46"/>
      <c r="AR509" s="46"/>
      <c r="AS509" s="46"/>
      <c r="AT509" s="46"/>
      <c r="AU509" s="46"/>
      <c r="AV509" s="46"/>
      <c r="AW509" s="46"/>
      <c r="AX509" s="46"/>
      <c r="AY509" s="46"/>
      <c r="AZ509" s="46"/>
      <c r="BA509" s="46"/>
      <c r="BB509" s="46"/>
      <c r="BC509" s="46"/>
      <c r="BD509" s="46"/>
      <c r="BE509" s="46"/>
      <c r="BF509" s="46"/>
      <c r="BG509" s="46"/>
      <c r="BH509" s="46"/>
      <c r="BI509" s="46"/>
      <c r="BJ509" s="46"/>
      <c r="BK509" s="46"/>
      <c r="BL509" s="46"/>
      <c r="BM509" s="46"/>
      <c r="BN509" s="46"/>
      <c r="BO509" s="46"/>
      <c r="BP509" s="46"/>
      <c r="BQ509" s="46"/>
      <c r="BR509" s="46"/>
      <c r="BS509" s="46"/>
      <c r="BT509" s="46"/>
      <c r="BU509" s="46"/>
      <c r="BV509" s="46"/>
      <c r="BW509" s="46"/>
      <c r="BX509" s="46"/>
      <c r="BY509" s="46"/>
      <c r="BZ509" s="46"/>
      <c r="CA509" s="46"/>
      <c r="CB509" s="46"/>
      <c r="CC509" s="46"/>
      <c r="CD509" s="46"/>
      <c r="CE509" s="46"/>
      <c r="CF509" s="46"/>
      <c r="CG509" s="46"/>
      <c r="CH509" s="46"/>
    </row>
    <row r="510" spans="1:86" s="2" customFormat="1" ht="12" hidden="1">
      <c r="A510" s="21" t="s">
        <v>114</v>
      </c>
      <c r="B510" s="20" t="s">
        <v>49</v>
      </c>
      <c r="C510" s="20" t="s">
        <v>9</v>
      </c>
      <c r="D510" s="20" t="s">
        <v>5</v>
      </c>
      <c r="E510" s="20" t="s">
        <v>462</v>
      </c>
      <c r="F510" s="20" t="s">
        <v>93</v>
      </c>
      <c r="G510" s="108">
        <f>G511</f>
        <v>0</v>
      </c>
      <c r="H510" s="108">
        <f>H511</f>
        <v>0</v>
      </c>
      <c r="I510" s="108">
        <f t="shared" si="129"/>
        <v>0</v>
      </c>
      <c r="J510" s="46"/>
      <c r="K510" s="46"/>
      <c r="L510" s="46"/>
      <c r="M510" s="46"/>
      <c r="N510" s="46"/>
      <c r="O510" s="46"/>
      <c r="P510" s="46"/>
      <c r="Q510" s="46"/>
      <c r="R510" s="46"/>
      <c r="S510" s="46"/>
      <c r="T510" s="46"/>
      <c r="U510" s="46"/>
      <c r="V510" s="46"/>
      <c r="W510" s="46"/>
      <c r="X510" s="46"/>
      <c r="Y510" s="46"/>
      <c r="Z510" s="46"/>
      <c r="AA510" s="46"/>
      <c r="AB510" s="46"/>
      <c r="AC510" s="46"/>
      <c r="AD510" s="46"/>
      <c r="AE510" s="46"/>
      <c r="AF510" s="46"/>
      <c r="AG510" s="46"/>
      <c r="AH510" s="46"/>
      <c r="AI510" s="46"/>
      <c r="AJ510" s="46"/>
      <c r="AK510" s="46"/>
      <c r="AL510" s="46"/>
      <c r="AM510" s="46"/>
      <c r="AN510" s="46"/>
      <c r="AO510" s="46"/>
      <c r="AP510" s="46"/>
      <c r="AQ510" s="46"/>
      <c r="AR510" s="46"/>
      <c r="AS510" s="46"/>
      <c r="AT510" s="46"/>
      <c r="AU510" s="46"/>
      <c r="AV510" s="46"/>
      <c r="AW510" s="46"/>
      <c r="AX510" s="46"/>
      <c r="AY510" s="46"/>
      <c r="AZ510" s="46"/>
      <c r="BA510" s="46"/>
      <c r="BB510" s="46"/>
      <c r="BC510" s="46"/>
      <c r="BD510" s="46"/>
      <c r="BE510" s="46"/>
      <c r="BF510" s="46"/>
      <c r="BG510" s="46"/>
      <c r="BH510" s="46"/>
      <c r="BI510" s="46"/>
      <c r="BJ510" s="46"/>
      <c r="BK510" s="46"/>
      <c r="BL510" s="46"/>
      <c r="BM510" s="46"/>
      <c r="BN510" s="46"/>
      <c r="BO510" s="46"/>
      <c r="BP510" s="46"/>
      <c r="BQ510" s="46"/>
      <c r="BR510" s="46"/>
      <c r="BS510" s="46"/>
      <c r="BT510" s="46"/>
      <c r="BU510" s="46"/>
      <c r="BV510" s="46"/>
      <c r="BW510" s="46"/>
      <c r="BX510" s="46"/>
      <c r="BY510" s="46"/>
      <c r="BZ510" s="46"/>
      <c r="CA510" s="46"/>
      <c r="CB510" s="46"/>
      <c r="CC510" s="46"/>
      <c r="CD510" s="46"/>
      <c r="CE510" s="46"/>
      <c r="CF510" s="46"/>
      <c r="CG510" s="46"/>
      <c r="CH510" s="46"/>
    </row>
    <row r="511" spans="1:86" s="2" customFormat="1" ht="12" hidden="1">
      <c r="A511" s="21" t="s">
        <v>206</v>
      </c>
      <c r="B511" s="20" t="s">
        <v>49</v>
      </c>
      <c r="C511" s="20" t="s">
        <v>9</v>
      </c>
      <c r="D511" s="20" t="s">
        <v>5</v>
      </c>
      <c r="E511" s="20" t="s">
        <v>462</v>
      </c>
      <c r="F511" s="20" t="s">
        <v>207</v>
      </c>
      <c r="G511" s="108"/>
      <c r="H511" s="111"/>
      <c r="I511" s="108">
        <f t="shared" si="129"/>
        <v>0</v>
      </c>
      <c r="J511" s="46"/>
      <c r="K511" s="46"/>
      <c r="L511" s="46"/>
      <c r="M511" s="46"/>
      <c r="N511" s="46"/>
      <c r="O511" s="46"/>
      <c r="P511" s="46"/>
      <c r="Q511" s="46"/>
      <c r="R511" s="46"/>
      <c r="S511" s="46"/>
      <c r="T511" s="46"/>
      <c r="U511" s="46"/>
      <c r="V511" s="46"/>
      <c r="W511" s="46"/>
      <c r="X511" s="46"/>
      <c r="Y511" s="46"/>
      <c r="Z511" s="46"/>
      <c r="AA511" s="46"/>
      <c r="AB511" s="46"/>
      <c r="AC511" s="46"/>
      <c r="AD511" s="46"/>
      <c r="AE511" s="46"/>
      <c r="AF511" s="46"/>
      <c r="AG511" s="46"/>
      <c r="AH511" s="46"/>
      <c r="AI511" s="46"/>
      <c r="AJ511" s="46"/>
      <c r="AK511" s="46"/>
      <c r="AL511" s="46"/>
      <c r="AM511" s="46"/>
      <c r="AN511" s="46"/>
      <c r="AO511" s="46"/>
      <c r="AP511" s="46"/>
      <c r="AQ511" s="46"/>
      <c r="AR511" s="46"/>
      <c r="AS511" s="46"/>
      <c r="AT511" s="46"/>
      <c r="AU511" s="46"/>
      <c r="AV511" s="46"/>
      <c r="AW511" s="46"/>
      <c r="AX511" s="46"/>
      <c r="AY511" s="46"/>
      <c r="AZ511" s="46"/>
      <c r="BA511" s="46"/>
      <c r="BB511" s="46"/>
      <c r="BC511" s="46"/>
      <c r="BD511" s="46"/>
      <c r="BE511" s="46"/>
      <c r="BF511" s="46"/>
      <c r="BG511" s="46"/>
      <c r="BH511" s="46"/>
      <c r="BI511" s="46"/>
      <c r="BJ511" s="46"/>
      <c r="BK511" s="46"/>
      <c r="BL511" s="46"/>
      <c r="BM511" s="46"/>
      <c r="BN511" s="46"/>
      <c r="BO511" s="46"/>
      <c r="BP511" s="46"/>
      <c r="BQ511" s="46"/>
      <c r="BR511" s="46"/>
      <c r="BS511" s="46"/>
      <c r="BT511" s="46"/>
      <c r="BU511" s="46"/>
      <c r="BV511" s="46"/>
      <c r="BW511" s="46"/>
      <c r="BX511" s="46"/>
      <c r="BY511" s="46"/>
      <c r="BZ511" s="46"/>
      <c r="CA511" s="46"/>
      <c r="CB511" s="46"/>
      <c r="CC511" s="46"/>
      <c r="CD511" s="46"/>
      <c r="CE511" s="46"/>
      <c r="CF511" s="46"/>
      <c r="CG511" s="46"/>
      <c r="CH511" s="46"/>
    </row>
    <row r="512" spans="1:86" s="2" customFormat="1" ht="12" hidden="1">
      <c r="A512" s="21" t="s">
        <v>287</v>
      </c>
      <c r="B512" s="20" t="s">
        <v>49</v>
      </c>
      <c r="C512" s="20" t="s">
        <v>9</v>
      </c>
      <c r="D512" s="20" t="s">
        <v>5</v>
      </c>
      <c r="E512" s="20" t="s">
        <v>463</v>
      </c>
      <c r="F512" s="20"/>
      <c r="G512" s="108">
        <f>G513</f>
        <v>0</v>
      </c>
      <c r="H512" s="108">
        <f t="shared" ref="H512:H513" si="133">H513</f>
        <v>0</v>
      </c>
      <c r="I512" s="108">
        <f t="shared" si="129"/>
        <v>0</v>
      </c>
      <c r="J512" s="46"/>
      <c r="K512" s="46"/>
      <c r="L512" s="46"/>
      <c r="M512" s="46"/>
      <c r="N512" s="46"/>
      <c r="O512" s="46"/>
      <c r="P512" s="46"/>
      <c r="Q512" s="46"/>
      <c r="R512" s="46"/>
      <c r="S512" s="46"/>
      <c r="T512" s="46"/>
      <c r="U512" s="46"/>
      <c r="V512" s="46"/>
      <c r="W512" s="46"/>
      <c r="X512" s="46"/>
      <c r="Y512" s="46"/>
      <c r="Z512" s="46"/>
      <c r="AA512" s="46"/>
      <c r="AB512" s="46"/>
      <c r="AC512" s="46"/>
      <c r="AD512" s="46"/>
      <c r="AE512" s="46"/>
      <c r="AF512" s="46"/>
      <c r="AG512" s="46"/>
      <c r="AH512" s="46"/>
      <c r="AI512" s="46"/>
      <c r="AJ512" s="46"/>
      <c r="AK512" s="46"/>
      <c r="AL512" s="46"/>
      <c r="AM512" s="46"/>
      <c r="AN512" s="46"/>
      <c r="AO512" s="46"/>
      <c r="AP512" s="46"/>
      <c r="AQ512" s="46"/>
      <c r="AR512" s="46"/>
      <c r="AS512" s="46"/>
      <c r="AT512" s="46"/>
      <c r="AU512" s="46"/>
      <c r="AV512" s="46"/>
      <c r="AW512" s="46"/>
      <c r="AX512" s="46"/>
      <c r="AY512" s="46"/>
      <c r="AZ512" s="46"/>
      <c r="BA512" s="46"/>
      <c r="BB512" s="46"/>
      <c r="BC512" s="46"/>
      <c r="BD512" s="46"/>
      <c r="BE512" s="46"/>
      <c r="BF512" s="46"/>
      <c r="BG512" s="46"/>
      <c r="BH512" s="46"/>
      <c r="BI512" s="46"/>
      <c r="BJ512" s="46"/>
      <c r="BK512" s="46"/>
      <c r="BL512" s="46"/>
      <c r="BM512" s="46"/>
      <c r="BN512" s="46"/>
      <c r="BO512" s="46"/>
      <c r="BP512" s="46"/>
      <c r="BQ512" s="46"/>
      <c r="BR512" s="46"/>
      <c r="BS512" s="46"/>
      <c r="BT512" s="46"/>
      <c r="BU512" s="46"/>
      <c r="BV512" s="46"/>
      <c r="BW512" s="46"/>
      <c r="BX512" s="46"/>
      <c r="BY512" s="46"/>
      <c r="BZ512" s="46"/>
      <c r="CA512" s="46"/>
      <c r="CB512" s="46"/>
      <c r="CC512" s="46"/>
      <c r="CD512" s="46"/>
      <c r="CE512" s="46"/>
      <c r="CF512" s="46"/>
      <c r="CG512" s="46"/>
      <c r="CH512" s="46"/>
    </row>
    <row r="513" spans="1:86" s="2" customFormat="1" ht="12" hidden="1">
      <c r="A513" s="21" t="s">
        <v>114</v>
      </c>
      <c r="B513" s="20" t="s">
        <v>49</v>
      </c>
      <c r="C513" s="20" t="s">
        <v>9</v>
      </c>
      <c r="D513" s="20" t="s">
        <v>5</v>
      </c>
      <c r="E513" s="20" t="s">
        <v>463</v>
      </c>
      <c r="F513" s="20" t="s">
        <v>93</v>
      </c>
      <c r="G513" s="108">
        <f>G514</f>
        <v>0</v>
      </c>
      <c r="H513" s="108">
        <f t="shared" si="133"/>
        <v>0</v>
      </c>
      <c r="I513" s="108">
        <f t="shared" si="129"/>
        <v>0</v>
      </c>
      <c r="J513" s="46"/>
      <c r="K513" s="46"/>
      <c r="L513" s="46"/>
      <c r="M513" s="46"/>
      <c r="N513" s="46"/>
      <c r="O513" s="46"/>
      <c r="P513" s="46"/>
      <c r="Q513" s="46"/>
      <c r="R513" s="46"/>
      <c r="S513" s="46"/>
      <c r="T513" s="46"/>
      <c r="U513" s="46"/>
      <c r="V513" s="46"/>
      <c r="W513" s="46"/>
      <c r="X513" s="46"/>
      <c r="Y513" s="46"/>
      <c r="Z513" s="46"/>
      <c r="AA513" s="46"/>
      <c r="AB513" s="46"/>
      <c r="AC513" s="46"/>
      <c r="AD513" s="46"/>
      <c r="AE513" s="46"/>
      <c r="AF513" s="46"/>
      <c r="AG513" s="46"/>
      <c r="AH513" s="46"/>
      <c r="AI513" s="46"/>
      <c r="AJ513" s="46"/>
      <c r="AK513" s="46"/>
      <c r="AL513" s="46"/>
      <c r="AM513" s="46"/>
      <c r="AN513" s="46"/>
      <c r="AO513" s="46"/>
      <c r="AP513" s="46"/>
      <c r="AQ513" s="46"/>
      <c r="AR513" s="46"/>
      <c r="AS513" s="46"/>
      <c r="AT513" s="46"/>
      <c r="AU513" s="46"/>
      <c r="AV513" s="46"/>
      <c r="AW513" s="46"/>
      <c r="AX513" s="46"/>
      <c r="AY513" s="46"/>
      <c r="AZ513" s="46"/>
      <c r="BA513" s="46"/>
      <c r="BB513" s="46"/>
      <c r="BC513" s="46"/>
      <c r="BD513" s="46"/>
      <c r="BE513" s="46"/>
      <c r="BF513" s="46"/>
      <c r="BG513" s="46"/>
      <c r="BH513" s="46"/>
      <c r="BI513" s="46"/>
      <c r="BJ513" s="46"/>
      <c r="BK513" s="46"/>
      <c r="BL513" s="46"/>
      <c r="BM513" s="46"/>
      <c r="BN513" s="46"/>
      <c r="BO513" s="46"/>
      <c r="BP513" s="46"/>
      <c r="BQ513" s="46"/>
      <c r="BR513" s="46"/>
      <c r="BS513" s="46"/>
      <c r="BT513" s="46"/>
      <c r="BU513" s="46"/>
      <c r="BV513" s="46"/>
      <c r="BW513" s="46"/>
      <c r="BX513" s="46"/>
      <c r="BY513" s="46"/>
      <c r="BZ513" s="46"/>
      <c r="CA513" s="46"/>
      <c r="CB513" s="46"/>
      <c r="CC513" s="46"/>
      <c r="CD513" s="46"/>
      <c r="CE513" s="46"/>
      <c r="CF513" s="46"/>
      <c r="CG513" s="46"/>
      <c r="CH513" s="46"/>
    </row>
    <row r="514" spans="1:86" s="2" customFormat="1" ht="12" hidden="1">
      <c r="A514" s="21" t="s">
        <v>206</v>
      </c>
      <c r="B514" s="20" t="s">
        <v>49</v>
      </c>
      <c r="C514" s="20" t="s">
        <v>9</v>
      </c>
      <c r="D514" s="20" t="s">
        <v>5</v>
      </c>
      <c r="E514" s="20" t="s">
        <v>463</v>
      </c>
      <c r="F514" s="20" t="s">
        <v>207</v>
      </c>
      <c r="G514" s="108"/>
      <c r="H514" s="111"/>
      <c r="I514" s="108">
        <f t="shared" si="129"/>
        <v>0</v>
      </c>
      <c r="J514" s="46"/>
      <c r="K514" s="46"/>
      <c r="L514" s="46"/>
      <c r="M514" s="46"/>
      <c r="N514" s="46"/>
      <c r="O514" s="46"/>
      <c r="P514" s="46"/>
      <c r="Q514" s="46"/>
      <c r="R514" s="46"/>
      <c r="S514" s="46"/>
      <c r="T514" s="46"/>
      <c r="U514" s="46"/>
      <c r="V514" s="46"/>
      <c r="W514" s="46"/>
      <c r="X514" s="46"/>
      <c r="Y514" s="46"/>
      <c r="Z514" s="46"/>
      <c r="AA514" s="46"/>
      <c r="AB514" s="46"/>
      <c r="AC514" s="46"/>
      <c r="AD514" s="46"/>
      <c r="AE514" s="46"/>
      <c r="AF514" s="46"/>
      <c r="AG514" s="46"/>
      <c r="AH514" s="46"/>
      <c r="AI514" s="46"/>
      <c r="AJ514" s="46"/>
      <c r="AK514" s="46"/>
      <c r="AL514" s="46"/>
      <c r="AM514" s="46"/>
      <c r="AN514" s="46"/>
      <c r="AO514" s="46"/>
      <c r="AP514" s="46"/>
      <c r="AQ514" s="46"/>
      <c r="AR514" s="46"/>
      <c r="AS514" s="46"/>
      <c r="AT514" s="46"/>
      <c r="AU514" s="46"/>
      <c r="AV514" s="46"/>
      <c r="AW514" s="46"/>
      <c r="AX514" s="46"/>
      <c r="AY514" s="46"/>
      <c r="AZ514" s="46"/>
      <c r="BA514" s="46"/>
      <c r="BB514" s="46"/>
      <c r="BC514" s="46"/>
      <c r="BD514" s="46"/>
      <c r="BE514" s="46"/>
      <c r="BF514" s="46"/>
      <c r="BG514" s="46"/>
      <c r="BH514" s="46"/>
      <c r="BI514" s="46"/>
      <c r="BJ514" s="46"/>
      <c r="BK514" s="46"/>
      <c r="BL514" s="46"/>
      <c r="BM514" s="46"/>
      <c r="BN514" s="46"/>
      <c r="BO514" s="46"/>
      <c r="BP514" s="46"/>
      <c r="BQ514" s="46"/>
      <c r="BR514" s="46"/>
      <c r="BS514" s="46"/>
      <c r="BT514" s="46"/>
      <c r="BU514" s="46"/>
      <c r="BV514" s="46"/>
      <c r="BW514" s="46"/>
      <c r="BX514" s="46"/>
      <c r="BY514" s="46"/>
      <c r="BZ514" s="46"/>
      <c r="CA514" s="46"/>
      <c r="CB514" s="46"/>
      <c r="CC514" s="46"/>
      <c r="CD514" s="46"/>
      <c r="CE514" s="46"/>
      <c r="CF514" s="46"/>
      <c r="CG514" s="46"/>
      <c r="CH514" s="46"/>
    </row>
    <row r="515" spans="1:86" s="2" customFormat="1" ht="25.5" hidden="1">
      <c r="A515" s="100" t="s">
        <v>382</v>
      </c>
      <c r="B515" s="20" t="s">
        <v>49</v>
      </c>
      <c r="C515" s="20" t="s">
        <v>9</v>
      </c>
      <c r="D515" s="20" t="s">
        <v>5</v>
      </c>
      <c r="E515" s="20" t="s">
        <v>467</v>
      </c>
      <c r="F515" s="20"/>
      <c r="G515" s="108">
        <f>G516</f>
        <v>150</v>
      </c>
      <c r="H515" s="108">
        <f>H516</f>
        <v>-150</v>
      </c>
      <c r="I515" s="108">
        <f t="shared" si="129"/>
        <v>0</v>
      </c>
      <c r="J515" s="46"/>
      <c r="K515" s="46"/>
      <c r="L515" s="46"/>
      <c r="M515" s="46"/>
      <c r="N515" s="46"/>
      <c r="O515" s="46"/>
      <c r="P515" s="46"/>
      <c r="Q515" s="46"/>
      <c r="R515" s="46"/>
      <c r="S515" s="46"/>
      <c r="T515" s="46"/>
      <c r="U515" s="46"/>
      <c r="V515" s="46"/>
      <c r="W515" s="46"/>
      <c r="X515" s="46"/>
      <c r="Y515" s="46"/>
      <c r="Z515" s="46"/>
      <c r="AA515" s="46"/>
      <c r="AB515" s="46"/>
      <c r="AC515" s="46"/>
      <c r="AD515" s="46"/>
      <c r="AE515" s="46"/>
      <c r="AF515" s="46"/>
      <c r="AG515" s="46"/>
      <c r="AH515" s="46"/>
      <c r="AI515" s="46"/>
      <c r="AJ515" s="46"/>
      <c r="AK515" s="46"/>
      <c r="AL515" s="46"/>
      <c r="AM515" s="46"/>
      <c r="AN515" s="46"/>
      <c r="AO515" s="46"/>
      <c r="AP515" s="46"/>
      <c r="AQ515" s="46"/>
      <c r="AR515" s="46"/>
      <c r="AS515" s="46"/>
      <c r="AT515" s="46"/>
      <c r="AU515" s="46"/>
      <c r="AV515" s="46"/>
      <c r="AW515" s="46"/>
      <c r="AX515" s="46"/>
      <c r="AY515" s="46"/>
      <c r="AZ515" s="46"/>
      <c r="BA515" s="46"/>
      <c r="BB515" s="46"/>
      <c r="BC515" s="46"/>
      <c r="BD515" s="46"/>
      <c r="BE515" s="46"/>
      <c r="BF515" s="46"/>
      <c r="BG515" s="46"/>
      <c r="BH515" s="46"/>
      <c r="BI515" s="46"/>
      <c r="BJ515" s="46"/>
      <c r="BK515" s="46"/>
      <c r="BL515" s="46"/>
      <c r="BM515" s="46"/>
      <c r="BN515" s="46"/>
      <c r="BO515" s="46"/>
      <c r="BP515" s="46"/>
      <c r="BQ515" s="46"/>
      <c r="BR515" s="46"/>
      <c r="BS515" s="46"/>
      <c r="BT515" s="46"/>
      <c r="BU515" s="46"/>
      <c r="BV515" s="46"/>
      <c r="BW515" s="46"/>
      <c r="BX515" s="46"/>
      <c r="BY515" s="46"/>
      <c r="BZ515" s="46"/>
      <c r="CA515" s="46"/>
      <c r="CB515" s="46"/>
      <c r="CC515" s="46"/>
      <c r="CD515" s="46"/>
      <c r="CE515" s="46"/>
      <c r="CF515" s="46"/>
      <c r="CG515" s="46"/>
      <c r="CH515" s="46"/>
    </row>
    <row r="516" spans="1:86" s="2" customFormat="1" ht="12" hidden="1">
      <c r="A516" s="21" t="s">
        <v>94</v>
      </c>
      <c r="B516" s="20" t="s">
        <v>49</v>
      </c>
      <c r="C516" s="20" t="s">
        <v>9</v>
      </c>
      <c r="D516" s="20" t="s">
        <v>5</v>
      </c>
      <c r="E516" s="20" t="s">
        <v>467</v>
      </c>
      <c r="F516" s="20" t="s">
        <v>93</v>
      </c>
      <c r="G516" s="108">
        <f>G517</f>
        <v>150</v>
      </c>
      <c r="H516" s="108">
        <f>H517</f>
        <v>-150</v>
      </c>
      <c r="I516" s="108">
        <f t="shared" si="129"/>
        <v>0</v>
      </c>
      <c r="J516" s="46"/>
      <c r="K516" s="46"/>
      <c r="L516" s="46"/>
      <c r="M516" s="46"/>
      <c r="N516" s="46"/>
      <c r="O516" s="46"/>
      <c r="P516" s="46"/>
      <c r="Q516" s="46"/>
      <c r="R516" s="46"/>
      <c r="S516" s="46"/>
      <c r="T516" s="46"/>
      <c r="U516" s="46"/>
      <c r="V516" s="46"/>
      <c r="W516" s="46"/>
      <c r="X516" s="46"/>
      <c r="Y516" s="46"/>
      <c r="Z516" s="46"/>
      <c r="AA516" s="46"/>
      <c r="AB516" s="46"/>
      <c r="AC516" s="46"/>
      <c r="AD516" s="46"/>
      <c r="AE516" s="46"/>
      <c r="AF516" s="46"/>
      <c r="AG516" s="46"/>
      <c r="AH516" s="46"/>
      <c r="AI516" s="46"/>
      <c r="AJ516" s="46"/>
      <c r="AK516" s="46"/>
      <c r="AL516" s="46"/>
      <c r="AM516" s="46"/>
      <c r="AN516" s="46"/>
      <c r="AO516" s="46"/>
      <c r="AP516" s="46"/>
      <c r="AQ516" s="46"/>
      <c r="AR516" s="46"/>
      <c r="AS516" s="46"/>
      <c r="AT516" s="46"/>
      <c r="AU516" s="46"/>
      <c r="AV516" s="46"/>
      <c r="AW516" s="46"/>
      <c r="AX516" s="46"/>
      <c r="AY516" s="46"/>
      <c r="AZ516" s="46"/>
      <c r="BA516" s="46"/>
      <c r="BB516" s="46"/>
      <c r="BC516" s="46"/>
      <c r="BD516" s="46"/>
      <c r="BE516" s="46"/>
      <c r="BF516" s="46"/>
      <c r="BG516" s="46"/>
      <c r="BH516" s="46"/>
      <c r="BI516" s="46"/>
      <c r="BJ516" s="46"/>
      <c r="BK516" s="46"/>
      <c r="BL516" s="46"/>
      <c r="BM516" s="46"/>
      <c r="BN516" s="46"/>
      <c r="BO516" s="46"/>
      <c r="BP516" s="46"/>
      <c r="BQ516" s="46"/>
      <c r="BR516" s="46"/>
      <c r="BS516" s="46"/>
      <c r="BT516" s="46"/>
      <c r="BU516" s="46"/>
      <c r="BV516" s="46"/>
      <c r="BW516" s="46"/>
      <c r="BX516" s="46"/>
      <c r="BY516" s="46"/>
      <c r="BZ516" s="46"/>
      <c r="CA516" s="46"/>
      <c r="CB516" s="46"/>
      <c r="CC516" s="46"/>
      <c r="CD516" s="46"/>
      <c r="CE516" s="46"/>
      <c r="CF516" s="46"/>
      <c r="CG516" s="46"/>
      <c r="CH516" s="46"/>
    </row>
    <row r="517" spans="1:86" s="2" customFormat="1" ht="12" hidden="1">
      <c r="A517" s="21" t="s">
        <v>206</v>
      </c>
      <c r="B517" s="20" t="s">
        <v>49</v>
      </c>
      <c r="C517" s="20" t="s">
        <v>9</v>
      </c>
      <c r="D517" s="20" t="s">
        <v>5</v>
      </c>
      <c r="E517" s="20" t="s">
        <v>467</v>
      </c>
      <c r="F517" s="20" t="s">
        <v>207</v>
      </c>
      <c r="G517" s="108">
        <v>150</v>
      </c>
      <c r="H517" s="111">
        <v>-150</v>
      </c>
      <c r="I517" s="108">
        <f t="shared" si="129"/>
        <v>0</v>
      </c>
      <c r="J517" s="46"/>
      <c r="K517" s="46"/>
      <c r="L517" s="46"/>
      <c r="M517" s="46"/>
      <c r="N517" s="46"/>
      <c r="O517" s="46"/>
      <c r="P517" s="46"/>
      <c r="Q517" s="46"/>
      <c r="R517" s="46"/>
      <c r="S517" s="46"/>
      <c r="T517" s="46"/>
      <c r="U517" s="46"/>
      <c r="V517" s="46"/>
      <c r="W517" s="46"/>
      <c r="X517" s="46"/>
      <c r="Y517" s="46"/>
      <c r="Z517" s="46"/>
      <c r="AA517" s="46"/>
      <c r="AB517" s="46"/>
      <c r="AC517" s="46"/>
      <c r="AD517" s="46"/>
      <c r="AE517" s="46"/>
      <c r="AF517" s="46"/>
      <c r="AG517" s="46"/>
      <c r="AH517" s="46"/>
      <c r="AI517" s="46"/>
      <c r="AJ517" s="46"/>
      <c r="AK517" s="46"/>
      <c r="AL517" s="46"/>
      <c r="AM517" s="46"/>
      <c r="AN517" s="46"/>
      <c r="AO517" s="46"/>
      <c r="AP517" s="46"/>
      <c r="AQ517" s="46"/>
      <c r="AR517" s="46"/>
      <c r="AS517" s="46"/>
      <c r="AT517" s="46"/>
      <c r="AU517" s="46"/>
      <c r="AV517" s="46"/>
      <c r="AW517" s="46"/>
      <c r="AX517" s="46"/>
      <c r="AY517" s="46"/>
      <c r="AZ517" s="46"/>
      <c r="BA517" s="46"/>
      <c r="BB517" s="46"/>
      <c r="BC517" s="46"/>
      <c r="BD517" s="46"/>
      <c r="BE517" s="46"/>
      <c r="BF517" s="46"/>
      <c r="BG517" s="46"/>
      <c r="BH517" s="46"/>
      <c r="BI517" s="46"/>
      <c r="BJ517" s="46"/>
      <c r="BK517" s="46"/>
      <c r="BL517" s="46"/>
      <c r="BM517" s="46"/>
      <c r="BN517" s="46"/>
      <c r="BO517" s="46"/>
      <c r="BP517" s="46"/>
      <c r="BQ517" s="46"/>
      <c r="BR517" s="46"/>
      <c r="BS517" s="46"/>
      <c r="BT517" s="46"/>
      <c r="BU517" s="46"/>
      <c r="BV517" s="46"/>
      <c r="BW517" s="46"/>
      <c r="BX517" s="46"/>
      <c r="BY517" s="46"/>
      <c r="BZ517" s="46"/>
      <c r="CA517" s="46"/>
      <c r="CB517" s="46"/>
      <c r="CC517" s="46"/>
      <c r="CD517" s="46"/>
      <c r="CE517" s="46"/>
      <c r="CF517" s="46"/>
      <c r="CG517" s="46"/>
      <c r="CH517" s="46"/>
    </row>
    <row r="518" spans="1:86" s="2" customFormat="1" ht="12">
      <c r="A518" s="21" t="s">
        <v>123</v>
      </c>
      <c r="B518" s="20" t="s">
        <v>49</v>
      </c>
      <c r="C518" s="20" t="s">
        <v>9</v>
      </c>
      <c r="D518" s="20" t="s">
        <v>5</v>
      </c>
      <c r="E518" s="20" t="s">
        <v>367</v>
      </c>
      <c r="F518" s="20"/>
      <c r="G518" s="108">
        <f>G522+G525+G519+G528</f>
        <v>5732.4</v>
      </c>
      <c r="H518" s="108">
        <f>H522+H525+H519+H528</f>
        <v>0</v>
      </c>
      <c r="I518" s="108">
        <f t="shared" si="129"/>
        <v>5732.4</v>
      </c>
      <c r="J518" s="46"/>
      <c r="K518" s="46"/>
      <c r="L518" s="46"/>
      <c r="M518" s="46"/>
      <c r="N518" s="46"/>
      <c r="O518" s="46"/>
      <c r="P518" s="46"/>
      <c r="Q518" s="46"/>
      <c r="R518" s="46"/>
      <c r="S518" s="46"/>
      <c r="T518" s="46"/>
      <c r="U518" s="46"/>
      <c r="V518" s="46"/>
      <c r="W518" s="46"/>
      <c r="X518" s="46"/>
      <c r="Y518" s="46"/>
      <c r="Z518" s="46"/>
      <c r="AA518" s="46"/>
      <c r="AB518" s="46"/>
      <c r="AC518" s="46"/>
      <c r="AD518" s="46"/>
      <c r="AE518" s="46"/>
      <c r="AF518" s="46"/>
      <c r="AG518" s="46"/>
      <c r="AH518" s="46"/>
      <c r="AI518" s="46"/>
      <c r="AJ518" s="46"/>
      <c r="AK518" s="46"/>
      <c r="AL518" s="46"/>
      <c r="AM518" s="46"/>
      <c r="AN518" s="46"/>
      <c r="AO518" s="46"/>
      <c r="AP518" s="46"/>
      <c r="AQ518" s="46"/>
      <c r="AR518" s="46"/>
      <c r="AS518" s="46"/>
      <c r="AT518" s="46"/>
      <c r="AU518" s="46"/>
      <c r="AV518" s="46"/>
      <c r="AW518" s="46"/>
      <c r="AX518" s="46"/>
      <c r="AY518" s="46"/>
      <c r="AZ518" s="46"/>
      <c r="BA518" s="46"/>
      <c r="BB518" s="46"/>
      <c r="BC518" s="46"/>
      <c r="BD518" s="46"/>
      <c r="BE518" s="46"/>
      <c r="BF518" s="46"/>
      <c r="BG518" s="46"/>
      <c r="BH518" s="46"/>
      <c r="BI518" s="46"/>
      <c r="BJ518" s="46"/>
      <c r="BK518" s="46"/>
      <c r="BL518" s="46"/>
      <c r="BM518" s="46"/>
      <c r="BN518" s="46"/>
      <c r="BO518" s="46"/>
      <c r="BP518" s="46"/>
      <c r="BQ518" s="46"/>
      <c r="BR518" s="46"/>
      <c r="BS518" s="46"/>
      <c r="BT518" s="46"/>
      <c r="BU518" s="46"/>
      <c r="BV518" s="46"/>
      <c r="BW518" s="46"/>
      <c r="BX518" s="46"/>
      <c r="BY518" s="46"/>
      <c r="BZ518" s="46"/>
      <c r="CA518" s="46"/>
      <c r="CB518" s="46"/>
      <c r="CC518" s="46"/>
      <c r="CD518" s="46"/>
      <c r="CE518" s="46"/>
      <c r="CF518" s="46"/>
      <c r="CG518" s="46"/>
      <c r="CH518" s="46"/>
    </row>
    <row r="519" spans="1:86" s="2" customFormat="1" ht="36">
      <c r="A519" s="21" t="s">
        <v>125</v>
      </c>
      <c r="B519" s="20" t="s">
        <v>49</v>
      </c>
      <c r="C519" s="20" t="s">
        <v>9</v>
      </c>
      <c r="D519" s="20" t="s">
        <v>5</v>
      </c>
      <c r="E519" s="20" t="s">
        <v>455</v>
      </c>
      <c r="F519" s="20"/>
      <c r="G519" s="108">
        <f>G520</f>
        <v>5011.3999999999996</v>
      </c>
      <c r="H519" s="108">
        <f t="shared" ref="H519:H520" si="134">H520</f>
        <v>0</v>
      </c>
      <c r="I519" s="108">
        <f t="shared" si="129"/>
        <v>5011.3999999999996</v>
      </c>
      <c r="J519" s="46"/>
      <c r="K519" s="46"/>
      <c r="L519" s="46"/>
      <c r="M519" s="46"/>
      <c r="N519" s="46"/>
      <c r="O519" s="46"/>
      <c r="P519" s="46"/>
      <c r="Q519" s="46"/>
      <c r="R519" s="46"/>
      <c r="S519" s="46"/>
      <c r="T519" s="46"/>
      <c r="U519" s="46"/>
      <c r="V519" s="46"/>
      <c r="W519" s="46"/>
      <c r="X519" s="46"/>
      <c r="Y519" s="46"/>
      <c r="Z519" s="46"/>
      <c r="AA519" s="46"/>
      <c r="AB519" s="46"/>
      <c r="AC519" s="46"/>
      <c r="AD519" s="46"/>
      <c r="AE519" s="46"/>
      <c r="AF519" s="46"/>
      <c r="AG519" s="46"/>
      <c r="AH519" s="46"/>
      <c r="AI519" s="46"/>
      <c r="AJ519" s="46"/>
      <c r="AK519" s="46"/>
      <c r="AL519" s="46"/>
      <c r="AM519" s="46"/>
      <c r="AN519" s="46"/>
      <c r="AO519" s="46"/>
      <c r="AP519" s="46"/>
      <c r="AQ519" s="46"/>
      <c r="AR519" s="46"/>
      <c r="AS519" s="46"/>
      <c r="AT519" s="46"/>
      <c r="AU519" s="46"/>
      <c r="AV519" s="46"/>
      <c r="AW519" s="46"/>
      <c r="AX519" s="46"/>
      <c r="AY519" s="46"/>
      <c r="AZ519" s="46"/>
      <c r="BA519" s="46"/>
      <c r="BB519" s="46"/>
      <c r="BC519" s="46"/>
      <c r="BD519" s="46"/>
      <c r="BE519" s="46"/>
      <c r="BF519" s="46"/>
      <c r="BG519" s="46"/>
      <c r="BH519" s="46"/>
      <c r="BI519" s="46"/>
      <c r="BJ519" s="46"/>
      <c r="BK519" s="46"/>
      <c r="BL519" s="46"/>
      <c r="BM519" s="46"/>
      <c r="BN519" s="46"/>
      <c r="BO519" s="46"/>
      <c r="BP519" s="46"/>
      <c r="BQ519" s="46"/>
      <c r="BR519" s="46"/>
      <c r="BS519" s="46"/>
      <c r="BT519" s="46"/>
      <c r="BU519" s="46"/>
      <c r="BV519" s="46"/>
      <c r="BW519" s="46"/>
      <c r="BX519" s="46"/>
      <c r="BY519" s="46"/>
      <c r="BZ519" s="46"/>
      <c r="CA519" s="46"/>
      <c r="CB519" s="46"/>
      <c r="CC519" s="46"/>
      <c r="CD519" s="46"/>
      <c r="CE519" s="46"/>
      <c r="CF519" s="46"/>
      <c r="CG519" s="46"/>
      <c r="CH519" s="46"/>
    </row>
    <row r="520" spans="1:86" s="2" customFormat="1" ht="12">
      <c r="A520" s="21" t="s">
        <v>114</v>
      </c>
      <c r="B520" s="20" t="s">
        <v>49</v>
      </c>
      <c r="C520" s="20" t="s">
        <v>9</v>
      </c>
      <c r="D520" s="20" t="s">
        <v>5</v>
      </c>
      <c r="E520" s="20" t="s">
        <v>455</v>
      </c>
      <c r="F520" s="20" t="s">
        <v>93</v>
      </c>
      <c r="G520" s="108">
        <f>G521</f>
        <v>5011.3999999999996</v>
      </c>
      <c r="H520" s="108">
        <f t="shared" si="134"/>
        <v>0</v>
      </c>
      <c r="I520" s="108">
        <f t="shared" si="129"/>
        <v>5011.3999999999996</v>
      </c>
      <c r="J520" s="46"/>
      <c r="K520" s="46"/>
      <c r="L520" s="46"/>
      <c r="M520" s="46"/>
      <c r="N520" s="46"/>
      <c r="O520" s="46"/>
      <c r="P520" s="46"/>
      <c r="Q520" s="46"/>
      <c r="R520" s="46"/>
      <c r="S520" s="46"/>
      <c r="T520" s="46"/>
      <c r="U520" s="46"/>
      <c r="V520" s="46"/>
      <c r="W520" s="46"/>
      <c r="X520" s="46"/>
      <c r="Y520" s="46"/>
      <c r="Z520" s="46"/>
      <c r="AA520" s="46"/>
      <c r="AB520" s="46"/>
      <c r="AC520" s="46"/>
      <c r="AD520" s="46"/>
      <c r="AE520" s="46"/>
      <c r="AF520" s="46"/>
      <c r="AG520" s="46"/>
      <c r="AH520" s="46"/>
      <c r="AI520" s="46"/>
      <c r="AJ520" s="46"/>
      <c r="AK520" s="46"/>
      <c r="AL520" s="46"/>
      <c r="AM520" s="46"/>
      <c r="AN520" s="46"/>
      <c r="AO520" s="46"/>
      <c r="AP520" s="46"/>
      <c r="AQ520" s="46"/>
      <c r="AR520" s="46"/>
      <c r="AS520" s="46"/>
      <c r="AT520" s="46"/>
      <c r="AU520" s="46"/>
      <c r="AV520" s="46"/>
      <c r="AW520" s="46"/>
      <c r="AX520" s="46"/>
      <c r="AY520" s="46"/>
      <c r="AZ520" s="46"/>
      <c r="BA520" s="46"/>
      <c r="BB520" s="46"/>
      <c r="BC520" s="46"/>
      <c r="BD520" s="46"/>
      <c r="BE520" s="46"/>
      <c r="BF520" s="46"/>
      <c r="BG520" s="46"/>
      <c r="BH520" s="46"/>
      <c r="BI520" s="46"/>
      <c r="BJ520" s="46"/>
      <c r="BK520" s="46"/>
      <c r="BL520" s="46"/>
      <c r="BM520" s="46"/>
      <c r="BN520" s="46"/>
      <c r="BO520" s="46"/>
      <c r="BP520" s="46"/>
      <c r="BQ520" s="46"/>
      <c r="BR520" s="46"/>
      <c r="BS520" s="46"/>
      <c r="BT520" s="46"/>
      <c r="BU520" s="46"/>
      <c r="BV520" s="46"/>
      <c r="BW520" s="46"/>
      <c r="BX520" s="46"/>
      <c r="BY520" s="46"/>
      <c r="BZ520" s="46"/>
      <c r="CA520" s="46"/>
      <c r="CB520" s="46"/>
      <c r="CC520" s="46"/>
      <c r="CD520" s="46"/>
      <c r="CE520" s="46"/>
      <c r="CF520" s="46"/>
      <c r="CG520" s="46"/>
      <c r="CH520" s="46"/>
    </row>
    <row r="521" spans="1:86" s="2" customFormat="1" ht="12">
      <c r="A521" s="21" t="s">
        <v>206</v>
      </c>
      <c r="B521" s="20" t="s">
        <v>49</v>
      </c>
      <c r="C521" s="20" t="s">
        <v>9</v>
      </c>
      <c r="D521" s="20" t="s">
        <v>5</v>
      </c>
      <c r="E521" s="20" t="s">
        <v>455</v>
      </c>
      <c r="F521" s="20" t="s">
        <v>207</v>
      </c>
      <c r="G521" s="108">
        <v>5011.3999999999996</v>
      </c>
      <c r="H521" s="111"/>
      <c r="I521" s="108">
        <f t="shared" si="129"/>
        <v>5011.3999999999996</v>
      </c>
      <c r="J521" s="46"/>
      <c r="K521" s="46"/>
      <c r="L521" s="46"/>
      <c r="M521" s="46"/>
      <c r="N521" s="46"/>
      <c r="O521" s="46"/>
      <c r="P521" s="46"/>
      <c r="Q521" s="46"/>
      <c r="R521" s="46"/>
      <c r="S521" s="46"/>
      <c r="T521" s="46"/>
      <c r="U521" s="46"/>
      <c r="V521" s="46"/>
      <c r="W521" s="46"/>
      <c r="X521" s="46"/>
      <c r="Y521" s="46"/>
      <c r="Z521" s="46"/>
      <c r="AA521" s="46"/>
      <c r="AB521" s="46"/>
      <c r="AC521" s="46"/>
      <c r="AD521" s="46"/>
      <c r="AE521" s="46"/>
      <c r="AF521" s="46"/>
      <c r="AG521" s="46"/>
      <c r="AH521" s="46"/>
      <c r="AI521" s="46"/>
      <c r="AJ521" s="46"/>
      <c r="AK521" s="46"/>
      <c r="AL521" s="46"/>
      <c r="AM521" s="46"/>
      <c r="AN521" s="46"/>
      <c r="AO521" s="46"/>
      <c r="AP521" s="46"/>
      <c r="AQ521" s="46"/>
      <c r="AR521" s="46"/>
      <c r="AS521" s="46"/>
      <c r="AT521" s="46"/>
      <c r="AU521" s="46"/>
      <c r="AV521" s="46"/>
      <c r="AW521" s="46"/>
      <c r="AX521" s="46"/>
      <c r="AY521" s="46"/>
      <c r="AZ521" s="46"/>
      <c r="BA521" s="46"/>
      <c r="BB521" s="46"/>
      <c r="BC521" s="46"/>
      <c r="BD521" s="46"/>
      <c r="BE521" s="46"/>
      <c r="BF521" s="46"/>
      <c r="BG521" s="46"/>
      <c r="BH521" s="46"/>
      <c r="BI521" s="46"/>
      <c r="BJ521" s="46"/>
      <c r="BK521" s="46"/>
      <c r="BL521" s="46"/>
      <c r="BM521" s="46"/>
      <c r="BN521" s="46"/>
      <c r="BO521" s="46"/>
      <c r="BP521" s="46"/>
      <c r="BQ521" s="46"/>
      <c r="BR521" s="46"/>
      <c r="BS521" s="46"/>
      <c r="BT521" s="46"/>
      <c r="BU521" s="46"/>
      <c r="BV521" s="46"/>
      <c r="BW521" s="46"/>
      <c r="BX521" s="46"/>
      <c r="BY521" s="46"/>
      <c r="BZ521" s="46"/>
      <c r="CA521" s="46"/>
      <c r="CB521" s="46"/>
      <c r="CC521" s="46"/>
      <c r="CD521" s="46"/>
      <c r="CE521" s="46"/>
      <c r="CF521" s="46"/>
      <c r="CG521" s="46"/>
      <c r="CH521" s="46"/>
    </row>
    <row r="522" spans="1:86" s="2" customFormat="1" ht="24">
      <c r="A522" s="21" t="s">
        <v>97</v>
      </c>
      <c r="B522" s="20" t="s">
        <v>49</v>
      </c>
      <c r="C522" s="20" t="s">
        <v>9</v>
      </c>
      <c r="D522" s="20" t="s">
        <v>5</v>
      </c>
      <c r="E522" s="20" t="s">
        <v>456</v>
      </c>
      <c r="F522" s="20"/>
      <c r="G522" s="108">
        <f>G523</f>
        <v>706</v>
      </c>
      <c r="H522" s="108">
        <f t="shared" ref="H522:H523" si="135">H523</f>
        <v>0</v>
      </c>
      <c r="I522" s="108">
        <f t="shared" si="129"/>
        <v>706</v>
      </c>
      <c r="J522" s="46"/>
      <c r="K522" s="46"/>
      <c r="L522" s="46"/>
      <c r="M522" s="46"/>
      <c r="N522" s="46"/>
      <c r="O522" s="46"/>
      <c r="P522" s="46"/>
      <c r="Q522" s="46"/>
      <c r="R522" s="46"/>
      <c r="S522" s="46"/>
      <c r="T522" s="46"/>
      <c r="U522" s="46"/>
      <c r="V522" s="46"/>
      <c r="W522" s="46"/>
      <c r="X522" s="46"/>
      <c r="Y522" s="46"/>
      <c r="Z522" s="46"/>
      <c r="AA522" s="46"/>
      <c r="AB522" s="46"/>
      <c r="AC522" s="46"/>
      <c r="AD522" s="46"/>
      <c r="AE522" s="46"/>
      <c r="AF522" s="46"/>
      <c r="AG522" s="46"/>
      <c r="AH522" s="46"/>
      <c r="AI522" s="46"/>
      <c r="AJ522" s="46"/>
      <c r="AK522" s="46"/>
      <c r="AL522" s="46"/>
      <c r="AM522" s="46"/>
      <c r="AN522" s="46"/>
      <c r="AO522" s="46"/>
      <c r="AP522" s="46"/>
      <c r="AQ522" s="46"/>
      <c r="AR522" s="46"/>
      <c r="AS522" s="46"/>
      <c r="AT522" s="46"/>
      <c r="AU522" s="46"/>
      <c r="AV522" s="46"/>
      <c r="AW522" s="46"/>
      <c r="AX522" s="46"/>
      <c r="AY522" s="46"/>
      <c r="AZ522" s="46"/>
      <c r="BA522" s="46"/>
      <c r="BB522" s="46"/>
      <c r="BC522" s="46"/>
      <c r="BD522" s="46"/>
      <c r="BE522" s="46"/>
      <c r="BF522" s="46"/>
      <c r="BG522" s="46"/>
      <c r="BH522" s="46"/>
      <c r="BI522" s="46"/>
      <c r="BJ522" s="46"/>
      <c r="BK522" s="46"/>
      <c r="BL522" s="46"/>
      <c r="BM522" s="46"/>
      <c r="BN522" s="46"/>
      <c r="BO522" s="46"/>
      <c r="BP522" s="46"/>
      <c r="BQ522" s="46"/>
      <c r="BR522" s="46"/>
      <c r="BS522" s="46"/>
      <c r="BT522" s="46"/>
      <c r="BU522" s="46"/>
      <c r="BV522" s="46"/>
      <c r="BW522" s="46"/>
      <c r="BX522" s="46"/>
      <c r="BY522" s="46"/>
      <c r="BZ522" s="46"/>
      <c r="CA522" s="46"/>
      <c r="CB522" s="46"/>
      <c r="CC522" s="46"/>
      <c r="CD522" s="46"/>
      <c r="CE522" s="46"/>
      <c r="CF522" s="46"/>
      <c r="CG522" s="46"/>
      <c r="CH522" s="46"/>
    </row>
    <row r="523" spans="1:86" s="2" customFormat="1" ht="12">
      <c r="A523" s="21" t="s">
        <v>94</v>
      </c>
      <c r="B523" s="20" t="s">
        <v>49</v>
      </c>
      <c r="C523" s="20" t="s">
        <v>9</v>
      </c>
      <c r="D523" s="20" t="s">
        <v>5</v>
      </c>
      <c r="E523" s="20" t="s">
        <v>456</v>
      </c>
      <c r="F523" s="20" t="s">
        <v>93</v>
      </c>
      <c r="G523" s="108">
        <f>G524</f>
        <v>706</v>
      </c>
      <c r="H523" s="108">
        <f t="shared" si="135"/>
        <v>0</v>
      </c>
      <c r="I523" s="108">
        <f t="shared" si="129"/>
        <v>706</v>
      </c>
      <c r="J523" s="46"/>
      <c r="K523" s="46"/>
      <c r="L523" s="46"/>
      <c r="M523" s="46"/>
      <c r="N523" s="46"/>
      <c r="O523" s="46"/>
      <c r="P523" s="46"/>
      <c r="Q523" s="46"/>
      <c r="R523" s="46"/>
      <c r="S523" s="46"/>
      <c r="T523" s="46"/>
      <c r="U523" s="46"/>
      <c r="V523" s="46"/>
      <c r="W523" s="46"/>
      <c r="X523" s="46"/>
      <c r="Y523" s="46"/>
      <c r="Z523" s="46"/>
      <c r="AA523" s="46"/>
      <c r="AB523" s="46"/>
      <c r="AC523" s="46"/>
      <c r="AD523" s="46"/>
      <c r="AE523" s="46"/>
      <c r="AF523" s="46"/>
      <c r="AG523" s="46"/>
      <c r="AH523" s="46"/>
      <c r="AI523" s="46"/>
      <c r="AJ523" s="46"/>
      <c r="AK523" s="46"/>
      <c r="AL523" s="46"/>
      <c r="AM523" s="46"/>
      <c r="AN523" s="46"/>
      <c r="AO523" s="46"/>
      <c r="AP523" s="46"/>
      <c r="AQ523" s="46"/>
      <c r="AR523" s="46"/>
      <c r="AS523" s="46"/>
      <c r="AT523" s="46"/>
      <c r="AU523" s="46"/>
      <c r="AV523" s="46"/>
      <c r="AW523" s="46"/>
      <c r="AX523" s="46"/>
      <c r="AY523" s="46"/>
      <c r="AZ523" s="46"/>
      <c r="BA523" s="46"/>
      <c r="BB523" s="46"/>
      <c r="BC523" s="46"/>
      <c r="BD523" s="46"/>
      <c r="BE523" s="46"/>
      <c r="BF523" s="46"/>
      <c r="BG523" s="46"/>
      <c r="BH523" s="46"/>
      <c r="BI523" s="46"/>
      <c r="BJ523" s="46"/>
      <c r="BK523" s="46"/>
      <c r="BL523" s="46"/>
      <c r="BM523" s="46"/>
      <c r="BN523" s="46"/>
      <c r="BO523" s="46"/>
      <c r="BP523" s="46"/>
      <c r="BQ523" s="46"/>
      <c r="BR523" s="46"/>
      <c r="BS523" s="46"/>
      <c r="BT523" s="46"/>
      <c r="BU523" s="46"/>
      <c r="BV523" s="46"/>
      <c r="BW523" s="46"/>
      <c r="BX523" s="46"/>
      <c r="BY523" s="46"/>
      <c r="BZ523" s="46"/>
      <c r="CA523" s="46"/>
      <c r="CB523" s="46"/>
      <c r="CC523" s="46"/>
      <c r="CD523" s="46"/>
      <c r="CE523" s="46"/>
      <c r="CF523" s="46"/>
      <c r="CG523" s="46"/>
      <c r="CH523" s="46"/>
    </row>
    <row r="524" spans="1:86" s="2" customFormat="1" ht="12">
      <c r="A524" s="21" t="s">
        <v>206</v>
      </c>
      <c r="B524" s="20" t="s">
        <v>49</v>
      </c>
      <c r="C524" s="20" t="s">
        <v>9</v>
      </c>
      <c r="D524" s="20" t="s">
        <v>5</v>
      </c>
      <c r="E524" s="20" t="s">
        <v>456</v>
      </c>
      <c r="F524" s="20" t="s">
        <v>207</v>
      </c>
      <c r="G524" s="108">
        <f>706</f>
        <v>706</v>
      </c>
      <c r="H524" s="111"/>
      <c r="I524" s="108">
        <f t="shared" si="129"/>
        <v>706</v>
      </c>
      <c r="J524" s="46"/>
      <c r="K524" s="46"/>
      <c r="L524" s="46"/>
      <c r="M524" s="46"/>
      <c r="N524" s="46"/>
      <c r="O524" s="46"/>
      <c r="P524" s="46"/>
      <c r="Q524" s="46"/>
      <c r="R524" s="46"/>
      <c r="S524" s="46"/>
      <c r="T524" s="46"/>
      <c r="U524" s="46"/>
      <c r="V524" s="46"/>
      <c r="W524" s="46"/>
      <c r="X524" s="46"/>
      <c r="Y524" s="46"/>
      <c r="Z524" s="46"/>
      <c r="AA524" s="46"/>
      <c r="AB524" s="46"/>
      <c r="AC524" s="46"/>
      <c r="AD524" s="46"/>
      <c r="AE524" s="46"/>
      <c r="AF524" s="46"/>
      <c r="AG524" s="46"/>
      <c r="AH524" s="46"/>
      <c r="AI524" s="46"/>
      <c r="AJ524" s="46"/>
      <c r="AK524" s="46"/>
      <c r="AL524" s="46"/>
      <c r="AM524" s="46"/>
      <c r="AN524" s="46"/>
      <c r="AO524" s="46"/>
      <c r="AP524" s="46"/>
      <c r="AQ524" s="46"/>
      <c r="AR524" s="46"/>
      <c r="AS524" s="46"/>
      <c r="AT524" s="46"/>
      <c r="AU524" s="46"/>
      <c r="AV524" s="46"/>
      <c r="AW524" s="46"/>
      <c r="AX524" s="46"/>
      <c r="AY524" s="46"/>
      <c r="AZ524" s="46"/>
      <c r="BA524" s="46"/>
      <c r="BB524" s="46"/>
      <c r="BC524" s="46"/>
      <c r="BD524" s="46"/>
      <c r="BE524" s="46"/>
      <c r="BF524" s="46"/>
      <c r="BG524" s="46"/>
      <c r="BH524" s="46"/>
      <c r="BI524" s="46"/>
      <c r="BJ524" s="46"/>
      <c r="BK524" s="46"/>
      <c r="BL524" s="46"/>
      <c r="BM524" s="46"/>
      <c r="BN524" s="46"/>
      <c r="BO524" s="46"/>
      <c r="BP524" s="46"/>
      <c r="BQ524" s="46"/>
      <c r="BR524" s="46"/>
      <c r="BS524" s="46"/>
      <c r="BT524" s="46"/>
      <c r="BU524" s="46"/>
      <c r="BV524" s="46"/>
      <c r="BW524" s="46"/>
      <c r="BX524" s="46"/>
      <c r="BY524" s="46"/>
      <c r="BZ524" s="46"/>
      <c r="CA524" s="46"/>
      <c r="CB524" s="46"/>
      <c r="CC524" s="46"/>
      <c r="CD524" s="46"/>
      <c r="CE524" s="46"/>
      <c r="CF524" s="46"/>
      <c r="CG524" s="46"/>
      <c r="CH524" s="46"/>
    </row>
    <row r="525" spans="1:86" s="2" customFormat="1" ht="24">
      <c r="A525" s="21" t="s">
        <v>95</v>
      </c>
      <c r="B525" s="20" t="s">
        <v>49</v>
      </c>
      <c r="C525" s="20" t="s">
        <v>9</v>
      </c>
      <c r="D525" s="20" t="s">
        <v>5</v>
      </c>
      <c r="E525" s="20" t="s">
        <v>457</v>
      </c>
      <c r="F525" s="20"/>
      <c r="G525" s="108">
        <f>G526</f>
        <v>0</v>
      </c>
      <c r="H525" s="108">
        <f t="shared" ref="H525:H526" si="136">H526</f>
        <v>15</v>
      </c>
      <c r="I525" s="108">
        <f t="shared" si="129"/>
        <v>15</v>
      </c>
      <c r="J525" s="46"/>
      <c r="K525" s="46"/>
      <c r="L525" s="46"/>
      <c r="M525" s="46"/>
      <c r="N525" s="46"/>
      <c r="O525" s="46"/>
      <c r="P525" s="46"/>
      <c r="Q525" s="46"/>
      <c r="R525" s="46"/>
      <c r="S525" s="46"/>
      <c r="T525" s="46"/>
      <c r="U525" s="46"/>
      <c r="V525" s="46"/>
      <c r="W525" s="46"/>
      <c r="X525" s="46"/>
      <c r="Y525" s="46"/>
      <c r="Z525" s="46"/>
      <c r="AA525" s="46"/>
      <c r="AB525" s="46"/>
      <c r="AC525" s="46"/>
      <c r="AD525" s="46"/>
      <c r="AE525" s="46"/>
      <c r="AF525" s="46"/>
      <c r="AG525" s="46"/>
      <c r="AH525" s="46"/>
      <c r="AI525" s="46"/>
      <c r="AJ525" s="46"/>
      <c r="AK525" s="46"/>
      <c r="AL525" s="46"/>
      <c r="AM525" s="46"/>
      <c r="AN525" s="46"/>
      <c r="AO525" s="46"/>
      <c r="AP525" s="46"/>
      <c r="AQ525" s="46"/>
      <c r="AR525" s="46"/>
      <c r="AS525" s="46"/>
      <c r="AT525" s="46"/>
      <c r="AU525" s="46"/>
      <c r="AV525" s="46"/>
      <c r="AW525" s="46"/>
      <c r="AX525" s="46"/>
      <c r="AY525" s="46"/>
      <c r="AZ525" s="46"/>
      <c r="BA525" s="46"/>
      <c r="BB525" s="46"/>
      <c r="BC525" s="46"/>
      <c r="BD525" s="46"/>
      <c r="BE525" s="46"/>
      <c r="BF525" s="46"/>
      <c r="BG525" s="46"/>
      <c r="BH525" s="46"/>
      <c r="BI525" s="46"/>
      <c r="BJ525" s="46"/>
      <c r="BK525" s="46"/>
      <c r="BL525" s="46"/>
      <c r="BM525" s="46"/>
      <c r="BN525" s="46"/>
      <c r="BO525" s="46"/>
      <c r="BP525" s="46"/>
      <c r="BQ525" s="46"/>
      <c r="BR525" s="46"/>
      <c r="BS525" s="46"/>
      <c r="BT525" s="46"/>
      <c r="BU525" s="46"/>
      <c r="BV525" s="46"/>
      <c r="BW525" s="46"/>
      <c r="BX525" s="46"/>
      <c r="BY525" s="46"/>
      <c r="BZ525" s="46"/>
      <c r="CA525" s="46"/>
      <c r="CB525" s="46"/>
      <c r="CC525" s="46"/>
      <c r="CD525" s="46"/>
      <c r="CE525" s="46"/>
      <c r="CF525" s="46"/>
      <c r="CG525" s="46"/>
      <c r="CH525" s="46"/>
    </row>
    <row r="526" spans="1:86" s="2" customFormat="1" ht="12">
      <c r="A526" s="21" t="s">
        <v>94</v>
      </c>
      <c r="B526" s="20" t="s">
        <v>49</v>
      </c>
      <c r="C526" s="20" t="s">
        <v>9</v>
      </c>
      <c r="D526" s="20" t="s">
        <v>5</v>
      </c>
      <c r="E526" s="20" t="s">
        <v>457</v>
      </c>
      <c r="F526" s="20" t="s">
        <v>93</v>
      </c>
      <c r="G526" s="108">
        <f>G527</f>
        <v>0</v>
      </c>
      <c r="H526" s="108">
        <f t="shared" si="136"/>
        <v>15</v>
      </c>
      <c r="I526" s="108">
        <f t="shared" si="129"/>
        <v>15</v>
      </c>
      <c r="J526" s="46"/>
      <c r="K526" s="46"/>
      <c r="L526" s="46"/>
      <c r="M526" s="46"/>
      <c r="N526" s="46"/>
      <c r="O526" s="46"/>
      <c r="P526" s="46"/>
      <c r="Q526" s="46"/>
      <c r="R526" s="46"/>
      <c r="S526" s="46"/>
      <c r="T526" s="46"/>
      <c r="U526" s="46"/>
      <c r="V526" s="46"/>
      <c r="W526" s="46"/>
      <c r="X526" s="46"/>
      <c r="Y526" s="46"/>
      <c r="Z526" s="46"/>
      <c r="AA526" s="46"/>
      <c r="AB526" s="46"/>
      <c r="AC526" s="46"/>
      <c r="AD526" s="46"/>
      <c r="AE526" s="46"/>
      <c r="AF526" s="46"/>
      <c r="AG526" s="46"/>
      <c r="AH526" s="46"/>
      <c r="AI526" s="46"/>
      <c r="AJ526" s="46"/>
      <c r="AK526" s="46"/>
      <c r="AL526" s="46"/>
      <c r="AM526" s="46"/>
      <c r="AN526" s="46"/>
      <c r="AO526" s="46"/>
      <c r="AP526" s="46"/>
      <c r="AQ526" s="46"/>
      <c r="AR526" s="46"/>
      <c r="AS526" s="46"/>
      <c r="AT526" s="46"/>
      <c r="AU526" s="46"/>
      <c r="AV526" s="46"/>
      <c r="AW526" s="46"/>
      <c r="AX526" s="46"/>
      <c r="AY526" s="46"/>
      <c r="AZ526" s="46"/>
      <c r="BA526" s="46"/>
      <c r="BB526" s="46"/>
      <c r="BC526" s="46"/>
      <c r="BD526" s="46"/>
      <c r="BE526" s="46"/>
      <c r="BF526" s="46"/>
      <c r="BG526" s="46"/>
      <c r="BH526" s="46"/>
      <c r="BI526" s="46"/>
      <c r="BJ526" s="46"/>
      <c r="BK526" s="46"/>
      <c r="BL526" s="46"/>
      <c r="BM526" s="46"/>
      <c r="BN526" s="46"/>
      <c r="BO526" s="46"/>
      <c r="BP526" s="46"/>
      <c r="BQ526" s="46"/>
      <c r="BR526" s="46"/>
      <c r="BS526" s="46"/>
      <c r="BT526" s="46"/>
      <c r="BU526" s="46"/>
      <c r="BV526" s="46"/>
      <c r="BW526" s="46"/>
      <c r="BX526" s="46"/>
      <c r="BY526" s="46"/>
      <c r="BZ526" s="46"/>
      <c r="CA526" s="46"/>
      <c r="CB526" s="46"/>
      <c r="CC526" s="46"/>
      <c r="CD526" s="46"/>
      <c r="CE526" s="46"/>
      <c r="CF526" s="46"/>
      <c r="CG526" s="46"/>
      <c r="CH526" s="46"/>
    </row>
    <row r="527" spans="1:86" s="2" customFormat="1" ht="12.75" customHeight="1">
      <c r="A527" s="21" t="s">
        <v>206</v>
      </c>
      <c r="B527" s="20" t="s">
        <v>49</v>
      </c>
      <c r="C527" s="20" t="s">
        <v>9</v>
      </c>
      <c r="D527" s="20" t="s">
        <v>5</v>
      </c>
      <c r="E527" s="20" t="s">
        <v>457</v>
      </c>
      <c r="F527" s="20" t="s">
        <v>207</v>
      </c>
      <c r="G527" s="108">
        <v>0</v>
      </c>
      <c r="H527" s="111">
        <v>15</v>
      </c>
      <c r="I527" s="108">
        <f t="shared" si="129"/>
        <v>15</v>
      </c>
      <c r="J527" s="46"/>
      <c r="K527" s="46"/>
      <c r="L527" s="46"/>
      <c r="M527" s="46"/>
      <c r="N527" s="46"/>
      <c r="O527" s="46"/>
      <c r="P527" s="46"/>
      <c r="Q527" s="46"/>
      <c r="R527" s="46"/>
      <c r="S527" s="46"/>
      <c r="T527" s="46"/>
      <c r="U527" s="46"/>
      <c r="V527" s="46"/>
      <c r="W527" s="46"/>
      <c r="X527" s="46"/>
      <c r="Y527" s="46"/>
      <c r="Z527" s="46"/>
      <c r="AA527" s="46"/>
      <c r="AB527" s="46"/>
      <c r="AC527" s="46"/>
      <c r="AD527" s="46"/>
      <c r="AE527" s="46"/>
      <c r="AF527" s="46"/>
      <c r="AG527" s="46"/>
      <c r="AH527" s="46"/>
      <c r="AI527" s="46"/>
      <c r="AJ527" s="46"/>
      <c r="AK527" s="46"/>
      <c r="AL527" s="46"/>
      <c r="AM527" s="46"/>
      <c r="AN527" s="46"/>
      <c r="AO527" s="46"/>
      <c r="AP527" s="46"/>
      <c r="AQ527" s="46"/>
      <c r="AR527" s="46"/>
      <c r="AS527" s="46"/>
      <c r="AT527" s="46"/>
      <c r="AU527" s="46"/>
      <c r="AV527" s="46"/>
      <c r="AW527" s="46"/>
      <c r="AX527" s="46"/>
      <c r="AY527" s="46"/>
      <c r="AZ527" s="46"/>
      <c r="BA527" s="46"/>
      <c r="BB527" s="46"/>
      <c r="BC527" s="46"/>
      <c r="BD527" s="46"/>
      <c r="BE527" s="46"/>
      <c r="BF527" s="46"/>
      <c r="BG527" s="46"/>
      <c r="BH527" s="46"/>
      <c r="BI527" s="46"/>
      <c r="BJ527" s="46"/>
      <c r="BK527" s="46"/>
      <c r="BL527" s="46"/>
      <c r="BM527" s="46"/>
      <c r="BN527" s="46"/>
      <c r="BO527" s="46"/>
      <c r="BP527" s="46"/>
      <c r="BQ527" s="46"/>
      <c r="BR527" s="46"/>
      <c r="BS527" s="46"/>
      <c r="BT527" s="46"/>
      <c r="BU527" s="46"/>
      <c r="BV527" s="46"/>
      <c r="BW527" s="46"/>
      <c r="BX527" s="46"/>
      <c r="BY527" s="46"/>
      <c r="BZ527" s="46"/>
      <c r="CA527" s="46"/>
      <c r="CB527" s="46"/>
      <c r="CC527" s="46"/>
      <c r="CD527" s="46"/>
      <c r="CE527" s="46"/>
      <c r="CF527" s="46"/>
      <c r="CG527" s="46"/>
      <c r="CH527" s="46"/>
    </row>
    <row r="528" spans="1:86" s="2" customFormat="1" ht="36" hidden="1">
      <c r="A528" s="21" t="s">
        <v>193</v>
      </c>
      <c r="B528" s="20" t="s">
        <v>49</v>
      </c>
      <c r="C528" s="20" t="s">
        <v>9</v>
      </c>
      <c r="D528" s="20" t="s">
        <v>5</v>
      </c>
      <c r="E528" s="20" t="s">
        <v>458</v>
      </c>
      <c r="F528" s="20"/>
      <c r="G528" s="108">
        <f>G529</f>
        <v>15</v>
      </c>
      <c r="H528" s="108">
        <f>H529</f>
        <v>-15</v>
      </c>
      <c r="I528" s="108">
        <f t="shared" si="129"/>
        <v>0</v>
      </c>
      <c r="J528" s="46"/>
      <c r="K528" s="46"/>
      <c r="L528" s="46"/>
      <c r="M528" s="46"/>
      <c r="N528" s="46"/>
      <c r="O528" s="46"/>
      <c r="P528" s="46"/>
      <c r="Q528" s="46"/>
      <c r="R528" s="46"/>
      <c r="S528" s="46"/>
      <c r="T528" s="46"/>
      <c r="U528" s="46"/>
      <c r="V528" s="46"/>
      <c r="W528" s="46"/>
      <c r="X528" s="46"/>
      <c r="Y528" s="46"/>
      <c r="Z528" s="46"/>
      <c r="AA528" s="46"/>
      <c r="AB528" s="46"/>
      <c r="AC528" s="46"/>
      <c r="AD528" s="46"/>
      <c r="AE528" s="46"/>
      <c r="AF528" s="46"/>
      <c r="AG528" s="46"/>
      <c r="AH528" s="46"/>
      <c r="AI528" s="46"/>
      <c r="AJ528" s="46"/>
      <c r="AK528" s="46"/>
      <c r="AL528" s="46"/>
      <c r="AM528" s="46"/>
      <c r="AN528" s="46"/>
      <c r="AO528" s="46"/>
      <c r="AP528" s="46"/>
      <c r="AQ528" s="46"/>
      <c r="AR528" s="46"/>
      <c r="AS528" s="46"/>
      <c r="AT528" s="46"/>
      <c r="AU528" s="46"/>
      <c r="AV528" s="46"/>
      <c r="AW528" s="46"/>
      <c r="AX528" s="46"/>
      <c r="AY528" s="46"/>
      <c r="AZ528" s="46"/>
      <c r="BA528" s="46"/>
      <c r="BB528" s="46"/>
      <c r="BC528" s="46"/>
      <c r="BD528" s="46"/>
      <c r="BE528" s="46"/>
      <c r="BF528" s="46"/>
      <c r="BG528" s="46"/>
      <c r="BH528" s="46"/>
      <c r="BI528" s="46"/>
      <c r="BJ528" s="46"/>
      <c r="BK528" s="46"/>
      <c r="BL528" s="46"/>
      <c r="BM528" s="46"/>
      <c r="BN528" s="46"/>
      <c r="BO528" s="46"/>
      <c r="BP528" s="46"/>
      <c r="BQ528" s="46"/>
      <c r="BR528" s="46"/>
      <c r="BS528" s="46"/>
      <c r="BT528" s="46"/>
      <c r="BU528" s="46"/>
      <c r="BV528" s="46"/>
      <c r="BW528" s="46"/>
      <c r="BX528" s="46"/>
      <c r="BY528" s="46"/>
      <c r="BZ528" s="46"/>
      <c r="CA528" s="46"/>
      <c r="CB528" s="46"/>
      <c r="CC528" s="46"/>
      <c r="CD528" s="46"/>
      <c r="CE528" s="46"/>
      <c r="CF528" s="46"/>
      <c r="CG528" s="46"/>
      <c r="CH528" s="46"/>
    </row>
    <row r="529" spans="1:86" s="2" customFormat="1" ht="12" hidden="1">
      <c r="A529" s="21" t="s">
        <v>94</v>
      </c>
      <c r="B529" s="20" t="s">
        <v>49</v>
      </c>
      <c r="C529" s="20" t="s">
        <v>9</v>
      </c>
      <c r="D529" s="20" t="s">
        <v>5</v>
      </c>
      <c r="E529" s="20" t="s">
        <v>458</v>
      </c>
      <c r="F529" s="20" t="s">
        <v>93</v>
      </c>
      <c r="G529" s="108">
        <f>G530</f>
        <v>15</v>
      </c>
      <c r="H529" s="108">
        <f>H530</f>
        <v>-15</v>
      </c>
      <c r="I529" s="108">
        <f t="shared" si="129"/>
        <v>0</v>
      </c>
      <c r="J529" s="46"/>
      <c r="K529" s="46"/>
      <c r="L529" s="46"/>
      <c r="M529" s="46"/>
      <c r="N529" s="46"/>
      <c r="O529" s="46"/>
      <c r="P529" s="46"/>
      <c r="Q529" s="46"/>
      <c r="R529" s="46"/>
      <c r="S529" s="46"/>
      <c r="T529" s="46"/>
      <c r="U529" s="46"/>
      <c r="V529" s="46"/>
      <c r="W529" s="46"/>
      <c r="X529" s="46"/>
      <c r="Y529" s="46"/>
      <c r="Z529" s="46"/>
      <c r="AA529" s="46"/>
      <c r="AB529" s="46"/>
      <c r="AC529" s="46"/>
      <c r="AD529" s="46"/>
      <c r="AE529" s="46"/>
      <c r="AF529" s="46"/>
      <c r="AG529" s="46"/>
      <c r="AH529" s="46"/>
      <c r="AI529" s="46"/>
      <c r="AJ529" s="46"/>
      <c r="AK529" s="46"/>
      <c r="AL529" s="46"/>
      <c r="AM529" s="46"/>
      <c r="AN529" s="46"/>
      <c r="AO529" s="46"/>
      <c r="AP529" s="46"/>
      <c r="AQ529" s="46"/>
      <c r="AR529" s="46"/>
      <c r="AS529" s="46"/>
      <c r="AT529" s="46"/>
      <c r="AU529" s="46"/>
      <c r="AV529" s="46"/>
      <c r="AW529" s="46"/>
      <c r="AX529" s="46"/>
      <c r="AY529" s="46"/>
      <c r="AZ529" s="46"/>
      <c r="BA529" s="46"/>
      <c r="BB529" s="46"/>
      <c r="BC529" s="46"/>
      <c r="BD529" s="46"/>
      <c r="BE529" s="46"/>
      <c r="BF529" s="46"/>
      <c r="BG529" s="46"/>
      <c r="BH529" s="46"/>
      <c r="BI529" s="46"/>
      <c r="BJ529" s="46"/>
      <c r="BK529" s="46"/>
      <c r="BL529" s="46"/>
      <c r="BM529" s="46"/>
      <c r="BN529" s="46"/>
      <c r="BO529" s="46"/>
      <c r="BP529" s="46"/>
      <c r="BQ529" s="46"/>
      <c r="BR529" s="46"/>
      <c r="BS529" s="46"/>
      <c r="BT529" s="46"/>
      <c r="BU529" s="46"/>
      <c r="BV529" s="46"/>
      <c r="BW529" s="46"/>
      <c r="BX529" s="46"/>
      <c r="BY529" s="46"/>
      <c r="BZ529" s="46"/>
      <c r="CA529" s="46"/>
      <c r="CB529" s="46"/>
      <c r="CC529" s="46"/>
      <c r="CD529" s="46"/>
      <c r="CE529" s="46"/>
      <c r="CF529" s="46"/>
      <c r="CG529" s="46"/>
      <c r="CH529" s="46"/>
    </row>
    <row r="530" spans="1:86" s="2" customFormat="1" ht="12" hidden="1">
      <c r="A530" s="21" t="s">
        <v>206</v>
      </c>
      <c r="B530" s="20" t="s">
        <v>49</v>
      </c>
      <c r="C530" s="20" t="s">
        <v>9</v>
      </c>
      <c r="D530" s="20" t="s">
        <v>5</v>
      </c>
      <c r="E530" s="20" t="s">
        <v>458</v>
      </c>
      <c r="F530" s="20" t="s">
        <v>207</v>
      </c>
      <c r="G530" s="108">
        <f>15</f>
        <v>15</v>
      </c>
      <c r="H530" s="111">
        <v>-15</v>
      </c>
      <c r="I530" s="108">
        <f t="shared" si="129"/>
        <v>0</v>
      </c>
      <c r="J530" s="46"/>
      <c r="K530" s="46"/>
      <c r="L530" s="46"/>
      <c r="M530" s="46"/>
      <c r="N530" s="46"/>
      <c r="O530" s="46"/>
      <c r="P530" s="46"/>
      <c r="Q530" s="46"/>
      <c r="R530" s="46"/>
      <c r="S530" s="46"/>
      <c r="T530" s="46"/>
      <c r="U530" s="46"/>
      <c r="V530" s="46"/>
      <c r="W530" s="46"/>
      <c r="X530" s="46"/>
      <c r="Y530" s="46"/>
      <c r="Z530" s="46"/>
      <c r="AA530" s="46"/>
      <c r="AB530" s="46"/>
      <c r="AC530" s="46"/>
      <c r="AD530" s="46"/>
      <c r="AE530" s="46"/>
      <c r="AF530" s="46"/>
      <c r="AG530" s="46"/>
      <c r="AH530" s="46"/>
      <c r="AI530" s="46"/>
      <c r="AJ530" s="46"/>
      <c r="AK530" s="46"/>
      <c r="AL530" s="46"/>
      <c r="AM530" s="46"/>
      <c r="AN530" s="46"/>
      <c r="AO530" s="46"/>
      <c r="AP530" s="46"/>
      <c r="AQ530" s="46"/>
      <c r="AR530" s="46"/>
      <c r="AS530" s="46"/>
      <c r="AT530" s="46"/>
      <c r="AU530" s="46"/>
      <c r="AV530" s="46"/>
      <c r="AW530" s="46"/>
      <c r="AX530" s="46"/>
      <c r="AY530" s="46"/>
      <c r="AZ530" s="46"/>
      <c r="BA530" s="46"/>
      <c r="BB530" s="46"/>
      <c r="BC530" s="46"/>
      <c r="BD530" s="46"/>
      <c r="BE530" s="46"/>
      <c r="BF530" s="46"/>
      <c r="BG530" s="46"/>
      <c r="BH530" s="46"/>
      <c r="BI530" s="46"/>
      <c r="BJ530" s="46"/>
      <c r="BK530" s="46"/>
      <c r="BL530" s="46"/>
      <c r="BM530" s="46"/>
      <c r="BN530" s="46"/>
      <c r="BO530" s="46"/>
      <c r="BP530" s="46"/>
      <c r="BQ530" s="46"/>
      <c r="BR530" s="46"/>
      <c r="BS530" s="46"/>
      <c r="BT530" s="46"/>
      <c r="BU530" s="46"/>
      <c r="BV530" s="46"/>
      <c r="BW530" s="46"/>
      <c r="BX530" s="46"/>
      <c r="BY530" s="46"/>
      <c r="BZ530" s="46"/>
      <c r="CA530" s="46"/>
      <c r="CB530" s="46"/>
      <c r="CC530" s="46"/>
      <c r="CD530" s="46"/>
      <c r="CE530" s="46"/>
      <c r="CF530" s="46"/>
      <c r="CG530" s="46"/>
      <c r="CH530" s="46"/>
    </row>
    <row r="531" spans="1:86" s="2" customFormat="1" ht="12">
      <c r="A531" s="22" t="s">
        <v>18</v>
      </c>
      <c r="B531" s="18" t="s">
        <v>49</v>
      </c>
      <c r="C531" s="18" t="s">
        <v>9</v>
      </c>
      <c r="D531" s="18" t="s">
        <v>6</v>
      </c>
      <c r="E531" s="18"/>
      <c r="F531" s="18"/>
      <c r="G531" s="107">
        <f>G532+G600</f>
        <v>294073.30000000005</v>
      </c>
      <c r="H531" s="107">
        <f>H532+H600</f>
        <v>-2871.3999999999996</v>
      </c>
      <c r="I531" s="107">
        <f t="shared" si="129"/>
        <v>291201.90000000002</v>
      </c>
      <c r="J531" s="46"/>
      <c r="K531" s="46"/>
      <c r="L531" s="46"/>
      <c r="M531" s="46"/>
      <c r="N531" s="46"/>
      <c r="O531" s="46"/>
      <c r="P531" s="46"/>
      <c r="Q531" s="46"/>
      <c r="R531" s="46"/>
      <c r="S531" s="46"/>
      <c r="T531" s="46"/>
      <c r="U531" s="46"/>
      <c r="V531" s="46"/>
      <c r="W531" s="46"/>
      <c r="X531" s="46"/>
      <c r="Y531" s="46"/>
      <c r="Z531" s="46"/>
      <c r="AA531" s="46"/>
      <c r="AB531" s="46"/>
      <c r="AC531" s="46"/>
      <c r="AD531" s="46"/>
      <c r="AE531" s="46"/>
      <c r="AF531" s="46"/>
      <c r="AG531" s="46"/>
      <c r="AH531" s="46"/>
      <c r="AI531" s="46"/>
      <c r="AJ531" s="46"/>
      <c r="AK531" s="46"/>
      <c r="AL531" s="46"/>
      <c r="AM531" s="46"/>
      <c r="AN531" s="46"/>
      <c r="AO531" s="46"/>
      <c r="AP531" s="46"/>
      <c r="AQ531" s="46"/>
      <c r="AR531" s="46"/>
      <c r="AS531" s="46"/>
      <c r="AT531" s="46"/>
      <c r="AU531" s="46"/>
      <c r="AV531" s="46"/>
      <c r="AW531" s="46"/>
      <c r="AX531" s="46"/>
      <c r="AY531" s="46"/>
      <c r="AZ531" s="46"/>
      <c r="BA531" s="46"/>
      <c r="BB531" s="46"/>
      <c r="BC531" s="46"/>
      <c r="BD531" s="46"/>
      <c r="BE531" s="46"/>
      <c r="BF531" s="46"/>
      <c r="BG531" s="46"/>
      <c r="BH531" s="46"/>
      <c r="BI531" s="46"/>
      <c r="BJ531" s="46"/>
      <c r="BK531" s="46"/>
      <c r="BL531" s="46"/>
      <c r="BM531" s="46"/>
      <c r="BN531" s="46"/>
      <c r="BO531" s="46"/>
      <c r="BP531" s="46"/>
      <c r="BQ531" s="46"/>
      <c r="BR531" s="46"/>
      <c r="BS531" s="46"/>
      <c r="BT531" s="46"/>
      <c r="BU531" s="46"/>
      <c r="BV531" s="46"/>
      <c r="BW531" s="46"/>
      <c r="BX531" s="46"/>
      <c r="BY531" s="46"/>
      <c r="BZ531" s="46"/>
      <c r="CA531" s="46"/>
      <c r="CB531" s="46"/>
      <c r="CC531" s="46"/>
      <c r="CD531" s="46"/>
      <c r="CE531" s="46"/>
      <c r="CF531" s="46"/>
      <c r="CG531" s="46"/>
      <c r="CH531" s="46"/>
    </row>
    <row r="532" spans="1:86" s="2" customFormat="1" ht="24">
      <c r="A532" s="21" t="s">
        <v>333</v>
      </c>
      <c r="B532" s="20" t="s">
        <v>49</v>
      </c>
      <c r="C532" s="20" t="s">
        <v>9</v>
      </c>
      <c r="D532" s="20" t="s">
        <v>6</v>
      </c>
      <c r="E532" s="20" t="s">
        <v>166</v>
      </c>
      <c r="F532" s="20"/>
      <c r="G532" s="108">
        <f>G533+G590+G558+G565</f>
        <v>275391.80000000005</v>
      </c>
      <c r="H532" s="108">
        <f>H533+H590+H558+H565</f>
        <v>-2871.3999999999996</v>
      </c>
      <c r="I532" s="108">
        <f t="shared" si="129"/>
        <v>272520.40000000002</v>
      </c>
      <c r="J532" s="46"/>
      <c r="K532" s="46"/>
      <c r="L532" s="46"/>
      <c r="M532" s="46"/>
      <c r="N532" s="46"/>
      <c r="O532" s="46"/>
      <c r="P532" s="46"/>
      <c r="Q532" s="46"/>
      <c r="R532" s="46"/>
      <c r="S532" s="46"/>
      <c r="T532" s="46"/>
      <c r="U532" s="46"/>
      <c r="V532" s="46"/>
      <c r="W532" s="46"/>
      <c r="X532" s="46"/>
      <c r="Y532" s="46"/>
      <c r="Z532" s="46"/>
      <c r="AA532" s="46"/>
      <c r="AB532" s="46"/>
      <c r="AC532" s="46"/>
      <c r="AD532" s="46"/>
      <c r="AE532" s="46"/>
      <c r="AF532" s="46"/>
      <c r="AG532" s="46"/>
      <c r="AH532" s="46"/>
      <c r="AI532" s="46"/>
      <c r="AJ532" s="46"/>
      <c r="AK532" s="46"/>
      <c r="AL532" s="46"/>
      <c r="AM532" s="46"/>
      <c r="AN532" s="46"/>
      <c r="AO532" s="46"/>
      <c r="AP532" s="46"/>
      <c r="AQ532" s="46"/>
      <c r="AR532" s="46"/>
      <c r="AS532" s="46"/>
      <c r="AT532" s="46"/>
      <c r="AU532" s="46"/>
      <c r="AV532" s="46"/>
      <c r="AW532" s="46"/>
      <c r="AX532" s="46"/>
      <c r="AY532" s="46"/>
      <c r="AZ532" s="46"/>
      <c r="BA532" s="46"/>
      <c r="BB532" s="46"/>
      <c r="BC532" s="46"/>
      <c r="BD532" s="46"/>
      <c r="BE532" s="46"/>
      <c r="BF532" s="46"/>
      <c r="BG532" s="46"/>
      <c r="BH532" s="46"/>
      <c r="BI532" s="46"/>
      <c r="BJ532" s="46"/>
      <c r="BK532" s="46"/>
      <c r="BL532" s="46"/>
      <c r="BM532" s="46"/>
      <c r="BN532" s="46"/>
      <c r="BO532" s="46"/>
      <c r="BP532" s="46"/>
      <c r="BQ532" s="46"/>
      <c r="BR532" s="46"/>
      <c r="BS532" s="46"/>
      <c r="BT532" s="46"/>
      <c r="BU532" s="46"/>
      <c r="BV532" s="46"/>
      <c r="BW532" s="46"/>
      <c r="BX532" s="46"/>
      <c r="BY532" s="46"/>
      <c r="BZ532" s="46"/>
      <c r="CA532" s="46"/>
      <c r="CB532" s="46"/>
      <c r="CC532" s="46"/>
      <c r="CD532" s="46"/>
      <c r="CE532" s="46"/>
      <c r="CF532" s="46"/>
      <c r="CG532" s="46"/>
      <c r="CH532" s="46"/>
    </row>
    <row r="533" spans="1:86" s="2" customFormat="1" ht="12.75" customHeight="1">
      <c r="A533" s="21" t="s">
        <v>335</v>
      </c>
      <c r="B533" s="20" t="s">
        <v>49</v>
      </c>
      <c r="C533" s="20" t="s">
        <v>9</v>
      </c>
      <c r="D533" s="20" t="s">
        <v>6</v>
      </c>
      <c r="E533" s="20" t="s">
        <v>167</v>
      </c>
      <c r="F533" s="20"/>
      <c r="G533" s="108">
        <f>G540+G543+G549+G534+G555+G546+G552+G537</f>
        <v>262066.90000000002</v>
      </c>
      <c r="H533" s="108">
        <f>H540+H543+H549+H534+H555+H546+H552+H537</f>
        <v>-3021.3999999999996</v>
      </c>
      <c r="I533" s="108">
        <f t="shared" si="129"/>
        <v>259045.50000000003</v>
      </c>
      <c r="J533" s="46"/>
      <c r="K533" s="46"/>
      <c r="L533" s="46"/>
      <c r="M533" s="46"/>
      <c r="N533" s="46"/>
      <c r="O533" s="46"/>
      <c r="P533" s="46"/>
      <c r="Q533" s="46"/>
      <c r="R533" s="46"/>
      <c r="S533" s="46"/>
      <c r="T533" s="46"/>
      <c r="U533" s="46"/>
      <c r="V533" s="46"/>
      <c r="W533" s="46"/>
      <c r="X533" s="46"/>
      <c r="Y533" s="46"/>
      <c r="Z533" s="46"/>
      <c r="AA533" s="46"/>
      <c r="AB533" s="46"/>
      <c r="AC533" s="46"/>
      <c r="AD533" s="46"/>
      <c r="AE533" s="46"/>
      <c r="AF533" s="46"/>
      <c r="AG533" s="46"/>
      <c r="AH533" s="46"/>
      <c r="AI533" s="46"/>
      <c r="AJ533" s="46"/>
      <c r="AK533" s="46"/>
      <c r="AL533" s="46"/>
      <c r="AM533" s="46"/>
      <c r="AN533" s="46"/>
      <c r="AO533" s="46"/>
      <c r="AP533" s="46"/>
      <c r="AQ533" s="46"/>
      <c r="AR533" s="46"/>
      <c r="AS533" s="46"/>
      <c r="AT533" s="46"/>
      <c r="AU533" s="46"/>
      <c r="AV533" s="46"/>
      <c r="AW533" s="46"/>
      <c r="AX533" s="46"/>
      <c r="AY533" s="46"/>
      <c r="AZ533" s="46"/>
      <c r="BA533" s="46"/>
      <c r="BB533" s="46"/>
      <c r="BC533" s="46"/>
      <c r="BD533" s="46"/>
      <c r="BE533" s="46"/>
      <c r="BF533" s="46"/>
      <c r="BG533" s="46"/>
      <c r="BH533" s="46"/>
      <c r="BI533" s="46"/>
      <c r="BJ533" s="46"/>
      <c r="BK533" s="46"/>
      <c r="BL533" s="46"/>
      <c r="BM533" s="46"/>
      <c r="BN533" s="46"/>
      <c r="BO533" s="46"/>
      <c r="BP533" s="46"/>
      <c r="BQ533" s="46"/>
      <c r="BR533" s="46"/>
      <c r="BS533" s="46"/>
      <c r="BT533" s="46"/>
      <c r="BU533" s="46"/>
      <c r="BV533" s="46"/>
      <c r="BW533" s="46"/>
      <c r="BX533" s="46"/>
      <c r="BY533" s="46"/>
      <c r="BZ533" s="46"/>
      <c r="CA533" s="46"/>
      <c r="CB533" s="46"/>
      <c r="CC533" s="46"/>
      <c r="CD533" s="46"/>
      <c r="CE533" s="46"/>
      <c r="CF533" s="46"/>
      <c r="CG533" s="46"/>
      <c r="CH533" s="46"/>
    </row>
    <row r="534" spans="1:86" s="2" customFormat="1" ht="24" hidden="1">
      <c r="A534" s="78" t="s">
        <v>413</v>
      </c>
      <c r="B534" s="20" t="s">
        <v>49</v>
      </c>
      <c r="C534" s="20" t="s">
        <v>9</v>
      </c>
      <c r="D534" s="20" t="s">
        <v>6</v>
      </c>
      <c r="E534" s="20" t="s">
        <v>303</v>
      </c>
      <c r="F534" s="20"/>
      <c r="G534" s="108">
        <f>G535</f>
        <v>0</v>
      </c>
      <c r="H534" s="108">
        <f t="shared" ref="H534:H535" si="137">H535</f>
        <v>0</v>
      </c>
      <c r="I534" s="108">
        <f t="shared" si="129"/>
        <v>0</v>
      </c>
      <c r="J534" s="46"/>
      <c r="K534" s="46"/>
      <c r="L534" s="46"/>
      <c r="M534" s="46"/>
      <c r="N534" s="46"/>
      <c r="O534" s="46"/>
      <c r="P534" s="46"/>
      <c r="Q534" s="46"/>
      <c r="R534" s="46"/>
      <c r="S534" s="46"/>
      <c r="T534" s="46"/>
      <c r="U534" s="46"/>
      <c r="V534" s="46"/>
      <c r="W534" s="46"/>
      <c r="X534" s="46"/>
      <c r="Y534" s="46"/>
      <c r="Z534" s="46"/>
      <c r="AA534" s="46"/>
      <c r="AB534" s="46"/>
      <c r="AC534" s="46"/>
      <c r="AD534" s="46"/>
      <c r="AE534" s="46"/>
      <c r="AF534" s="46"/>
      <c r="AG534" s="46"/>
      <c r="AH534" s="46"/>
      <c r="AI534" s="46"/>
      <c r="AJ534" s="46"/>
      <c r="AK534" s="46"/>
      <c r="AL534" s="46"/>
      <c r="AM534" s="46"/>
      <c r="AN534" s="46"/>
      <c r="AO534" s="46"/>
      <c r="AP534" s="46"/>
      <c r="AQ534" s="46"/>
      <c r="AR534" s="46"/>
      <c r="AS534" s="46"/>
      <c r="AT534" s="46"/>
      <c r="AU534" s="46"/>
      <c r="AV534" s="46"/>
      <c r="AW534" s="46"/>
      <c r="AX534" s="46"/>
      <c r="AY534" s="46"/>
      <c r="AZ534" s="46"/>
      <c r="BA534" s="46"/>
      <c r="BB534" s="46"/>
      <c r="BC534" s="46"/>
      <c r="BD534" s="46"/>
      <c r="BE534" s="46"/>
      <c r="BF534" s="46"/>
      <c r="BG534" s="46"/>
      <c r="BH534" s="46"/>
      <c r="BI534" s="46"/>
      <c r="BJ534" s="46"/>
      <c r="BK534" s="46"/>
      <c r="BL534" s="46"/>
      <c r="BM534" s="46"/>
      <c r="BN534" s="46"/>
      <c r="BO534" s="46"/>
      <c r="BP534" s="46"/>
      <c r="BQ534" s="46"/>
      <c r="BR534" s="46"/>
      <c r="BS534" s="46"/>
      <c r="BT534" s="46"/>
      <c r="BU534" s="46"/>
      <c r="BV534" s="46"/>
      <c r="BW534" s="46"/>
      <c r="BX534" s="46"/>
      <c r="BY534" s="46"/>
      <c r="BZ534" s="46"/>
      <c r="CA534" s="46"/>
      <c r="CB534" s="46"/>
      <c r="CC534" s="46"/>
      <c r="CD534" s="46"/>
      <c r="CE534" s="46"/>
      <c r="CF534" s="46"/>
      <c r="CG534" s="46"/>
      <c r="CH534" s="46"/>
    </row>
    <row r="535" spans="1:86" s="2" customFormat="1" ht="12" hidden="1">
      <c r="A535" s="21" t="s">
        <v>114</v>
      </c>
      <c r="B535" s="20" t="s">
        <v>49</v>
      </c>
      <c r="C535" s="20" t="s">
        <v>9</v>
      </c>
      <c r="D535" s="20" t="s">
        <v>6</v>
      </c>
      <c r="E535" s="20" t="s">
        <v>303</v>
      </c>
      <c r="F535" s="20" t="s">
        <v>93</v>
      </c>
      <c r="G535" s="108">
        <f>G536</f>
        <v>0</v>
      </c>
      <c r="H535" s="108">
        <f t="shared" si="137"/>
        <v>0</v>
      </c>
      <c r="I535" s="108">
        <f t="shared" si="129"/>
        <v>0</v>
      </c>
      <c r="J535" s="46"/>
      <c r="K535" s="46"/>
      <c r="L535" s="46"/>
      <c r="M535" s="46"/>
      <c r="N535" s="46"/>
      <c r="O535" s="46"/>
      <c r="P535" s="46"/>
      <c r="Q535" s="46"/>
      <c r="R535" s="46"/>
      <c r="S535" s="46"/>
      <c r="T535" s="46"/>
      <c r="U535" s="46"/>
      <c r="V535" s="46"/>
      <c r="W535" s="46"/>
      <c r="X535" s="46"/>
      <c r="Y535" s="46"/>
      <c r="Z535" s="46"/>
      <c r="AA535" s="46"/>
      <c r="AB535" s="46"/>
      <c r="AC535" s="46"/>
      <c r="AD535" s="46"/>
      <c r="AE535" s="46"/>
      <c r="AF535" s="46"/>
      <c r="AG535" s="46"/>
      <c r="AH535" s="46"/>
      <c r="AI535" s="46"/>
      <c r="AJ535" s="46"/>
      <c r="AK535" s="46"/>
      <c r="AL535" s="46"/>
      <c r="AM535" s="46"/>
      <c r="AN535" s="46"/>
      <c r="AO535" s="46"/>
      <c r="AP535" s="46"/>
      <c r="AQ535" s="46"/>
      <c r="AR535" s="46"/>
      <c r="AS535" s="46"/>
      <c r="AT535" s="46"/>
      <c r="AU535" s="46"/>
      <c r="AV535" s="46"/>
      <c r="AW535" s="46"/>
      <c r="AX535" s="46"/>
      <c r="AY535" s="46"/>
      <c r="AZ535" s="46"/>
      <c r="BA535" s="46"/>
      <c r="BB535" s="46"/>
      <c r="BC535" s="46"/>
      <c r="BD535" s="46"/>
      <c r="BE535" s="46"/>
      <c r="BF535" s="46"/>
      <c r="BG535" s="46"/>
      <c r="BH535" s="46"/>
      <c r="BI535" s="46"/>
      <c r="BJ535" s="46"/>
      <c r="BK535" s="46"/>
      <c r="BL535" s="46"/>
      <c r="BM535" s="46"/>
      <c r="BN535" s="46"/>
      <c r="BO535" s="46"/>
      <c r="BP535" s="46"/>
      <c r="BQ535" s="46"/>
      <c r="BR535" s="46"/>
      <c r="BS535" s="46"/>
      <c r="BT535" s="46"/>
      <c r="BU535" s="46"/>
      <c r="BV535" s="46"/>
      <c r="BW535" s="46"/>
      <c r="BX535" s="46"/>
      <c r="BY535" s="46"/>
      <c r="BZ535" s="46"/>
      <c r="CA535" s="46"/>
      <c r="CB535" s="46"/>
      <c r="CC535" s="46"/>
      <c r="CD535" s="46"/>
      <c r="CE535" s="46"/>
      <c r="CF535" s="46"/>
      <c r="CG535" s="46"/>
      <c r="CH535" s="46"/>
    </row>
    <row r="536" spans="1:86" s="2" customFormat="1" ht="12" hidden="1">
      <c r="A536" s="21" t="s">
        <v>206</v>
      </c>
      <c r="B536" s="20" t="s">
        <v>49</v>
      </c>
      <c r="C536" s="20" t="s">
        <v>9</v>
      </c>
      <c r="D536" s="20" t="s">
        <v>6</v>
      </c>
      <c r="E536" s="20" t="s">
        <v>303</v>
      </c>
      <c r="F536" s="20" t="s">
        <v>207</v>
      </c>
      <c r="G536" s="108"/>
      <c r="H536" s="111"/>
      <c r="I536" s="108">
        <f t="shared" si="129"/>
        <v>0</v>
      </c>
      <c r="J536" s="46"/>
      <c r="K536" s="46"/>
      <c r="L536" s="46"/>
      <c r="M536" s="46"/>
      <c r="N536" s="46"/>
      <c r="O536" s="46"/>
      <c r="P536" s="46"/>
      <c r="Q536" s="46"/>
      <c r="R536" s="46"/>
      <c r="S536" s="46"/>
      <c r="T536" s="46"/>
      <c r="U536" s="46"/>
      <c r="V536" s="46"/>
      <c r="W536" s="46"/>
      <c r="X536" s="46"/>
      <c r="Y536" s="46"/>
      <c r="Z536" s="46"/>
      <c r="AA536" s="46"/>
      <c r="AB536" s="46"/>
      <c r="AC536" s="46"/>
      <c r="AD536" s="46"/>
      <c r="AE536" s="46"/>
      <c r="AF536" s="46"/>
      <c r="AG536" s="46"/>
      <c r="AH536" s="46"/>
      <c r="AI536" s="46"/>
      <c r="AJ536" s="46"/>
      <c r="AK536" s="46"/>
      <c r="AL536" s="46"/>
      <c r="AM536" s="46"/>
      <c r="AN536" s="46"/>
      <c r="AO536" s="46"/>
      <c r="AP536" s="46"/>
      <c r="AQ536" s="46"/>
      <c r="AR536" s="46"/>
      <c r="AS536" s="46"/>
      <c r="AT536" s="46"/>
      <c r="AU536" s="46"/>
      <c r="AV536" s="46"/>
      <c r="AW536" s="46"/>
      <c r="AX536" s="46"/>
      <c r="AY536" s="46"/>
      <c r="AZ536" s="46"/>
      <c r="BA536" s="46"/>
      <c r="BB536" s="46"/>
      <c r="BC536" s="46"/>
      <c r="BD536" s="46"/>
      <c r="BE536" s="46"/>
      <c r="BF536" s="46"/>
      <c r="BG536" s="46"/>
      <c r="BH536" s="46"/>
      <c r="BI536" s="46"/>
      <c r="BJ536" s="46"/>
      <c r="BK536" s="46"/>
      <c r="BL536" s="46"/>
      <c r="BM536" s="46"/>
      <c r="BN536" s="46"/>
      <c r="BO536" s="46"/>
      <c r="BP536" s="46"/>
      <c r="BQ536" s="46"/>
      <c r="BR536" s="46"/>
      <c r="BS536" s="46"/>
      <c r="BT536" s="46"/>
      <c r="BU536" s="46"/>
      <c r="BV536" s="46"/>
      <c r="BW536" s="46"/>
      <c r="BX536" s="46"/>
      <c r="BY536" s="46"/>
      <c r="BZ536" s="46"/>
      <c r="CA536" s="46"/>
      <c r="CB536" s="46"/>
      <c r="CC536" s="46"/>
      <c r="CD536" s="46"/>
      <c r="CE536" s="46"/>
      <c r="CF536" s="46"/>
      <c r="CG536" s="46"/>
      <c r="CH536" s="46"/>
    </row>
    <row r="537" spans="1:86" s="2" customFormat="1" ht="24" hidden="1">
      <c r="A537" s="21" t="s">
        <v>417</v>
      </c>
      <c r="B537" s="20" t="s">
        <v>49</v>
      </c>
      <c r="C537" s="20" t="s">
        <v>9</v>
      </c>
      <c r="D537" s="20" t="s">
        <v>6</v>
      </c>
      <c r="E537" s="20" t="s">
        <v>416</v>
      </c>
      <c r="F537" s="20"/>
      <c r="G537" s="108">
        <f>G538</f>
        <v>0</v>
      </c>
      <c r="H537" s="108">
        <f>H538</f>
        <v>0</v>
      </c>
      <c r="I537" s="108">
        <f t="shared" si="129"/>
        <v>0</v>
      </c>
      <c r="J537" s="46"/>
      <c r="K537" s="46"/>
      <c r="L537" s="46"/>
      <c r="M537" s="46"/>
      <c r="N537" s="46"/>
      <c r="O537" s="46"/>
      <c r="P537" s="46"/>
      <c r="Q537" s="46"/>
      <c r="R537" s="46"/>
      <c r="S537" s="46"/>
      <c r="T537" s="46"/>
      <c r="U537" s="46"/>
      <c r="V537" s="46"/>
      <c r="W537" s="46"/>
      <c r="X537" s="46"/>
      <c r="Y537" s="46"/>
      <c r="Z537" s="46"/>
      <c r="AA537" s="46"/>
      <c r="AB537" s="46"/>
      <c r="AC537" s="46"/>
      <c r="AD537" s="46"/>
      <c r="AE537" s="46"/>
      <c r="AF537" s="46"/>
      <c r="AG537" s="46"/>
      <c r="AH537" s="46"/>
      <c r="AI537" s="46"/>
      <c r="AJ537" s="46"/>
      <c r="AK537" s="46"/>
      <c r="AL537" s="46"/>
      <c r="AM537" s="46"/>
      <c r="AN537" s="46"/>
      <c r="AO537" s="46"/>
      <c r="AP537" s="46"/>
      <c r="AQ537" s="46"/>
      <c r="AR537" s="46"/>
      <c r="AS537" s="46"/>
      <c r="AT537" s="46"/>
      <c r="AU537" s="46"/>
      <c r="AV537" s="46"/>
      <c r="AW537" s="46"/>
      <c r="AX537" s="46"/>
      <c r="AY537" s="46"/>
      <c r="AZ537" s="46"/>
      <c r="BA537" s="46"/>
      <c r="BB537" s="46"/>
      <c r="BC537" s="46"/>
      <c r="BD537" s="46"/>
      <c r="BE537" s="46"/>
      <c r="BF537" s="46"/>
      <c r="BG537" s="46"/>
      <c r="BH537" s="46"/>
      <c r="BI537" s="46"/>
      <c r="BJ537" s="46"/>
      <c r="BK537" s="46"/>
      <c r="BL537" s="46"/>
      <c r="BM537" s="46"/>
      <c r="BN537" s="46"/>
      <c r="BO537" s="46"/>
      <c r="BP537" s="46"/>
      <c r="BQ537" s="46"/>
      <c r="BR537" s="46"/>
      <c r="BS537" s="46"/>
      <c r="BT537" s="46"/>
      <c r="BU537" s="46"/>
      <c r="BV537" s="46"/>
      <c r="BW537" s="46"/>
      <c r="BX537" s="46"/>
      <c r="BY537" s="46"/>
      <c r="BZ537" s="46"/>
      <c r="CA537" s="46"/>
      <c r="CB537" s="46"/>
      <c r="CC537" s="46"/>
      <c r="CD537" s="46"/>
      <c r="CE537" s="46"/>
      <c r="CF537" s="46"/>
      <c r="CG537" s="46"/>
      <c r="CH537" s="46"/>
    </row>
    <row r="538" spans="1:86" s="2" customFormat="1" ht="12" hidden="1">
      <c r="A538" s="21" t="s">
        <v>114</v>
      </c>
      <c r="B538" s="20" t="s">
        <v>49</v>
      </c>
      <c r="C538" s="20" t="s">
        <v>9</v>
      </c>
      <c r="D538" s="20" t="s">
        <v>6</v>
      </c>
      <c r="E538" s="20" t="s">
        <v>416</v>
      </c>
      <c r="F538" s="20" t="s">
        <v>93</v>
      </c>
      <c r="G538" s="108">
        <f>G539</f>
        <v>0</v>
      </c>
      <c r="H538" s="108">
        <f>H539</f>
        <v>0</v>
      </c>
      <c r="I538" s="108">
        <f t="shared" si="129"/>
        <v>0</v>
      </c>
      <c r="J538" s="46"/>
      <c r="K538" s="46"/>
      <c r="L538" s="46"/>
      <c r="M538" s="46"/>
      <c r="N538" s="46"/>
      <c r="O538" s="46"/>
      <c r="P538" s="46"/>
      <c r="Q538" s="46"/>
      <c r="R538" s="46"/>
      <c r="S538" s="46"/>
      <c r="T538" s="46"/>
      <c r="U538" s="46"/>
      <c r="V538" s="46"/>
      <c r="W538" s="46"/>
      <c r="X538" s="46"/>
      <c r="Y538" s="46"/>
      <c r="Z538" s="46"/>
      <c r="AA538" s="46"/>
      <c r="AB538" s="46"/>
      <c r="AC538" s="46"/>
      <c r="AD538" s="46"/>
      <c r="AE538" s="46"/>
      <c r="AF538" s="46"/>
      <c r="AG538" s="46"/>
      <c r="AH538" s="46"/>
      <c r="AI538" s="46"/>
      <c r="AJ538" s="46"/>
      <c r="AK538" s="46"/>
      <c r="AL538" s="46"/>
      <c r="AM538" s="46"/>
      <c r="AN538" s="46"/>
      <c r="AO538" s="46"/>
      <c r="AP538" s="46"/>
      <c r="AQ538" s="46"/>
      <c r="AR538" s="46"/>
      <c r="AS538" s="46"/>
      <c r="AT538" s="46"/>
      <c r="AU538" s="46"/>
      <c r="AV538" s="46"/>
      <c r="AW538" s="46"/>
      <c r="AX538" s="46"/>
      <c r="AY538" s="46"/>
      <c r="AZ538" s="46"/>
      <c r="BA538" s="46"/>
      <c r="BB538" s="46"/>
      <c r="BC538" s="46"/>
      <c r="BD538" s="46"/>
      <c r="BE538" s="46"/>
      <c r="BF538" s="46"/>
      <c r="BG538" s="46"/>
      <c r="BH538" s="46"/>
      <c r="BI538" s="46"/>
      <c r="BJ538" s="46"/>
      <c r="BK538" s="46"/>
      <c r="BL538" s="46"/>
      <c r="BM538" s="46"/>
      <c r="BN538" s="46"/>
      <c r="BO538" s="46"/>
      <c r="BP538" s="46"/>
      <c r="BQ538" s="46"/>
      <c r="BR538" s="46"/>
      <c r="BS538" s="46"/>
      <c r="BT538" s="46"/>
      <c r="BU538" s="46"/>
      <c r="BV538" s="46"/>
      <c r="BW538" s="46"/>
      <c r="BX538" s="46"/>
      <c r="BY538" s="46"/>
      <c r="BZ538" s="46"/>
      <c r="CA538" s="46"/>
      <c r="CB538" s="46"/>
      <c r="CC538" s="46"/>
      <c r="CD538" s="46"/>
      <c r="CE538" s="46"/>
      <c r="CF538" s="46"/>
      <c r="CG538" s="46"/>
      <c r="CH538" s="46"/>
    </row>
    <row r="539" spans="1:86" s="2" customFormat="1" ht="12" hidden="1">
      <c r="A539" s="21" t="s">
        <v>206</v>
      </c>
      <c r="B539" s="20" t="s">
        <v>49</v>
      </c>
      <c r="C539" s="20" t="s">
        <v>9</v>
      </c>
      <c r="D539" s="20" t="s">
        <v>6</v>
      </c>
      <c r="E539" s="20" t="s">
        <v>416</v>
      </c>
      <c r="F539" s="20" t="s">
        <v>207</v>
      </c>
      <c r="G539" s="108"/>
      <c r="H539" s="111"/>
      <c r="I539" s="108">
        <f t="shared" si="129"/>
        <v>0</v>
      </c>
      <c r="J539" s="46"/>
      <c r="K539" s="46"/>
      <c r="L539" s="46"/>
      <c r="M539" s="46"/>
      <c r="N539" s="46"/>
      <c r="O539" s="46"/>
      <c r="P539" s="46"/>
      <c r="Q539" s="46"/>
      <c r="R539" s="46"/>
      <c r="S539" s="46"/>
      <c r="T539" s="46"/>
      <c r="U539" s="46"/>
      <c r="V539" s="46"/>
      <c r="W539" s="46"/>
      <c r="X539" s="46"/>
      <c r="Y539" s="46"/>
      <c r="Z539" s="46"/>
      <c r="AA539" s="46"/>
      <c r="AB539" s="46"/>
      <c r="AC539" s="46"/>
      <c r="AD539" s="46"/>
      <c r="AE539" s="46"/>
      <c r="AF539" s="46"/>
      <c r="AG539" s="46"/>
      <c r="AH539" s="46"/>
      <c r="AI539" s="46"/>
      <c r="AJ539" s="46"/>
      <c r="AK539" s="46"/>
      <c r="AL539" s="46"/>
      <c r="AM539" s="46"/>
      <c r="AN539" s="46"/>
      <c r="AO539" s="46"/>
      <c r="AP539" s="46"/>
      <c r="AQ539" s="46"/>
      <c r="AR539" s="46"/>
      <c r="AS539" s="46"/>
      <c r="AT539" s="46"/>
      <c r="AU539" s="46"/>
      <c r="AV539" s="46"/>
      <c r="AW539" s="46"/>
      <c r="AX539" s="46"/>
      <c r="AY539" s="46"/>
      <c r="AZ539" s="46"/>
      <c r="BA539" s="46"/>
      <c r="BB539" s="46"/>
      <c r="BC539" s="46"/>
      <c r="BD539" s="46"/>
      <c r="BE539" s="46"/>
      <c r="BF539" s="46"/>
      <c r="BG539" s="46"/>
      <c r="BH539" s="46"/>
      <c r="BI539" s="46"/>
      <c r="BJ539" s="46"/>
      <c r="BK539" s="46"/>
      <c r="BL539" s="46"/>
      <c r="BM539" s="46"/>
      <c r="BN539" s="46"/>
      <c r="BO539" s="46"/>
      <c r="BP539" s="46"/>
      <c r="BQ539" s="46"/>
      <c r="BR539" s="46"/>
      <c r="BS539" s="46"/>
      <c r="BT539" s="46"/>
      <c r="BU539" s="46"/>
      <c r="BV539" s="46"/>
      <c r="BW539" s="46"/>
      <c r="BX539" s="46"/>
      <c r="BY539" s="46"/>
      <c r="BZ539" s="46"/>
      <c r="CA539" s="46"/>
      <c r="CB539" s="46"/>
      <c r="CC539" s="46"/>
      <c r="CD539" s="46"/>
      <c r="CE539" s="46"/>
      <c r="CF539" s="46"/>
      <c r="CG539" s="46"/>
      <c r="CH539" s="46"/>
    </row>
    <row r="540" spans="1:86" s="2" customFormat="1" ht="12">
      <c r="A540" s="21" t="s">
        <v>126</v>
      </c>
      <c r="B540" s="20" t="s">
        <v>49</v>
      </c>
      <c r="C540" s="20" t="s">
        <v>9</v>
      </c>
      <c r="D540" s="20" t="s">
        <v>6</v>
      </c>
      <c r="E540" s="20" t="s">
        <v>168</v>
      </c>
      <c r="F540" s="20"/>
      <c r="G540" s="108">
        <f>G541</f>
        <v>158833.20000000001</v>
      </c>
      <c r="H540" s="108">
        <f t="shared" ref="H540:H541" si="138">H541</f>
        <v>-5021.3999999999996</v>
      </c>
      <c r="I540" s="108">
        <f t="shared" si="129"/>
        <v>153811.80000000002</v>
      </c>
      <c r="J540" s="46"/>
      <c r="K540" s="46"/>
      <c r="L540" s="46"/>
      <c r="M540" s="46"/>
      <c r="N540" s="46"/>
      <c r="O540" s="46"/>
      <c r="P540" s="46"/>
      <c r="Q540" s="46"/>
      <c r="R540" s="46"/>
      <c r="S540" s="46"/>
      <c r="T540" s="46"/>
      <c r="U540" s="46"/>
      <c r="V540" s="46"/>
      <c r="W540" s="46"/>
      <c r="X540" s="46"/>
      <c r="Y540" s="46"/>
      <c r="Z540" s="46"/>
      <c r="AA540" s="46"/>
      <c r="AB540" s="46"/>
      <c r="AC540" s="46"/>
      <c r="AD540" s="46"/>
      <c r="AE540" s="46"/>
      <c r="AF540" s="46"/>
      <c r="AG540" s="46"/>
      <c r="AH540" s="46"/>
      <c r="AI540" s="46"/>
      <c r="AJ540" s="46"/>
      <c r="AK540" s="46"/>
      <c r="AL540" s="46"/>
      <c r="AM540" s="46"/>
      <c r="AN540" s="46"/>
      <c r="AO540" s="46"/>
      <c r="AP540" s="46"/>
      <c r="AQ540" s="46"/>
      <c r="AR540" s="46"/>
      <c r="AS540" s="46"/>
      <c r="AT540" s="46"/>
      <c r="AU540" s="46"/>
      <c r="AV540" s="46"/>
      <c r="AW540" s="46"/>
      <c r="AX540" s="46"/>
      <c r="AY540" s="46"/>
      <c r="AZ540" s="46"/>
      <c r="BA540" s="46"/>
      <c r="BB540" s="46"/>
      <c r="BC540" s="46"/>
      <c r="BD540" s="46"/>
      <c r="BE540" s="46"/>
      <c r="BF540" s="46"/>
      <c r="BG540" s="46"/>
      <c r="BH540" s="46"/>
      <c r="BI540" s="46"/>
      <c r="BJ540" s="46"/>
      <c r="BK540" s="46"/>
      <c r="BL540" s="46"/>
      <c r="BM540" s="46"/>
      <c r="BN540" s="46"/>
      <c r="BO540" s="46"/>
      <c r="BP540" s="46"/>
      <c r="BQ540" s="46"/>
      <c r="BR540" s="46"/>
      <c r="BS540" s="46"/>
      <c r="BT540" s="46"/>
      <c r="BU540" s="46"/>
      <c r="BV540" s="46"/>
      <c r="BW540" s="46"/>
      <c r="BX540" s="46"/>
      <c r="BY540" s="46"/>
      <c r="BZ540" s="46"/>
      <c r="CA540" s="46"/>
      <c r="CB540" s="46"/>
      <c r="CC540" s="46"/>
      <c r="CD540" s="46"/>
      <c r="CE540" s="46"/>
      <c r="CF540" s="46"/>
      <c r="CG540" s="46"/>
      <c r="CH540" s="46"/>
    </row>
    <row r="541" spans="1:86" s="2" customFormat="1" ht="12">
      <c r="A541" s="21" t="s">
        <v>114</v>
      </c>
      <c r="B541" s="20" t="s">
        <v>49</v>
      </c>
      <c r="C541" s="20" t="s">
        <v>9</v>
      </c>
      <c r="D541" s="20" t="s">
        <v>6</v>
      </c>
      <c r="E541" s="20" t="s">
        <v>168</v>
      </c>
      <c r="F541" s="20" t="s">
        <v>93</v>
      </c>
      <c r="G541" s="108">
        <f>G542</f>
        <v>158833.20000000001</v>
      </c>
      <c r="H541" s="108">
        <f t="shared" si="138"/>
        <v>-5021.3999999999996</v>
      </c>
      <c r="I541" s="108">
        <f t="shared" si="129"/>
        <v>153811.80000000002</v>
      </c>
      <c r="J541" s="46"/>
      <c r="K541" s="46"/>
      <c r="L541" s="46"/>
      <c r="M541" s="46"/>
      <c r="N541" s="46"/>
      <c r="O541" s="46"/>
      <c r="P541" s="46"/>
      <c r="Q541" s="46"/>
      <c r="R541" s="46"/>
      <c r="S541" s="46"/>
      <c r="T541" s="46"/>
      <c r="U541" s="46"/>
      <c r="V541" s="46"/>
      <c r="W541" s="46"/>
      <c r="X541" s="46"/>
      <c r="Y541" s="46"/>
      <c r="Z541" s="46"/>
      <c r="AA541" s="46"/>
      <c r="AB541" s="46"/>
      <c r="AC541" s="46"/>
      <c r="AD541" s="46"/>
      <c r="AE541" s="46"/>
      <c r="AF541" s="46"/>
      <c r="AG541" s="46"/>
      <c r="AH541" s="46"/>
      <c r="AI541" s="46"/>
      <c r="AJ541" s="46"/>
      <c r="AK541" s="46"/>
      <c r="AL541" s="46"/>
      <c r="AM541" s="46"/>
      <c r="AN541" s="46"/>
      <c r="AO541" s="46"/>
      <c r="AP541" s="46"/>
      <c r="AQ541" s="46"/>
      <c r="AR541" s="46"/>
      <c r="AS541" s="46"/>
      <c r="AT541" s="46"/>
      <c r="AU541" s="46"/>
      <c r="AV541" s="46"/>
      <c r="AW541" s="46"/>
      <c r="AX541" s="46"/>
      <c r="AY541" s="46"/>
      <c r="AZ541" s="46"/>
      <c r="BA541" s="46"/>
      <c r="BB541" s="46"/>
      <c r="BC541" s="46"/>
      <c r="BD541" s="46"/>
      <c r="BE541" s="46"/>
      <c r="BF541" s="46"/>
      <c r="BG541" s="46"/>
      <c r="BH541" s="46"/>
      <c r="BI541" s="46"/>
      <c r="BJ541" s="46"/>
      <c r="BK541" s="46"/>
      <c r="BL541" s="46"/>
      <c r="BM541" s="46"/>
      <c r="BN541" s="46"/>
      <c r="BO541" s="46"/>
      <c r="BP541" s="46"/>
      <c r="BQ541" s="46"/>
      <c r="BR541" s="46"/>
      <c r="BS541" s="46"/>
      <c r="BT541" s="46"/>
      <c r="BU541" s="46"/>
      <c r="BV541" s="46"/>
      <c r="BW541" s="46"/>
      <c r="BX541" s="46"/>
      <c r="BY541" s="46"/>
      <c r="BZ541" s="46"/>
      <c r="CA541" s="46"/>
      <c r="CB541" s="46"/>
      <c r="CC541" s="46"/>
      <c r="CD541" s="46"/>
      <c r="CE541" s="46"/>
      <c r="CF541" s="46"/>
      <c r="CG541" s="46"/>
      <c r="CH541" s="46"/>
    </row>
    <row r="542" spans="1:86" s="2" customFormat="1" ht="12">
      <c r="A542" s="21" t="s">
        <v>206</v>
      </c>
      <c r="B542" s="20" t="s">
        <v>49</v>
      </c>
      <c r="C542" s="20" t="s">
        <v>9</v>
      </c>
      <c r="D542" s="20" t="s">
        <v>6</v>
      </c>
      <c r="E542" s="20" t="s">
        <v>168</v>
      </c>
      <c r="F542" s="20" t="s">
        <v>207</v>
      </c>
      <c r="G542" s="108">
        <v>158833.20000000001</v>
      </c>
      <c r="H542" s="111">
        <f>-5021.4</f>
        <v>-5021.3999999999996</v>
      </c>
      <c r="I542" s="108">
        <f t="shared" si="129"/>
        <v>153811.80000000002</v>
      </c>
      <c r="J542" s="46"/>
      <c r="K542" s="46"/>
      <c r="L542" s="46"/>
      <c r="M542" s="46"/>
      <c r="N542" s="46"/>
      <c r="O542" s="46"/>
      <c r="P542" s="46"/>
      <c r="Q542" s="46"/>
      <c r="R542" s="46"/>
      <c r="S542" s="46"/>
      <c r="T542" s="46"/>
      <c r="U542" s="46"/>
      <c r="V542" s="46"/>
      <c r="W542" s="46"/>
      <c r="X542" s="46"/>
      <c r="Y542" s="46"/>
      <c r="Z542" s="46"/>
      <c r="AA542" s="46"/>
      <c r="AB542" s="46"/>
      <c r="AC542" s="46"/>
      <c r="AD542" s="46"/>
      <c r="AE542" s="46"/>
      <c r="AF542" s="46"/>
      <c r="AG542" s="46"/>
      <c r="AH542" s="46"/>
      <c r="AI542" s="46"/>
      <c r="AJ542" s="46"/>
      <c r="AK542" s="46"/>
      <c r="AL542" s="46"/>
      <c r="AM542" s="46"/>
      <c r="AN542" s="46"/>
      <c r="AO542" s="46"/>
      <c r="AP542" s="46"/>
      <c r="AQ542" s="46"/>
      <c r="AR542" s="46"/>
      <c r="AS542" s="46"/>
      <c r="AT542" s="46"/>
      <c r="AU542" s="46"/>
      <c r="AV542" s="46"/>
      <c r="AW542" s="46"/>
      <c r="AX542" s="46"/>
      <c r="AY542" s="46"/>
      <c r="AZ542" s="46"/>
      <c r="BA542" s="46"/>
      <c r="BB542" s="46"/>
      <c r="BC542" s="46"/>
      <c r="BD542" s="46"/>
      <c r="BE542" s="46"/>
      <c r="BF542" s="46"/>
      <c r="BG542" s="46"/>
      <c r="BH542" s="46"/>
      <c r="BI542" s="46"/>
      <c r="BJ542" s="46"/>
      <c r="BK542" s="46"/>
      <c r="BL542" s="46"/>
      <c r="BM542" s="46"/>
      <c r="BN542" s="46"/>
      <c r="BO542" s="46"/>
      <c r="BP542" s="46"/>
      <c r="BQ542" s="46"/>
      <c r="BR542" s="46"/>
      <c r="BS542" s="46"/>
      <c r="BT542" s="46"/>
      <c r="BU542" s="46"/>
      <c r="BV542" s="46"/>
      <c r="BW542" s="46"/>
      <c r="BX542" s="46"/>
      <c r="BY542" s="46"/>
      <c r="BZ542" s="46"/>
      <c r="CA542" s="46"/>
      <c r="CB542" s="46"/>
      <c r="CC542" s="46"/>
      <c r="CD542" s="46"/>
      <c r="CE542" s="46"/>
      <c r="CF542" s="46"/>
      <c r="CG542" s="46"/>
      <c r="CH542" s="46"/>
    </row>
    <row r="543" spans="1:86" s="2" customFormat="1" ht="12">
      <c r="A543" s="21" t="s">
        <v>92</v>
      </c>
      <c r="B543" s="20" t="s">
        <v>49</v>
      </c>
      <c r="C543" s="20" t="s">
        <v>9</v>
      </c>
      <c r="D543" s="20" t="s">
        <v>6</v>
      </c>
      <c r="E543" s="20" t="s">
        <v>169</v>
      </c>
      <c r="F543" s="20"/>
      <c r="G543" s="108">
        <f>G544</f>
        <v>103168.7</v>
      </c>
      <c r="H543" s="108">
        <f t="shared" ref="H543:H544" si="139">H544</f>
        <v>2000</v>
      </c>
      <c r="I543" s="108">
        <f t="shared" si="129"/>
        <v>105168.7</v>
      </c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  <c r="AO543" s="46"/>
      <c r="AP543" s="46"/>
      <c r="AQ543" s="46"/>
      <c r="AR543" s="46"/>
      <c r="AS543" s="46"/>
      <c r="AT543" s="46"/>
      <c r="AU543" s="46"/>
      <c r="AV543" s="46"/>
      <c r="AW543" s="46"/>
      <c r="AX543" s="46"/>
      <c r="AY543" s="46"/>
      <c r="AZ543" s="46"/>
      <c r="BA543" s="46"/>
      <c r="BB543" s="46"/>
      <c r="BC543" s="46"/>
      <c r="BD543" s="46"/>
      <c r="BE543" s="46"/>
      <c r="BF543" s="46"/>
      <c r="BG543" s="46"/>
      <c r="BH543" s="46"/>
      <c r="BI543" s="46"/>
      <c r="BJ543" s="46"/>
      <c r="BK543" s="46"/>
      <c r="BL543" s="46"/>
      <c r="BM543" s="46"/>
      <c r="BN543" s="46"/>
      <c r="BO543" s="46"/>
      <c r="BP543" s="46"/>
      <c r="BQ543" s="46"/>
      <c r="BR543" s="46"/>
      <c r="BS543" s="46"/>
      <c r="BT543" s="46"/>
      <c r="BU543" s="46"/>
      <c r="BV543" s="46"/>
      <c r="BW543" s="46"/>
      <c r="BX543" s="46"/>
      <c r="BY543" s="46"/>
      <c r="BZ543" s="46"/>
      <c r="CA543" s="46"/>
      <c r="CB543" s="46"/>
      <c r="CC543" s="46"/>
      <c r="CD543" s="46"/>
      <c r="CE543" s="46"/>
      <c r="CF543" s="46"/>
      <c r="CG543" s="46"/>
      <c r="CH543" s="46"/>
    </row>
    <row r="544" spans="1:86" s="2" customFormat="1" ht="12">
      <c r="A544" s="21" t="s">
        <v>114</v>
      </c>
      <c r="B544" s="20" t="s">
        <v>49</v>
      </c>
      <c r="C544" s="20" t="s">
        <v>9</v>
      </c>
      <c r="D544" s="20" t="s">
        <v>6</v>
      </c>
      <c r="E544" s="20" t="s">
        <v>169</v>
      </c>
      <c r="F544" s="20" t="s">
        <v>93</v>
      </c>
      <c r="G544" s="108">
        <f>G545</f>
        <v>103168.7</v>
      </c>
      <c r="H544" s="108">
        <f t="shared" si="139"/>
        <v>2000</v>
      </c>
      <c r="I544" s="108">
        <f t="shared" si="129"/>
        <v>105168.7</v>
      </c>
      <c r="J544" s="46"/>
      <c r="K544" s="46"/>
      <c r="L544" s="46"/>
      <c r="M544" s="46"/>
      <c r="N544" s="46"/>
      <c r="O544" s="46"/>
      <c r="P544" s="46"/>
      <c r="Q544" s="46"/>
      <c r="R544" s="46"/>
      <c r="S544" s="46"/>
      <c r="T544" s="46"/>
      <c r="U544" s="46"/>
      <c r="V544" s="46"/>
      <c r="W544" s="46"/>
      <c r="X544" s="46"/>
      <c r="Y544" s="46"/>
      <c r="Z544" s="46"/>
      <c r="AA544" s="46"/>
      <c r="AB544" s="46"/>
      <c r="AC544" s="46"/>
      <c r="AD544" s="46"/>
      <c r="AE544" s="46"/>
      <c r="AF544" s="46"/>
      <c r="AG544" s="46"/>
      <c r="AH544" s="46"/>
      <c r="AI544" s="46"/>
      <c r="AJ544" s="46"/>
      <c r="AK544" s="46"/>
      <c r="AL544" s="46"/>
      <c r="AM544" s="46"/>
      <c r="AN544" s="46"/>
      <c r="AO544" s="46"/>
      <c r="AP544" s="46"/>
      <c r="AQ544" s="46"/>
      <c r="AR544" s="46"/>
      <c r="AS544" s="46"/>
      <c r="AT544" s="46"/>
      <c r="AU544" s="46"/>
      <c r="AV544" s="46"/>
      <c r="AW544" s="46"/>
      <c r="AX544" s="46"/>
      <c r="AY544" s="46"/>
      <c r="AZ544" s="46"/>
      <c r="BA544" s="46"/>
      <c r="BB544" s="46"/>
      <c r="BC544" s="46"/>
      <c r="BD544" s="46"/>
      <c r="BE544" s="46"/>
      <c r="BF544" s="46"/>
      <c r="BG544" s="46"/>
      <c r="BH544" s="46"/>
      <c r="BI544" s="46"/>
      <c r="BJ544" s="46"/>
      <c r="BK544" s="46"/>
      <c r="BL544" s="46"/>
      <c r="BM544" s="46"/>
      <c r="BN544" s="46"/>
      <c r="BO544" s="46"/>
      <c r="BP544" s="46"/>
      <c r="BQ544" s="46"/>
      <c r="BR544" s="46"/>
      <c r="BS544" s="46"/>
      <c r="BT544" s="46"/>
      <c r="BU544" s="46"/>
      <c r="BV544" s="46"/>
      <c r="BW544" s="46"/>
      <c r="BX544" s="46"/>
      <c r="BY544" s="46"/>
      <c r="BZ544" s="46"/>
      <c r="CA544" s="46"/>
      <c r="CB544" s="46"/>
      <c r="CC544" s="46"/>
      <c r="CD544" s="46"/>
      <c r="CE544" s="46"/>
      <c r="CF544" s="46"/>
      <c r="CG544" s="46"/>
      <c r="CH544" s="46"/>
    </row>
    <row r="545" spans="1:86" s="2" customFormat="1" ht="12">
      <c r="A545" s="21" t="s">
        <v>206</v>
      </c>
      <c r="B545" s="20" t="s">
        <v>49</v>
      </c>
      <c r="C545" s="20" t="s">
        <v>9</v>
      </c>
      <c r="D545" s="20" t="s">
        <v>6</v>
      </c>
      <c r="E545" s="20" t="s">
        <v>169</v>
      </c>
      <c r="F545" s="20" t="s">
        <v>207</v>
      </c>
      <c r="G545" s="108">
        <v>103168.7</v>
      </c>
      <c r="H545" s="111">
        <f>2000</f>
        <v>2000</v>
      </c>
      <c r="I545" s="108">
        <f t="shared" si="129"/>
        <v>105168.7</v>
      </c>
      <c r="J545" s="46"/>
      <c r="K545" s="46"/>
      <c r="L545" s="46"/>
      <c r="M545" s="46"/>
      <c r="N545" s="46"/>
      <c r="O545" s="46"/>
      <c r="P545" s="46"/>
      <c r="Q545" s="46"/>
      <c r="R545" s="46"/>
      <c r="S545" s="46"/>
      <c r="T545" s="46"/>
      <c r="U545" s="46"/>
      <c r="V545" s="46"/>
      <c r="W545" s="46"/>
      <c r="X545" s="46"/>
      <c r="Y545" s="46"/>
      <c r="Z545" s="46"/>
      <c r="AA545" s="46"/>
      <c r="AB545" s="46"/>
      <c r="AC545" s="46"/>
      <c r="AD545" s="46"/>
      <c r="AE545" s="46"/>
      <c r="AF545" s="46"/>
      <c r="AG545" s="46"/>
      <c r="AH545" s="46"/>
      <c r="AI545" s="46"/>
      <c r="AJ545" s="46"/>
      <c r="AK545" s="46"/>
      <c r="AL545" s="46"/>
      <c r="AM545" s="46"/>
      <c r="AN545" s="46"/>
      <c r="AO545" s="46"/>
      <c r="AP545" s="46"/>
      <c r="AQ545" s="46"/>
      <c r="AR545" s="46"/>
      <c r="AS545" s="46"/>
      <c r="AT545" s="46"/>
      <c r="AU545" s="46"/>
      <c r="AV545" s="46"/>
      <c r="AW545" s="46"/>
      <c r="AX545" s="46"/>
      <c r="AY545" s="46"/>
      <c r="AZ545" s="46"/>
      <c r="BA545" s="46"/>
      <c r="BB545" s="46"/>
      <c r="BC545" s="46"/>
      <c r="BD545" s="46"/>
      <c r="BE545" s="46"/>
      <c r="BF545" s="46"/>
      <c r="BG545" s="46"/>
      <c r="BH545" s="46"/>
      <c r="BI545" s="46"/>
      <c r="BJ545" s="46"/>
      <c r="BK545" s="46"/>
      <c r="BL545" s="46"/>
      <c r="BM545" s="46"/>
      <c r="BN545" s="46"/>
      <c r="BO545" s="46"/>
      <c r="BP545" s="46"/>
      <c r="BQ545" s="46"/>
      <c r="BR545" s="46"/>
      <c r="BS545" s="46"/>
      <c r="BT545" s="46"/>
      <c r="BU545" s="46"/>
      <c r="BV545" s="46"/>
      <c r="BW545" s="46"/>
      <c r="BX545" s="46"/>
      <c r="BY545" s="46"/>
      <c r="BZ545" s="46"/>
      <c r="CA545" s="46"/>
      <c r="CB545" s="46"/>
      <c r="CC545" s="46"/>
      <c r="CD545" s="46"/>
      <c r="CE545" s="46"/>
      <c r="CF545" s="46"/>
      <c r="CG545" s="46"/>
      <c r="CH545" s="46"/>
    </row>
    <row r="546" spans="1:86" s="2" customFormat="1" ht="24">
      <c r="A546" s="21" t="s">
        <v>343</v>
      </c>
      <c r="B546" s="20" t="s">
        <v>49</v>
      </c>
      <c r="C546" s="20" t="s">
        <v>9</v>
      </c>
      <c r="D546" s="20" t="s">
        <v>6</v>
      </c>
      <c r="E546" s="20" t="s">
        <v>342</v>
      </c>
      <c r="F546" s="20"/>
      <c r="G546" s="108">
        <f>G547</f>
        <v>20</v>
      </c>
      <c r="H546" s="108">
        <f t="shared" ref="H546:H547" si="140">H547</f>
        <v>0</v>
      </c>
      <c r="I546" s="108">
        <f t="shared" si="129"/>
        <v>20</v>
      </c>
      <c r="J546" s="46"/>
      <c r="K546" s="46"/>
      <c r="L546" s="46"/>
      <c r="M546" s="46"/>
      <c r="N546" s="46"/>
      <c r="O546" s="46"/>
      <c r="P546" s="46"/>
      <c r="Q546" s="46"/>
      <c r="R546" s="46"/>
      <c r="S546" s="46"/>
      <c r="T546" s="46"/>
      <c r="U546" s="46"/>
      <c r="V546" s="46"/>
      <c r="W546" s="46"/>
      <c r="X546" s="46"/>
      <c r="Y546" s="46"/>
      <c r="Z546" s="46"/>
      <c r="AA546" s="46"/>
      <c r="AB546" s="46"/>
      <c r="AC546" s="46"/>
      <c r="AD546" s="46"/>
      <c r="AE546" s="46"/>
      <c r="AF546" s="46"/>
      <c r="AG546" s="46"/>
      <c r="AH546" s="46"/>
      <c r="AI546" s="46"/>
      <c r="AJ546" s="46"/>
      <c r="AK546" s="46"/>
      <c r="AL546" s="46"/>
      <c r="AM546" s="46"/>
      <c r="AN546" s="46"/>
      <c r="AO546" s="46"/>
      <c r="AP546" s="46"/>
      <c r="AQ546" s="46"/>
      <c r="AR546" s="46"/>
      <c r="AS546" s="46"/>
      <c r="AT546" s="46"/>
      <c r="AU546" s="46"/>
      <c r="AV546" s="46"/>
      <c r="AW546" s="46"/>
      <c r="AX546" s="46"/>
      <c r="AY546" s="46"/>
      <c r="AZ546" s="46"/>
      <c r="BA546" s="46"/>
      <c r="BB546" s="46"/>
      <c r="BC546" s="46"/>
      <c r="BD546" s="46"/>
      <c r="BE546" s="46"/>
      <c r="BF546" s="46"/>
      <c r="BG546" s="46"/>
      <c r="BH546" s="46"/>
      <c r="BI546" s="46"/>
      <c r="BJ546" s="46"/>
      <c r="BK546" s="46"/>
      <c r="BL546" s="46"/>
      <c r="BM546" s="46"/>
      <c r="BN546" s="46"/>
      <c r="BO546" s="46"/>
      <c r="BP546" s="46"/>
      <c r="BQ546" s="46"/>
      <c r="BR546" s="46"/>
      <c r="BS546" s="46"/>
      <c r="BT546" s="46"/>
      <c r="BU546" s="46"/>
      <c r="BV546" s="46"/>
      <c r="BW546" s="46"/>
      <c r="BX546" s="46"/>
      <c r="BY546" s="46"/>
      <c r="BZ546" s="46"/>
      <c r="CA546" s="46"/>
      <c r="CB546" s="46"/>
      <c r="CC546" s="46"/>
      <c r="CD546" s="46"/>
      <c r="CE546" s="46"/>
      <c r="CF546" s="46"/>
      <c r="CG546" s="46"/>
      <c r="CH546" s="46"/>
    </row>
    <row r="547" spans="1:86" s="2" customFormat="1" ht="12">
      <c r="A547" s="21" t="s">
        <v>114</v>
      </c>
      <c r="B547" s="20" t="s">
        <v>49</v>
      </c>
      <c r="C547" s="20" t="s">
        <v>9</v>
      </c>
      <c r="D547" s="20" t="s">
        <v>6</v>
      </c>
      <c r="E547" s="20" t="s">
        <v>342</v>
      </c>
      <c r="F547" s="20" t="s">
        <v>93</v>
      </c>
      <c r="G547" s="108">
        <f>G548</f>
        <v>20</v>
      </c>
      <c r="H547" s="108">
        <f t="shared" si="140"/>
        <v>0</v>
      </c>
      <c r="I547" s="108">
        <f t="shared" si="129"/>
        <v>20</v>
      </c>
      <c r="J547" s="46"/>
      <c r="K547" s="46"/>
      <c r="L547" s="46"/>
      <c r="M547" s="46"/>
      <c r="N547" s="46"/>
      <c r="O547" s="46"/>
      <c r="P547" s="46"/>
      <c r="Q547" s="46"/>
      <c r="R547" s="46"/>
      <c r="S547" s="46"/>
      <c r="T547" s="46"/>
      <c r="U547" s="46"/>
      <c r="V547" s="46"/>
      <c r="W547" s="46"/>
      <c r="X547" s="46"/>
      <c r="Y547" s="46"/>
      <c r="Z547" s="46"/>
      <c r="AA547" s="46"/>
      <c r="AB547" s="46"/>
      <c r="AC547" s="46"/>
      <c r="AD547" s="46"/>
      <c r="AE547" s="46"/>
      <c r="AF547" s="46"/>
      <c r="AG547" s="46"/>
      <c r="AH547" s="46"/>
      <c r="AI547" s="46"/>
      <c r="AJ547" s="46"/>
      <c r="AK547" s="46"/>
      <c r="AL547" s="46"/>
      <c r="AM547" s="46"/>
      <c r="AN547" s="46"/>
      <c r="AO547" s="46"/>
      <c r="AP547" s="46"/>
      <c r="AQ547" s="46"/>
      <c r="AR547" s="46"/>
      <c r="AS547" s="46"/>
      <c r="AT547" s="46"/>
      <c r="AU547" s="46"/>
      <c r="AV547" s="46"/>
      <c r="AW547" s="46"/>
      <c r="AX547" s="46"/>
      <c r="AY547" s="46"/>
      <c r="AZ547" s="46"/>
      <c r="BA547" s="46"/>
      <c r="BB547" s="46"/>
      <c r="BC547" s="46"/>
      <c r="BD547" s="46"/>
      <c r="BE547" s="46"/>
      <c r="BF547" s="46"/>
      <c r="BG547" s="46"/>
      <c r="BH547" s="46"/>
      <c r="BI547" s="46"/>
      <c r="BJ547" s="46"/>
      <c r="BK547" s="46"/>
      <c r="BL547" s="46"/>
      <c r="BM547" s="46"/>
      <c r="BN547" s="46"/>
      <c r="BO547" s="46"/>
      <c r="BP547" s="46"/>
      <c r="BQ547" s="46"/>
      <c r="BR547" s="46"/>
      <c r="BS547" s="46"/>
      <c r="BT547" s="46"/>
      <c r="BU547" s="46"/>
      <c r="BV547" s="46"/>
      <c r="BW547" s="46"/>
      <c r="BX547" s="46"/>
      <c r="BY547" s="46"/>
      <c r="BZ547" s="46"/>
      <c r="CA547" s="46"/>
      <c r="CB547" s="46"/>
      <c r="CC547" s="46"/>
      <c r="CD547" s="46"/>
      <c r="CE547" s="46"/>
      <c r="CF547" s="46"/>
      <c r="CG547" s="46"/>
      <c r="CH547" s="46"/>
    </row>
    <row r="548" spans="1:86" s="2" customFormat="1" ht="12">
      <c r="A548" s="21" t="s">
        <v>206</v>
      </c>
      <c r="B548" s="20" t="s">
        <v>49</v>
      </c>
      <c r="C548" s="20" t="s">
        <v>9</v>
      </c>
      <c r="D548" s="20" t="s">
        <v>6</v>
      </c>
      <c r="E548" s="20" t="s">
        <v>342</v>
      </c>
      <c r="F548" s="20" t="s">
        <v>207</v>
      </c>
      <c r="G548" s="108">
        <v>20</v>
      </c>
      <c r="H548" s="111"/>
      <c r="I548" s="108">
        <f t="shared" si="129"/>
        <v>20</v>
      </c>
      <c r="J548" s="46"/>
      <c r="K548" s="46"/>
      <c r="L548" s="46"/>
      <c r="M548" s="46"/>
      <c r="N548" s="46"/>
      <c r="O548" s="46"/>
      <c r="P548" s="46"/>
      <c r="Q548" s="46"/>
      <c r="R548" s="46"/>
      <c r="S548" s="46"/>
      <c r="T548" s="46"/>
      <c r="U548" s="46"/>
      <c r="V548" s="46"/>
      <c r="W548" s="46"/>
      <c r="X548" s="46"/>
      <c r="Y548" s="46"/>
      <c r="Z548" s="46"/>
      <c r="AA548" s="46"/>
      <c r="AB548" s="46"/>
      <c r="AC548" s="46"/>
      <c r="AD548" s="46"/>
      <c r="AE548" s="46"/>
      <c r="AF548" s="46"/>
      <c r="AG548" s="46"/>
      <c r="AH548" s="46"/>
      <c r="AI548" s="46"/>
      <c r="AJ548" s="46"/>
      <c r="AK548" s="46"/>
      <c r="AL548" s="46"/>
      <c r="AM548" s="46"/>
      <c r="AN548" s="46"/>
      <c r="AO548" s="46"/>
      <c r="AP548" s="46"/>
      <c r="AQ548" s="46"/>
      <c r="AR548" s="46"/>
      <c r="AS548" s="46"/>
      <c r="AT548" s="46"/>
      <c r="AU548" s="46"/>
      <c r="AV548" s="46"/>
      <c r="AW548" s="46"/>
      <c r="AX548" s="46"/>
      <c r="AY548" s="46"/>
      <c r="AZ548" s="46"/>
      <c r="BA548" s="46"/>
      <c r="BB548" s="46"/>
      <c r="BC548" s="46"/>
      <c r="BD548" s="46"/>
      <c r="BE548" s="46"/>
      <c r="BF548" s="46"/>
      <c r="BG548" s="46"/>
      <c r="BH548" s="46"/>
      <c r="BI548" s="46"/>
      <c r="BJ548" s="46"/>
      <c r="BK548" s="46"/>
      <c r="BL548" s="46"/>
      <c r="BM548" s="46"/>
      <c r="BN548" s="46"/>
      <c r="BO548" s="46"/>
      <c r="BP548" s="46"/>
      <c r="BQ548" s="46"/>
      <c r="BR548" s="46"/>
      <c r="BS548" s="46"/>
      <c r="BT548" s="46"/>
      <c r="BU548" s="46"/>
      <c r="BV548" s="46"/>
      <c r="BW548" s="46"/>
      <c r="BX548" s="46"/>
      <c r="BY548" s="46"/>
      <c r="BZ548" s="46"/>
      <c r="CA548" s="46"/>
      <c r="CB548" s="46"/>
      <c r="CC548" s="46"/>
      <c r="CD548" s="46"/>
      <c r="CE548" s="46"/>
      <c r="CF548" s="46"/>
      <c r="CG548" s="46"/>
      <c r="CH548" s="46"/>
    </row>
    <row r="549" spans="1:86" s="2" customFormat="1" ht="12">
      <c r="A549" s="21" t="s">
        <v>98</v>
      </c>
      <c r="B549" s="20" t="s">
        <v>49</v>
      </c>
      <c r="C549" s="20" t="s">
        <v>9</v>
      </c>
      <c r="D549" s="20" t="s">
        <v>6</v>
      </c>
      <c r="E549" s="20" t="s">
        <v>293</v>
      </c>
      <c r="F549" s="20"/>
      <c r="G549" s="108">
        <f>G550</f>
        <v>45</v>
      </c>
      <c r="H549" s="108">
        <f t="shared" ref="H549:H550" si="141">H550</f>
        <v>0</v>
      </c>
      <c r="I549" s="108">
        <f t="shared" si="129"/>
        <v>45</v>
      </c>
      <c r="J549" s="46"/>
      <c r="K549" s="46"/>
      <c r="L549" s="46"/>
      <c r="M549" s="46"/>
      <c r="N549" s="46"/>
      <c r="O549" s="46"/>
      <c r="P549" s="46"/>
      <c r="Q549" s="46"/>
      <c r="R549" s="46"/>
      <c r="S549" s="46"/>
      <c r="T549" s="46"/>
      <c r="U549" s="46"/>
      <c r="V549" s="46"/>
      <c r="W549" s="46"/>
      <c r="X549" s="46"/>
      <c r="Y549" s="46"/>
      <c r="Z549" s="46"/>
      <c r="AA549" s="46"/>
      <c r="AB549" s="46"/>
      <c r="AC549" s="46"/>
      <c r="AD549" s="46"/>
      <c r="AE549" s="46"/>
      <c r="AF549" s="46"/>
      <c r="AG549" s="46"/>
      <c r="AH549" s="46"/>
      <c r="AI549" s="46"/>
      <c r="AJ549" s="46"/>
      <c r="AK549" s="46"/>
      <c r="AL549" s="46"/>
      <c r="AM549" s="46"/>
      <c r="AN549" s="46"/>
      <c r="AO549" s="46"/>
      <c r="AP549" s="46"/>
      <c r="AQ549" s="46"/>
      <c r="AR549" s="46"/>
      <c r="AS549" s="46"/>
      <c r="AT549" s="46"/>
      <c r="AU549" s="46"/>
      <c r="AV549" s="46"/>
      <c r="AW549" s="46"/>
      <c r="AX549" s="46"/>
      <c r="AY549" s="46"/>
      <c r="AZ549" s="46"/>
      <c r="BA549" s="46"/>
      <c r="BB549" s="46"/>
      <c r="BC549" s="46"/>
      <c r="BD549" s="46"/>
      <c r="BE549" s="46"/>
      <c r="BF549" s="46"/>
      <c r="BG549" s="46"/>
      <c r="BH549" s="46"/>
      <c r="BI549" s="46"/>
      <c r="BJ549" s="46"/>
      <c r="BK549" s="46"/>
      <c r="BL549" s="46"/>
      <c r="BM549" s="46"/>
      <c r="BN549" s="46"/>
      <c r="BO549" s="46"/>
      <c r="BP549" s="46"/>
      <c r="BQ549" s="46"/>
      <c r="BR549" s="46"/>
      <c r="BS549" s="46"/>
      <c r="BT549" s="46"/>
      <c r="BU549" s="46"/>
      <c r="BV549" s="46"/>
      <c r="BW549" s="46"/>
      <c r="BX549" s="46"/>
      <c r="BY549" s="46"/>
      <c r="BZ549" s="46"/>
      <c r="CA549" s="46"/>
      <c r="CB549" s="46"/>
      <c r="CC549" s="46"/>
      <c r="CD549" s="46"/>
      <c r="CE549" s="46"/>
      <c r="CF549" s="46"/>
      <c r="CG549" s="46"/>
      <c r="CH549" s="46"/>
    </row>
    <row r="550" spans="1:86" s="2" customFormat="1" ht="12">
      <c r="A550" s="21" t="s">
        <v>114</v>
      </c>
      <c r="B550" s="20" t="s">
        <v>49</v>
      </c>
      <c r="C550" s="20" t="s">
        <v>9</v>
      </c>
      <c r="D550" s="20" t="s">
        <v>6</v>
      </c>
      <c r="E550" s="20" t="s">
        <v>293</v>
      </c>
      <c r="F550" s="20" t="s">
        <v>93</v>
      </c>
      <c r="G550" s="108">
        <f>G551</f>
        <v>45</v>
      </c>
      <c r="H550" s="108">
        <f t="shared" si="141"/>
        <v>0</v>
      </c>
      <c r="I550" s="108">
        <f t="shared" si="129"/>
        <v>45</v>
      </c>
      <c r="J550" s="46"/>
      <c r="K550" s="46"/>
      <c r="L550" s="46"/>
      <c r="M550" s="46"/>
      <c r="N550" s="46"/>
      <c r="O550" s="46"/>
      <c r="P550" s="46"/>
      <c r="Q550" s="46"/>
      <c r="R550" s="46"/>
      <c r="S550" s="46"/>
      <c r="T550" s="46"/>
      <c r="U550" s="46"/>
      <c r="V550" s="46"/>
      <c r="W550" s="46"/>
      <c r="X550" s="46"/>
      <c r="Y550" s="46"/>
      <c r="Z550" s="46"/>
      <c r="AA550" s="46"/>
      <c r="AB550" s="46"/>
      <c r="AC550" s="46"/>
      <c r="AD550" s="46"/>
      <c r="AE550" s="46"/>
      <c r="AF550" s="46"/>
      <c r="AG550" s="46"/>
      <c r="AH550" s="46"/>
      <c r="AI550" s="46"/>
      <c r="AJ550" s="46"/>
      <c r="AK550" s="46"/>
      <c r="AL550" s="46"/>
      <c r="AM550" s="46"/>
      <c r="AN550" s="46"/>
      <c r="AO550" s="46"/>
      <c r="AP550" s="46"/>
      <c r="AQ550" s="46"/>
      <c r="AR550" s="46"/>
      <c r="AS550" s="46"/>
      <c r="AT550" s="46"/>
      <c r="AU550" s="46"/>
      <c r="AV550" s="46"/>
      <c r="AW550" s="46"/>
      <c r="AX550" s="46"/>
      <c r="AY550" s="46"/>
      <c r="AZ550" s="46"/>
      <c r="BA550" s="46"/>
      <c r="BB550" s="46"/>
      <c r="BC550" s="46"/>
      <c r="BD550" s="46"/>
      <c r="BE550" s="46"/>
      <c r="BF550" s="46"/>
      <c r="BG550" s="46"/>
      <c r="BH550" s="46"/>
      <c r="BI550" s="46"/>
      <c r="BJ550" s="46"/>
      <c r="BK550" s="46"/>
      <c r="BL550" s="46"/>
      <c r="BM550" s="46"/>
      <c r="BN550" s="46"/>
      <c r="BO550" s="46"/>
      <c r="BP550" s="46"/>
      <c r="BQ550" s="46"/>
      <c r="BR550" s="46"/>
      <c r="BS550" s="46"/>
      <c r="BT550" s="46"/>
      <c r="BU550" s="46"/>
      <c r="BV550" s="46"/>
      <c r="BW550" s="46"/>
      <c r="BX550" s="46"/>
      <c r="BY550" s="46"/>
      <c r="BZ550" s="46"/>
      <c r="CA550" s="46"/>
      <c r="CB550" s="46"/>
      <c r="CC550" s="46"/>
      <c r="CD550" s="46"/>
      <c r="CE550" s="46"/>
      <c r="CF550" s="46"/>
      <c r="CG550" s="46"/>
      <c r="CH550" s="46"/>
    </row>
    <row r="551" spans="1:86" s="2" customFormat="1" ht="13.5" customHeight="1">
      <c r="A551" s="21" t="s">
        <v>208</v>
      </c>
      <c r="B551" s="20" t="s">
        <v>49</v>
      </c>
      <c r="C551" s="20" t="s">
        <v>9</v>
      </c>
      <c r="D551" s="20" t="s">
        <v>6</v>
      </c>
      <c r="E551" s="20" t="s">
        <v>293</v>
      </c>
      <c r="F551" s="20" t="s">
        <v>207</v>
      </c>
      <c r="G551" s="108">
        <v>45</v>
      </c>
      <c r="H551" s="111"/>
      <c r="I551" s="108">
        <f t="shared" si="129"/>
        <v>45</v>
      </c>
      <c r="J551" s="46"/>
      <c r="K551" s="46"/>
      <c r="L551" s="46"/>
      <c r="M551" s="46"/>
      <c r="N551" s="46"/>
      <c r="O551" s="46"/>
      <c r="P551" s="46"/>
      <c r="Q551" s="46"/>
      <c r="R551" s="46"/>
      <c r="S551" s="46"/>
      <c r="T551" s="46"/>
      <c r="U551" s="46"/>
      <c r="V551" s="46"/>
      <c r="W551" s="46"/>
      <c r="X551" s="46"/>
      <c r="Y551" s="46"/>
      <c r="Z551" s="46"/>
      <c r="AA551" s="46"/>
      <c r="AB551" s="46"/>
      <c r="AC551" s="46"/>
      <c r="AD551" s="46"/>
      <c r="AE551" s="46"/>
      <c r="AF551" s="46"/>
      <c r="AG551" s="46"/>
      <c r="AH551" s="46"/>
      <c r="AI551" s="46"/>
      <c r="AJ551" s="46"/>
      <c r="AK551" s="46"/>
      <c r="AL551" s="46"/>
      <c r="AM551" s="46"/>
      <c r="AN551" s="46"/>
      <c r="AO551" s="46"/>
      <c r="AP551" s="46"/>
      <c r="AQ551" s="46"/>
      <c r="AR551" s="46"/>
      <c r="AS551" s="46"/>
      <c r="AT551" s="46"/>
      <c r="AU551" s="46"/>
      <c r="AV551" s="46"/>
      <c r="AW551" s="46"/>
      <c r="AX551" s="46"/>
      <c r="AY551" s="46"/>
      <c r="AZ551" s="46"/>
      <c r="BA551" s="46"/>
      <c r="BB551" s="46"/>
      <c r="BC551" s="46"/>
      <c r="BD551" s="46"/>
      <c r="BE551" s="46"/>
      <c r="BF551" s="46"/>
      <c r="BG551" s="46"/>
      <c r="BH551" s="46"/>
      <c r="BI551" s="46"/>
      <c r="BJ551" s="46"/>
      <c r="BK551" s="46"/>
      <c r="BL551" s="46"/>
      <c r="BM551" s="46"/>
      <c r="BN551" s="46"/>
      <c r="BO551" s="46"/>
      <c r="BP551" s="46"/>
      <c r="BQ551" s="46"/>
      <c r="BR551" s="46"/>
      <c r="BS551" s="46"/>
      <c r="BT551" s="46"/>
      <c r="BU551" s="46"/>
      <c r="BV551" s="46"/>
      <c r="BW551" s="46"/>
      <c r="BX551" s="46"/>
      <c r="BY551" s="46"/>
      <c r="BZ551" s="46"/>
      <c r="CA551" s="46"/>
      <c r="CB551" s="46"/>
      <c r="CC551" s="46"/>
      <c r="CD551" s="46"/>
      <c r="CE551" s="46"/>
      <c r="CF551" s="46"/>
      <c r="CG551" s="46"/>
      <c r="CH551" s="46"/>
    </row>
    <row r="552" spans="1:86" s="2" customFormat="1" ht="12" hidden="1">
      <c r="A552" s="21" t="s">
        <v>365</v>
      </c>
      <c r="B552" s="20" t="s">
        <v>49</v>
      </c>
      <c r="C552" s="20" t="s">
        <v>9</v>
      </c>
      <c r="D552" s="20" t="s">
        <v>6</v>
      </c>
      <c r="E552" s="20" t="s">
        <v>364</v>
      </c>
      <c r="F552" s="20"/>
      <c r="G552" s="108">
        <f>G553</f>
        <v>0</v>
      </c>
      <c r="H552" s="108">
        <f>H553</f>
        <v>0</v>
      </c>
      <c r="I552" s="108">
        <f t="shared" si="129"/>
        <v>0</v>
      </c>
      <c r="J552" s="46"/>
      <c r="K552" s="46"/>
      <c r="L552" s="46"/>
      <c r="M552" s="46"/>
      <c r="N552" s="46"/>
      <c r="O552" s="46"/>
      <c r="P552" s="46"/>
      <c r="Q552" s="46"/>
      <c r="R552" s="46"/>
      <c r="S552" s="46"/>
      <c r="T552" s="46"/>
      <c r="U552" s="46"/>
      <c r="V552" s="46"/>
      <c r="W552" s="46"/>
      <c r="X552" s="46"/>
      <c r="Y552" s="46"/>
      <c r="Z552" s="46"/>
      <c r="AA552" s="46"/>
      <c r="AB552" s="46"/>
      <c r="AC552" s="46"/>
      <c r="AD552" s="46"/>
      <c r="AE552" s="46"/>
      <c r="AF552" s="46"/>
      <c r="AG552" s="46"/>
      <c r="AH552" s="46"/>
      <c r="AI552" s="46"/>
      <c r="AJ552" s="46"/>
      <c r="AK552" s="46"/>
      <c r="AL552" s="46"/>
      <c r="AM552" s="46"/>
      <c r="AN552" s="46"/>
      <c r="AO552" s="46"/>
      <c r="AP552" s="46"/>
      <c r="AQ552" s="46"/>
      <c r="AR552" s="46"/>
      <c r="AS552" s="46"/>
      <c r="AT552" s="46"/>
      <c r="AU552" s="46"/>
      <c r="AV552" s="46"/>
      <c r="AW552" s="46"/>
      <c r="AX552" s="46"/>
      <c r="AY552" s="46"/>
      <c r="AZ552" s="46"/>
      <c r="BA552" s="46"/>
      <c r="BB552" s="46"/>
      <c r="BC552" s="46"/>
      <c r="BD552" s="46"/>
      <c r="BE552" s="46"/>
      <c r="BF552" s="46"/>
      <c r="BG552" s="46"/>
      <c r="BH552" s="46"/>
      <c r="BI552" s="46"/>
      <c r="BJ552" s="46"/>
      <c r="BK552" s="46"/>
      <c r="BL552" s="46"/>
      <c r="BM552" s="46"/>
      <c r="BN552" s="46"/>
      <c r="BO552" s="46"/>
      <c r="BP552" s="46"/>
      <c r="BQ552" s="46"/>
      <c r="BR552" s="46"/>
      <c r="BS552" s="46"/>
      <c r="BT552" s="46"/>
      <c r="BU552" s="46"/>
      <c r="BV552" s="46"/>
      <c r="BW552" s="46"/>
      <c r="BX552" s="46"/>
      <c r="BY552" s="46"/>
      <c r="BZ552" s="46"/>
      <c r="CA552" s="46"/>
      <c r="CB552" s="46"/>
      <c r="CC552" s="46"/>
      <c r="CD552" s="46"/>
      <c r="CE552" s="46"/>
      <c r="CF552" s="46"/>
      <c r="CG552" s="46"/>
      <c r="CH552" s="46"/>
    </row>
    <row r="553" spans="1:86" s="2" customFormat="1" ht="12" hidden="1">
      <c r="A553" s="21" t="s">
        <v>114</v>
      </c>
      <c r="B553" s="20" t="s">
        <v>49</v>
      </c>
      <c r="C553" s="20" t="s">
        <v>9</v>
      </c>
      <c r="D553" s="20" t="s">
        <v>6</v>
      </c>
      <c r="E553" s="20" t="s">
        <v>364</v>
      </c>
      <c r="F553" s="20" t="s">
        <v>93</v>
      </c>
      <c r="G553" s="108">
        <f>G554</f>
        <v>0</v>
      </c>
      <c r="H553" s="108">
        <f>H554</f>
        <v>0</v>
      </c>
      <c r="I553" s="108">
        <f t="shared" si="129"/>
        <v>0</v>
      </c>
      <c r="J553" s="46"/>
      <c r="K553" s="46"/>
      <c r="L553" s="46"/>
      <c r="M553" s="46"/>
      <c r="N553" s="46"/>
      <c r="O553" s="46"/>
      <c r="P553" s="46"/>
      <c r="Q553" s="46"/>
      <c r="R553" s="46"/>
      <c r="S553" s="46"/>
      <c r="T553" s="46"/>
      <c r="U553" s="46"/>
      <c r="V553" s="46"/>
      <c r="W553" s="46"/>
      <c r="X553" s="46"/>
      <c r="Y553" s="46"/>
      <c r="Z553" s="46"/>
      <c r="AA553" s="46"/>
      <c r="AB553" s="46"/>
      <c r="AC553" s="46"/>
      <c r="AD553" s="46"/>
      <c r="AE553" s="46"/>
      <c r="AF553" s="46"/>
      <c r="AG553" s="46"/>
      <c r="AH553" s="46"/>
      <c r="AI553" s="46"/>
      <c r="AJ553" s="46"/>
      <c r="AK553" s="46"/>
      <c r="AL553" s="46"/>
      <c r="AM553" s="46"/>
      <c r="AN553" s="46"/>
      <c r="AO553" s="46"/>
      <c r="AP553" s="46"/>
      <c r="AQ553" s="46"/>
      <c r="AR553" s="46"/>
      <c r="AS553" s="46"/>
      <c r="AT553" s="46"/>
      <c r="AU553" s="46"/>
      <c r="AV553" s="46"/>
      <c r="AW553" s="46"/>
      <c r="AX553" s="46"/>
      <c r="AY553" s="46"/>
      <c r="AZ553" s="46"/>
      <c r="BA553" s="46"/>
      <c r="BB553" s="46"/>
      <c r="BC553" s="46"/>
      <c r="BD553" s="46"/>
      <c r="BE553" s="46"/>
      <c r="BF553" s="46"/>
      <c r="BG553" s="46"/>
      <c r="BH553" s="46"/>
      <c r="BI553" s="46"/>
      <c r="BJ553" s="46"/>
      <c r="BK553" s="46"/>
      <c r="BL553" s="46"/>
      <c r="BM553" s="46"/>
      <c r="BN553" s="46"/>
      <c r="BO553" s="46"/>
      <c r="BP553" s="46"/>
      <c r="BQ553" s="46"/>
      <c r="BR553" s="46"/>
      <c r="BS553" s="46"/>
      <c r="BT553" s="46"/>
      <c r="BU553" s="46"/>
      <c r="BV553" s="46"/>
      <c r="BW553" s="46"/>
      <c r="BX553" s="46"/>
      <c r="BY553" s="46"/>
      <c r="BZ553" s="46"/>
      <c r="CA553" s="46"/>
      <c r="CB553" s="46"/>
      <c r="CC553" s="46"/>
      <c r="CD553" s="46"/>
      <c r="CE553" s="46"/>
      <c r="CF553" s="46"/>
      <c r="CG553" s="46"/>
      <c r="CH553" s="46"/>
    </row>
    <row r="554" spans="1:86" s="2" customFormat="1" ht="12" hidden="1">
      <c r="A554" s="21" t="s">
        <v>208</v>
      </c>
      <c r="B554" s="20" t="s">
        <v>49</v>
      </c>
      <c r="C554" s="20" t="s">
        <v>9</v>
      </c>
      <c r="D554" s="20" t="s">
        <v>6</v>
      </c>
      <c r="E554" s="20" t="s">
        <v>364</v>
      </c>
      <c r="F554" s="20" t="s">
        <v>207</v>
      </c>
      <c r="G554" s="108"/>
      <c r="H554" s="111"/>
      <c r="I554" s="108">
        <f t="shared" si="129"/>
        <v>0</v>
      </c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  <c r="AC554" s="46"/>
      <c r="AD554" s="46"/>
      <c r="AE554" s="46"/>
      <c r="AF554" s="46"/>
      <c r="AG554" s="46"/>
      <c r="AH554" s="46"/>
      <c r="AI554" s="46"/>
      <c r="AJ554" s="46"/>
      <c r="AK554" s="46"/>
      <c r="AL554" s="46"/>
      <c r="AM554" s="46"/>
      <c r="AN554" s="46"/>
      <c r="AO554" s="46"/>
      <c r="AP554" s="46"/>
      <c r="AQ554" s="46"/>
      <c r="AR554" s="46"/>
      <c r="AS554" s="46"/>
      <c r="AT554" s="46"/>
      <c r="AU554" s="46"/>
      <c r="AV554" s="46"/>
      <c r="AW554" s="46"/>
      <c r="AX554" s="46"/>
      <c r="AY554" s="46"/>
      <c r="AZ554" s="46"/>
      <c r="BA554" s="46"/>
      <c r="BB554" s="46"/>
      <c r="BC554" s="46"/>
      <c r="BD554" s="46"/>
      <c r="BE554" s="46"/>
      <c r="BF554" s="46"/>
      <c r="BG554" s="46"/>
      <c r="BH554" s="46"/>
      <c r="BI554" s="46"/>
      <c r="BJ554" s="46"/>
      <c r="BK554" s="46"/>
      <c r="BL554" s="46"/>
      <c r="BM554" s="46"/>
      <c r="BN554" s="46"/>
      <c r="BO554" s="46"/>
      <c r="BP554" s="46"/>
      <c r="BQ554" s="46"/>
      <c r="BR554" s="46"/>
      <c r="BS554" s="46"/>
      <c r="BT554" s="46"/>
      <c r="BU554" s="46"/>
      <c r="BV554" s="46"/>
      <c r="BW554" s="46"/>
      <c r="BX554" s="46"/>
      <c r="BY554" s="46"/>
      <c r="BZ554" s="46"/>
      <c r="CA554" s="46"/>
      <c r="CB554" s="46"/>
      <c r="CC554" s="46"/>
      <c r="CD554" s="46"/>
      <c r="CE554" s="46"/>
      <c r="CF554" s="46"/>
      <c r="CG554" s="46"/>
      <c r="CH554" s="46"/>
    </row>
    <row r="555" spans="1:86" s="2" customFormat="1" ht="12" hidden="1">
      <c r="A555" s="21" t="s">
        <v>354</v>
      </c>
      <c r="B555" s="20" t="s">
        <v>49</v>
      </c>
      <c r="C555" s="20" t="s">
        <v>9</v>
      </c>
      <c r="D555" s="20" t="s">
        <v>6</v>
      </c>
      <c r="E555" s="20" t="s">
        <v>355</v>
      </c>
      <c r="F555" s="20"/>
      <c r="G555" s="108">
        <f>G556</f>
        <v>0</v>
      </c>
      <c r="H555" s="108">
        <f>H556</f>
        <v>0</v>
      </c>
      <c r="I555" s="108">
        <f t="shared" si="129"/>
        <v>0</v>
      </c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  <c r="AC555" s="46"/>
      <c r="AD555" s="46"/>
      <c r="AE555" s="46"/>
      <c r="AF555" s="46"/>
      <c r="AG555" s="46"/>
      <c r="AH555" s="46"/>
      <c r="AI555" s="46"/>
      <c r="AJ555" s="46"/>
      <c r="AK555" s="46"/>
      <c r="AL555" s="46"/>
      <c r="AM555" s="46"/>
      <c r="AN555" s="46"/>
      <c r="AO555" s="46"/>
      <c r="AP555" s="46"/>
      <c r="AQ555" s="46"/>
      <c r="AR555" s="46"/>
      <c r="AS555" s="46"/>
      <c r="AT555" s="46"/>
      <c r="AU555" s="46"/>
      <c r="AV555" s="46"/>
      <c r="AW555" s="46"/>
      <c r="AX555" s="46"/>
      <c r="AY555" s="46"/>
      <c r="AZ555" s="46"/>
      <c r="BA555" s="46"/>
      <c r="BB555" s="46"/>
      <c r="BC555" s="46"/>
      <c r="BD555" s="46"/>
      <c r="BE555" s="46"/>
      <c r="BF555" s="46"/>
      <c r="BG555" s="46"/>
      <c r="BH555" s="46"/>
      <c r="BI555" s="46"/>
      <c r="BJ555" s="46"/>
      <c r="BK555" s="46"/>
      <c r="BL555" s="46"/>
      <c r="BM555" s="46"/>
      <c r="BN555" s="46"/>
      <c r="BO555" s="46"/>
      <c r="BP555" s="46"/>
      <c r="BQ555" s="46"/>
      <c r="BR555" s="46"/>
      <c r="BS555" s="46"/>
      <c r="BT555" s="46"/>
      <c r="BU555" s="46"/>
      <c r="BV555" s="46"/>
      <c r="BW555" s="46"/>
      <c r="BX555" s="46"/>
      <c r="BY555" s="46"/>
      <c r="BZ555" s="46"/>
      <c r="CA555" s="46"/>
      <c r="CB555" s="46"/>
      <c r="CC555" s="46"/>
      <c r="CD555" s="46"/>
      <c r="CE555" s="46"/>
      <c r="CF555" s="46"/>
      <c r="CG555" s="46"/>
      <c r="CH555" s="46"/>
    </row>
    <row r="556" spans="1:86" s="2" customFormat="1" ht="12" hidden="1">
      <c r="A556" s="21" t="s">
        <v>114</v>
      </c>
      <c r="B556" s="20" t="s">
        <v>49</v>
      </c>
      <c r="C556" s="20" t="s">
        <v>9</v>
      </c>
      <c r="D556" s="20" t="s">
        <v>6</v>
      </c>
      <c r="E556" s="20" t="s">
        <v>355</v>
      </c>
      <c r="F556" s="20" t="s">
        <v>93</v>
      </c>
      <c r="G556" s="108">
        <f>G557</f>
        <v>0</v>
      </c>
      <c r="H556" s="108">
        <f>H557</f>
        <v>0</v>
      </c>
      <c r="I556" s="108">
        <f t="shared" si="129"/>
        <v>0</v>
      </c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  <c r="AC556" s="46"/>
      <c r="AD556" s="46"/>
      <c r="AE556" s="46"/>
      <c r="AF556" s="46"/>
      <c r="AG556" s="46"/>
      <c r="AH556" s="46"/>
      <c r="AI556" s="46"/>
      <c r="AJ556" s="46"/>
      <c r="AK556" s="46"/>
      <c r="AL556" s="46"/>
      <c r="AM556" s="46"/>
      <c r="AN556" s="46"/>
      <c r="AO556" s="46"/>
      <c r="AP556" s="46"/>
      <c r="AQ556" s="46"/>
      <c r="AR556" s="46"/>
      <c r="AS556" s="46"/>
      <c r="AT556" s="46"/>
      <c r="AU556" s="46"/>
      <c r="AV556" s="46"/>
      <c r="AW556" s="46"/>
      <c r="AX556" s="46"/>
      <c r="AY556" s="46"/>
      <c r="AZ556" s="46"/>
      <c r="BA556" s="46"/>
      <c r="BB556" s="46"/>
      <c r="BC556" s="46"/>
      <c r="BD556" s="46"/>
      <c r="BE556" s="46"/>
      <c r="BF556" s="46"/>
      <c r="BG556" s="46"/>
      <c r="BH556" s="46"/>
      <c r="BI556" s="46"/>
      <c r="BJ556" s="46"/>
      <c r="BK556" s="46"/>
      <c r="BL556" s="46"/>
      <c r="BM556" s="46"/>
      <c r="BN556" s="46"/>
      <c r="BO556" s="46"/>
      <c r="BP556" s="46"/>
      <c r="BQ556" s="46"/>
      <c r="BR556" s="46"/>
      <c r="BS556" s="46"/>
      <c r="BT556" s="46"/>
      <c r="BU556" s="46"/>
      <c r="BV556" s="46"/>
      <c r="BW556" s="46"/>
      <c r="BX556" s="46"/>
      <c r="BY556" s="46"/>
      <c r="BZ556" s="46"/>
      <c r="CA556" s="46"/>
      <c r="CB556" s="46"/>
      <c r="CC556" s="46"/>
      <c r="CD556" s="46"/>
      <c r="CE556" s="46"/>
      <c r="CF556" s="46"/>
      <c r="CG556" s="46"/>
      <c r="CH556" s="46"/>
    </row>
    <row r="557" spans="1:86" s="2" customFormat="1" ht="12" hidden="1">
      <c r="A557" s="21" t="s">
        <v>206</v>
      </c>
      <c r="B557" s="20" t="s">
        <v>49</v>
      </c>
      <c r="C557" s="20" t="s">
        <v>9</v>
      </c>
      <c r="D557" s="20" t="s">
        <v>6</v>
      </c>
      <c r="E557" s="20" t="s">
        <v>355</v>
      </c>
      <c r="F557" s="20" t="s">
        <v>207</v>
      </c>
      <c r="G557" s="108">
        <v>0</v>
      </c>
      <c r="H557" s="111"/>
      <c r="I557" s="108">
        <f t="shared" si="129"/>
        <v>0</v>
      </c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  <c r="AC557" s="46"/>
      <c r="AD557" s="46"/>
      <c r="AE557" s="46"/>
      <c r="AF557" s="46"/>
      <c r="AG557" s="46"/>
      <c r="AH557" s="46"/>
      <c r="AI557" s="46"/>
      <c r="AJ557" s="46"/>
      <c r="AK557" s="46"/>
      <c r="AL557" s="46"/>
      <c r="AM557" s="46"/>
      <c r="AN557" s="46"/>
      <c r="AO557" s="46"/>
      <c r="AP557" s="46"/>
      <c r="AQ557" s="46"/>
      <c r="AR557" s="46"/>
      <c r="AS557" s="46"/>
      <c r="AT557" s="46"/>
      <c r="AU557" s="46"/>
      <c r="AV557" s="46"/>
      <c r="AW557" s="46"/>
      <c r="AX557" s="46"/>
      <c r="AY557" s="46"/>
      <c r="AZ557" s="46"/>
      <c r="BA557" s="46"/>
      <c r="BB557" s="46"/>
      <c r="BC557" s="46"/>
      <c r="BD557" s="46"/>
      <c r="BE557" s="46"/>
      <c r="BF557" s="46"/>
      <c r="BG557" s="46"/>
      <c r="BH557" s="46"/>
      <c r="BI557" s="46"/>
      <c r="BJ557" s="46"/>
      <c r="BK557" s="46"/>
      <c r="BL557" s="46"/>
      <c r="BM557" s="46"/>
      <c r="BN557" s="46"/>
      <c r="BO557" s="46"/>
      <c r="BP557" s="46"/>
      <c r="BQ557" s="46"/>
      <c r="BR557" s="46"/>
      <c r="BS557" s="46"/>
      <c r="BT557" s="46"/>
      <c r="BU557" s="46"/>
      <c r="BV557" s="46"/>
      <c r="BW557" s="46"/>
      <c r="BX557" s="46"/>
      <c r="BY557" s="46"/>
      <c r="BZ557" s="46"/>
      <c r="CA557" s="46"/>
      <c r="CB557" s="46"/>
      <c r="CC557" s="46"/>
      <c r="CD557" s="46"/>
      <c r="CE557" s="46"/>
      <c r="CF557" s="46"/>
      <c r="CG557" s="46"/>
      <c r="CH557" s="46"/>
    </row>
    <row r="558" spans="1:86" s="2" customFormat="1" ht="12">
      <c r="A558" s="21" t="s">
        <v>336</v>
      </c>
      <c r="B558" s="20" t="s">
        <v>49</v>
      </c>
      <c r="C558" s="20" t="s">
        <v>9</v>
      </c>
      <c r="D558" s="20" t="s">
        <v>6</v>
      </c>
      <c r="E558" s="20" t="s">
        <v>231</v>
      </c>
      <c r="F558" s="20"/>
      <c r="G558" s="108">
        <f>G559+G562</f>
        <v>255</v>
      </c>
      <c r="H558" s="108">
        <f>H559+H562</f>
        <v>0</v>
      </c>
      <c r="I558" s="108">
        <f t="shared" ref="I558:I621" si="142">G558+H558</f>
        <v>255</v>
      </c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  <c r="AC558" s="46"/>
      <c r="AD558" s="46"/>
      <c r="AE558" s="46"/>
      <c r="AF558" s="46"/>
      <c r="AG558" s="46"/>
      <c r="AH558" s="46"/>
      <c r="AI558" s="46"/>
      <c r="AJ558" s="46"/>
      <c r="AK558" s="46"/>
      <c r="AL558" s="46"/>
      <c r="AM558" s="46"/>
      <c r="AN558" s="46"/>
      <c r="AO558" s="46"/>
      <c r="AP558" s="46"/>
      <c r="AQ558" s="46"/>
      <c r="AR558" s="46"/>
      <c r="AS558" s="46"/>
      <c r="AT558" s="46"/>
      <c r="AU558" s="46"/>
      <c r="AV558" s="46"/>
      <c r="AW558" s="46"/>
      <c r="AX558" s="46"/>
      <c r="AY558" s="46"/>
      <c r="AZ558" s="46"/>
      <c r="BA558" s="46"/>
      <c r="BB558" s="46"/>
      <c r="BC558" s="46"/>
      <c r="BD558" s="46"/>
      <c r="BE558" s="46"/>
      <c r="BF558" s="46"/>
      <c r="BG558" s="46"/>
      <c r="BH558" s="46"/>
      <c r="BI558" s="46"/>
      <c r="BJ558" s="46"/>
      <c r="BK558" s="46"/>
      <c r="BL558" s="46"/>
      <c r="BM558" s="46"/>
      <c r="BN558" s="46"/>
      <c r="BO558" s="46"/>
      <c r="BP558" s="46"/>
      <c r="BQ558" s="46"/>
      <c r="BR558" s="46"/>
      <c r="BS558" s="46"/>
      <c r="BT558" s="46"/>
      <c r="BU558" s="46"/>
      <c r="BV558" s="46"/>
      <c r="BW558" s="46"/>
      <c r="BX558" s="46"/>
      <c r="BY558" s="46"/>
      <c r="BZ558" s="46"/>
      <c r="CA558" s="46"/>
      <c r="CB558" s="46"/>
      <c r="CC558" s="46"/>
      <c r="CD558" s="46"/>
      <c r="CE558" s="46"/>
      <c r="CF558" s="46"/>
      <c r="CG558" s="46"/>
      <c r="CH558" s="46"/>
    </row>
    <row r="559" spans="1:86" s="2" customFormat="1" ht="12">
      <c r="A559" s="21" t="s">
        <v>240</v>
      </c>
      <c r="B559" s="20" t="s">
        <v>49</v>
      </c>
      <c r="C559" s="20" t="s">
        <v>9</v>
      </c>
      <c r="D559" s="20" t="s">
        <v>6</v>
      </c>
      <c r="E559" s="20" t="s">
        <v>453</v>
      </c>
      <c r="F559" s="20"/>
      <c r="G559" s="108">
        <f>G560</f>
        <v>255</v>
      </c>
      <c r="H559" s="108">
        <f>H560</f>
        <v>0</v>
      </c>
      <c r="I559" s="108">
        <f t="shared" si="142"/>
        <v>255</v>
      </c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  <c r="AC559" s="46"/>
      <c r="AD559" s="46"/>
      <c r="AE559" s="46"/>
      <c r="AF559" s="46"/>
      <c r="AG559" s="46"/>
      <c r="AH559" s="46"/>
      <c r="AI559" s="46"/>
      <c r="AJ559" s="46"/>
      <c r="AK559" s="46"/>
      <c r="AL559" s="46"/>
      <c r="AM559" s="46"/>
      <c r="AN559" s="46"/>
      <c r="AO559" s="46"/>
      <c r="AP559" s="46"/>
      <c r="AQ559" s="46"/>
      <c r="AR559" s="46"/>
      <c r="AS559" s="46"/>
      <c r="AT559" s="46"/>
      <c r="AU559" s="46"/>
      <c r="AV559" s="46"/>
      <c r="AW559" s="46"/>
      <c r="AX559" s="46"/>
      <c r="AY559" s="46"/>
      <c r="AZ559" s="46"/>
      <c r="BA559" s="46"/>
      <c r="BB559" s="46"/>
      <c r="BC559" s="46"/>
      <c r="BD559" s="46"/>
      <c r="BE559" s="46"/>
      <c r="BF559" s="46"/>
      <c r="BG559" s="46"/>
      <c r="BH559" s="46"/>
      <c r="BI559" s="46"/>
      <c r="BJ559" s="46"/>
      <c r="BK559" s="46"/>
      <c r="BL559" s="46"/>
      <c r="BM559" s="46"/>
      <c r="BN559" s="46"/>
      <c r="BO559" s="46"/>
      <c r="BP559" s="46"/>
      <c r="BQ559" s="46"/>
      <c r="BR559" s="46"/>
      <c r="BS559" s="46"/>
      <c r="BT559" s="46"/>
      <c r="BU559" s="46"/>
      <c r="BV559" s="46"/>
      <c r="BW559" s="46"/>
      <c r="BX559" s="46"/>
      <c r="BY559" s="46"/>
      <c r="BZ559" s="46"/>
      <c r="CA559" s="46"/>
      <c r="CB559" s="46"/>
      <c r="CC559" s="46"/>
      <c r="CD559" s="46"/>
      <c r="CE559" s="46"/>
      <c r="CF559" s="46"/>
      <c r="CG559" s="46"/>
      <c r="CH559" s="46"/>
    </row>
    <row r="560" spans="1:86" s="2" customFormat="1" ht="12">
      <c r="A560" s="21" t="s">
        <v>94</v>
      </c>
      <c r="B560" s="20" t="s">
        <v>49</v>
      </c>
      <c r="C560" s="20" t="s">
        <v>9</v>
      </c>
      <c r="D560" s="20" t="s">
        <v>6</v>
      </c>
      <c r="E560" s="20" t="s">
        <v>453</v>
      </c>
      <c r="F560" s="20" t="s">
        <v>93</v>
      </c>
      <c r="G560" s="108">
        <f t="shared" ref="G560:H560" si="143">G561</f>
        <v>255</v>
      </c>
      <c r="H560" s="108">
        <f t="shared" si="143"/>
        <v>0</v>
      </c>
      <c r="I560" s="108">
        <f t="shared" si="142"/>
        <v>255</v>
      </c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  <c r="AC560" s="46"/>
      <c r="AD560" s="46"/>
      <c r="AE560" s="46"/>
      <c r="AF560" s="46"/>
      <c r="AG560" s="46"/>
      <c r="AH560" s="46"/>
      <c r="AI560" s="46"/>
      <c r="AJ560" s="46"/>
      <c r="AK560" s="46"/>
      <c r="AL560" s="46"/>
      <c r="AM560" s="46"/>
      <c r="AN560" s="46"/>
      <c r="AO560" s="46"/>
      <c r="AP560" s="46"/>
      <c r="AQ560" s="46"/>
      <c r="AR560" s="46"/>
      <c r="AS560" s="46"/>
      <c r="AT560" s="46"/>
      <c r="AU560" s="46"/>
      <c r="AV560" s="46"/>
      <c r="AW560" s="46"/>
      <c r="AX560" s="46"/>
      <c r="AY560" s="46"/>
      <c r="AZ560" s="46"/>
      <c r="BA560" s="46"/>
      <c r="BB560" s="46"/>
      <c r="BC560" s="46"/>
      <c r="BD560" s="46"/>
      <c r="BE560" s="46"/>
      <c r="BF560" s="46"/>
      <c r="BG560" s="46"/>
      <c r="BH560" s="46"/>
      <c r="BI560" s="46"/>
      <c r="BJ560" s="46"/>
      <c r="BK560" s="46"/>
      <c r="BL560" s="46"/>
      <c r="BM560" s="46"/>
      <c r="BN560" s="46"/>
      <c r="BO560" s="46"/>
      <c r="BP560" s="46"/>
      <c r="BQ560" s="46"/>
      <c r="BR560" s="46"/>
      <c r="BS560" s="46"/>
      <c r="BT560" s="46"/>
      <c r="BU560" s="46"/>
      <c r="BV560" s="46"/>
      <c r="BW560" s="46"/>
      <c r="BX560" s="46"/>
      <c r="BY560" s="46"/>
      <c r="BZ560" s="46"/>
      <c r="CA560" s="46"/>
      <c r="CB560" s="46"/>
      <c r="CC560" s="46"/>
      <c r="CD560" s="46"/>
      <c r="CE560" s="46"/>
      <c r="CF560" s="46"/>
      <c r="CG560" s="46"/>
      <c r="CH560" s="46"/>
    </row>
    <row r="561" spans="1:86" s="2" customFormat="1" ht="15" customHeight="1">
      <c r="A561" s="21" t="s">
        <v>206</v>
      </c>
      <c r="B561" s="20" t="s">
        <v>49</v>
      </c>
      <c r="C561" s="20" t="s">
        <v>9</v>
      </c>
      <c r="D561" s="20" t="s">
        <v>6</v>
      </c>
      <c r="E561" s="20" t="s">
        <v>453</v>
      </c>
      <c r="F561" s="20" t="s">
        <v>207</v>
      </c>
      <c r="G561" s="108">
        <v>255</v>
      </c>
      <c r="H561" s="111"/>
      <c r="I561" s="108">
        <f t="shared" si="142"/>
        <v>255</v>
      </c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  <c r="AC561" s="46"/>
      <c r="AD561" s="46"/>
      <c r="AE561" s="46"/>
      <c r="AF561" s="46"/>
      <c r="AG561" s="46"/>
      <c r="AH561" s="46"/>
      <c r="AI561" s="46"/>
      <c r="AJ561" s="46"/>
      <c r="AK561" s="46"/>
      <c r="AL561" s="46"/>
      <c r="AM561" s="46"/>
      <c r="AN561" s="46"/>
      <c r="AO561" s="46"/>
      <c r="AP561" s="46"/>
      <c r="AQ561" s="46"/>
      <c r="AR561" s="46"/>
      <c r="AS561" s="46"/>
      <c r="AT561" s="46"/>
      <c r="AU561" s="46"/>
      <c r="AV561" s="46"/>
      <c r="AW561" s="46"/>
      <c r="AX561" s="46"/>
      <c r="AY561" s="46"/>
      <c r="AZ561" s="46"/>
      <c r="BA561" s="46"/>
      <c r="BB561" s="46"/>
      <c r="BC561" s="46"/>
      <c r="BD561" s="46"/>
      <c r="BE561" s="46"/>
      <c r="BF561" s="46"/>
      <c r="BG561" s="46"/>
      <c r="BH561" s="46"/>
      <c r="BI561" s="46"/>
      <c r="BJ561" s="46"/>
      <c r="BK561" s="46"/>
      <c r="BL561" s="46"/>
      <c r="BM561" s="46"/>
      <c r="BN561" s="46"/>
      <c r="BO561" s="46"/>
      <c r="BP561" s="46"/>
      <c r="BQ561" s="46"/>
      <c r="BR561" s="46"/>
      <c r="BS561" s="46"/>
      <c r="BT561" s="46"/>
      <c r="BU561" s="46"/>
      <c r="BV561" s="46"/>
      <c r="BW561" s="46"/>
      <c r="BX561" s="46"/>
      <c r="BY561" s="46"/>
      <c r="BZ561" s="46"/>
      <c r="CA561" s="46"/>
      <c r="CB561" s="46"/>
      <c r="CC561" s="46"/>
      <c r="CD561" s="46"/>
      <c r="CE561" s="46"/>
      <c r="CF561" s="46"/>
      <c r="CG561" s="46"/>
      <c r="CH561" s="46"/>
    </row>
    <row r="562" spans="1:86" s="2" customFormat="1" ht="48" hidden="1">
      <c r="A562" s="21" t="s">
        <v>372</v>
      </c>
      <c r="B562" s="20" t="s">
        <v>49</v>
      </c>
      <c r="C562" s="20" t="s">
        <v>9</v>
      </c>
      <c r="D562" s="20" t="s">
        <v>6</v>
      </c>
      <c r="E562" s="20" t="s">
        <v>351</v>
      </c>
      <c r="F562" s="20"/>
      <c r="G562" s="108">
        <f>G563</f>
        <v>0</v>
      </c>
      <c r="H562" s="108">
        <f>H563</f>
        <v>0</v>
      </c>
      <c r="I562" s="108">
        <f t="shared" si="142"/>
        <v>0</v>
      </c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  <c r="AB562" s="46"/>
      <c r="AC562" s="46"/>
      <c r="AD562" s="46"/>
      <c r="AE562" s="46"/>
      <c r="AF562" s="46"/>
      <c r="AG562" s="46"/>
      <c r="AH562" s="46"/>
      <c r="AI562" s="46"/>
      <c r="AJ562" s="46"/>
      <c r="AK562" s="46"/>
      <c r="AL562" s="46"/>
      <c r="AM562" s="46"/>
      <c r="AN562" s="46"/>
      <c r="AO562" s="46"/>
      <c r="AP562" s="46"/>
      <c r="AQ562" s="46"/>
      <c r="AR562" s="46"/>
      <c r="AS562" s="46"/>
      <c r="AT562" s="46"/>
      <c r="AU562" s="46"/>
      <c r="AV562" s="46"/>
      <c r="AW562" s="46"/>
      <c r="AX562" s="46"/>
      <c r="AY562" s="46"/>
      <c r="AZ562" s="46"/>
      <c r="BA562" s="46"/>
      <c r="BB562" s="46"/>
      <c r="BC562" s="46"/>
      <c r="BD562" s="46"/>
      <c r="BE562" s="46"/>
      <c r="BF562" s="46"/>
      <c r="BG562" s="46"/>
      <c r="BH562" s="46"/>
      <c r="BI562" s="46"/>
      <c r="BJ562" s="46"/>
      <c r="BK562" s="46"/>
      <c r="BL562" s="46"/>
      <c r="BM562" s="46"/>
      <c r="BN562" s="46"/>
      <c r="BO562" s="46"/>
      <c r="BP562" s="46"/>
      <c r="BQ562" s="46"/>
      <c r="BR562" s="46"/>
      <c r="BS562" s="46"/>
      <c r="BT562" s="46"/>
      <c r="BU562" s="46"/>
      <c r="BV562" s="46"/>
      <c r="BW562" s="46"/>
      <c r="BX562" s="46"/>
      <c r="BY562" s="46"/>
      <c r="BZ562" s="46"/>
      <c r="CA562" s="46"/>
      <c r="CB562" s="46"/>
      <c r="CC562" s="46"/>
      <c r="CD562" s="46"/>
      <c r="CE562" s="46"/>
      <c r="CF562" s="46"/>
      <c r="CG562" s="46"/>
      <c r="CH562" s="46"/>
    </row>
    <row r="563" spans="1:86" s="2" customFormat="1" ht="12" hidden="1">
      <c r="A563" s="21" t="s">
        <v>94</v>
      </c>
      <c r="B563" s="20" t="s">
        <v>49</v>
      </c>
      <c r="C563" s="20" t="s">
        <v>9</v>
      </c>
      <c r="D563" s="20" t="s">
        <v>6</v>
      </c>
      <c r="E563" s="20" t="s">
        <v>351</v>
      </c>
      <c r="F563" s="20" t="s">
        <v>93</v>
      </c>
      <c r="G563" s="108">
        <f>G564</f>
        <v>0</v>
      </c>
      <c r="H563" s="108">
        <f>H564</f>
        <v>0</v>
      </c>
      <c r="I563" s="108">
        <f t="shared" si="142"/>
        <v>0</v>
      </c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  <c r="AB563" s="46"/>
      <c r="AC563" s="46"/>
      <c r="AD563" s="46"/>
      <c r="AE563" s="46"/>
      <c r="AF563" s="46"/>
      <c r="AG563" s="46"/>
      <c r="AH563" s="46"/>
      <c r="AI563" s="46"/>
      <c r="AJ563" s="46"/>
      <c r="AK563" s="46"/>
      <c r="AL563" s="46"/>
      <c r="AM563" s="46"/>
      <c r="AN563" s="46"/>
      <c r="AO563" s="46"/>
      <c r="AP563" s="46"/>
      <c r="AQ563" s="46"/>
      <c r="AR563" s="46"/>
      <c r="AS563" s="46"/>
      <c r="AT563" s="46"/>
      <c r="AU563" s="46"/>
      <c r="AV563" s="46"/>
      <c r="AW563" s="46"/>
      <c r="AX563" s="46"/>
      <c r="AY563" s="46"/>
      <c r="AZ563" s="46"/>
      <c r="BA563" s="46"/>
      <c r="BB563" s="46"/>
      <c r="BC563" s="46"/>
      <c r="BD563" s="46"/>
      <c r="BE563" s="46"/>
      <c r="BF563" s="46"/>
      <c r="BG563" s="46"/>
      <c r="BH563" s="46"/>
      <c r="BI563" s="46"/>
      <c r="BJ563" s="46"/>
      <c r="BK563" s="46"/>
      <c r="BL563" s="46"/>
      <c r="BM563" s="46"/>
      <c r="BN563" s="46"/>
      <c r="BO563" s="46"/>
      <c r="BP563" s="46"/>
      <c r="BQ563" s="46"/>
      <c r="BR563" s="46"/>
      <c r="BS563" s="46"/>
      <c r="BT563" s="46"/>
      <c r="BU563" s="46"/>
      <c r="BV563" s="46"/>
      <c r="BW563" s="46"/>
      <c r="BX563" s="46"/>
      <c r="BY563" s="46"/>
      <c r="BZ563" s="46"/>
      <c r="CA563" s="46"/>
      <c r="CB563" s="46"/>
      <c r="CC563" s="46"/>
      <c r="CD563" s="46"/>
      <c r="CE563" s="46"/>
      <c r="CF563" s="46"/>
      <c r="CG563" s="46"/>
      <c r="CH563" s="46"/>
    </row>
    <row r="564" spans="1:86" s="2" customFormat="1" ht="12" hidden="1">
      <c r="A564" s="21" t="s">
        <v>208</v>
      </c>
      <c r="B564" s="20" t="s">
        <v>49</v>
      </c>
      <c r="C564" s="20" t="s">
        <v>9</v>
      </c>
      <c r="D564" s="20" t="s">
        <v>6</v>
      </c>
      <c r="E564" s="20" t="s">
        <v>351</v>
      </c>
      <c r="F564" s="20" t="s">
        <v>207</v>
      </c>
      <c r="G564" s="108"/>
      <c r="H564" s="111"/>
      <c r="I564" s="108">
        <f t="shared" si="142"/>
        <v>0</v>
      </c>
      <c r="J564" s="46"/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  <c r="AB564" s="46"/>
      <c r="AC564" s="46"/>
      <c r="AD564" s="46"/>
      <c r="AE564" s="46"/>
      <c r="AF564" s="46"/>
      <c r="AG564" s="46"/>
      <c r="AH564" s="46"/>
      <c r="AI564" s="46"/>
      <c r="AJ564" s="46"/>
      <c r="AK564" s="46"/>
      <c r="AL564" s="46"/>
      <c r="AM564" s="46"/>
      <c r="AN564" s="46"/>
      <c r="AO564" s="46"/>
      <c r="AP564" s="46"/>
      <c r="AQ564" s="46"/>
      <c r="AR564" s="46"/>
      <c r="AS564" s="46"/>
      <c r="AT564" s="46"/>
      <c r="AU564" s="46"/>
      <c r="AV564" s="46"/>
      <c r="AW564" s="46"/>
      <c r="AX564" s="46"/>
      <c r="AY564" s="46"/>
      <c r="AZ564" s="46"/>
      <c r="BA564" s="46"/>
      <c r="BB564" s="46"/>
      <c r="BC564" s="46"/>
      <c r="BD564" s="46"/>
      <c r="BE564" s="46"/>
      <c r="BF564" s="46"/>
      <c r="BG564" s="46"/>
      <c r="BH564" s="46"/>
      <c r="BI564" s="46"/>
      <c r="BJ564" s="46"/>
      <c r="BK564" s="46"/>
      <c r="BL564" s="46"/>
      <c r="BM564" s="46"/>
      <c r="BN564" s="46"/>
      <c r="BO564" s="46"/>
      <c r="BP564" s="46"/>
      <c r="BQ564" s="46"/>
      <c r="BR564" s="46"/>
      <c r="BS564" s="46"/>
      <c r="BT564" s="46"/>
      <c r="BU564" s="46"/>
      <c r="BV564" s="46"/>
      <c r="BW564" s="46"/>
      <c r="BX564" s="46"/>
      <c r="BY564" s="46"/>
      <c r="BZ564" s="46"/>
      <c r="CA564" s="46"/>
      <c r="CB564" s="46"/>
      <c r="CC564" s="46"/>
      <c r="CD564" s="46"/>
      <c r="CE564" s="46"/>
      <c r="CF564" s="46"/>
      <c r="CG564" s="46"/>
      <c r="CH564" s="46"/>
    </row>
    <row r="565" spans="1:86" s="2" customFormat="1" ht="15.75" customHeight="1">
      <c r="A565" s="21" t="s">
        <v>366</v>
      </c>
      <c r="B565" s="20" t="s">
        <v>49</v>
      </c>
      <c r="C565" s="20" t="s">
        <v>9</v>
      </c>
      <c r="D565" s="20" t="s">
        <v>6</v>
      </c>
      <c r="E565" s="20" t="s">
        <v>459</v>
      </c>
      <c r="F565" s="20"/>
      <c r="G565" s="108">
        <f>G575+G581+G587+G572+G584+G578+G569+G566</f>
        <v>0</v>
      </c>
      <c r="H565" s="108">
        <f>H575+H581+H587+H572+H584+H578+H569+H566</f>
        <v>150</v>
      </c>
      <c r="I565" s="108">
        <f t="shared" si="142"/>
        <v>150</v>
      </c>
      <c r="J565" s="46"/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  <c r="AB565" s="46"/>
      <c r="AC565" s="46"/>
      <c r="AD565" s="46"/>
      <c r="AE565" s="46"/>
      <c r="AF565" s="46"/>
      <c r="AG565" s="46"/>
      <c r="AH565" s="46"/>
      <c r="AI565" s="46"/>
      <c r="AJ565" s="46"/>
      <c r="AK565" s="46"/>
      <c r="AL565" s="46"/>
      <c r="AM565" s="46"/>
      <c r="AN565" s="46"/>
      <c r="AO565" s="46"/>
      <c r="AP565" s="46"/>
      <c r="AQ565" s="46"/>
      <c r="AR565" s="46"/>
      <c r="AS565" s="46"/>
      <c r="AT565" s="46"/>
      <c r="AU565" s="46"/>
      <c r="AV565" s="46"/>
      <c r="AW565" s="46"/>
      <c r="AX565" s="46"/>
      <c r="AY565" s="46"/>
      <c r="AZ565" s="46"/>
      <c r="BA565" s="46"/>
      <c r="BB565" s="46"/>
      <c r="BC565" s="46"/>
      <c r="BD565" s="46"/>
      <c r="BE565" s="46"/>
      <c r="BF565" s="46"/>
      <c r="BG565" s="46"/>
      <c r="BH565" s="46"/>
      <c r="BI565" s="46"/>
      <c r="BJ565" s="46"/>
      <c r="BK565" s="46"/>
      <c r="BL565" s="46"/>
      <c r="BM565" s="46"/>
      <c r="BN565" s="46"/>
      <c r="BO565" s="46"/>
      <c r="BP565" s="46"/>
      <c r="BQ565" s="46"/>
      <c r="BR565" s="46"/>
      <c r="BS565" s="46"/>
      <c r="BT565" s="46"/>
      <c r="BU565" s="46"/>
      <c r="BV565" s="46"/>
      <c r="BW565" s="46"/>
      <c r="BX565" s="46"/>
      <c r="BY565" s="46"/>
      <c r="BZ565" s="46"/>
      <c r="CA565" s="46"/>
      <c r="CB565" s="46"/>
      <c r="CC565" s="46"/>
      <c r="CD565" s="46"/>
      <c r="CE565" s="46"/>
      <c r="CF565" s="46"/>
      <c r="CG565" s="46"/>
      <c r="CH565" s="46"/>
    </row>
    <row r="566" spans="1:86" s="2" customFormat="1" ht="36" hidden="1">
      <c r="A566" s="21" t="s">
        <v>420</v>
      </c>
      <c r="B566" s="20" t="s">
        <v>49</v>
      </c>
      <c r="C566" s="20" t="s">
        <v>9</v>
      </c>
      <c r="D566" s="20" t="s">
        <v>6</v>
      </c>
      <c r="E566" s="20" t="s">
        <v>465</v>
      </c>
      <c r="F566" s="20"/>
      <c r="G566" s="108">
        <f>G567</f>
        <v>0</v>
      </c>
      <c r="H566" s="108">
        <f>H567</f>
        <v>0</v>
      </c>
      <c r="I566" s="108">
        <f t="shared" si="142"/>
        <v>0</v>
      </c>
      <c r="J566" s="46"/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  <c r="AC566" s="46"/>
      <c r="AD566" s="46"/>
      <c r="AE566" s="46"/>
      <c r="AF566" s="46"/>
      <c r="AG566" s="46"/>
      <c r="AH566" s="46"/>
      <c r="AI566" s="46"/>
      <c r="AJ566" s="46"/>
      <c r="AK566" s="46"/>
      <c r="AL566" s="46"/>
      <c r="AM566" s="46"/>
      <c r="AN566" s="46"/>
      <c r="AO566" s="46"/>
      <c r="AP566" s="46"/>
      <c r="AQ566" s="46"/>
      <c r="AR566" s="46"/>
      <c r="AS566" s="46"/>
      <c r="AT566" s="46"/>
      <c r="AU566" s="46"/>
      <c r="AV566" s="46"/>
      <c r="AW566" s="46"/>
      <c r="AX566" s="46"/>
      <c r="AY566" s="46"/>
      <c r="AZ566" s="46"/>
      <c r="BA566" s="46"/>
      <c r="BB566" s="46"/>
      <c r="BC566" s="46"/>
      <c r="BD566" s="46"/>
      <c r="BE566" s="46"/>
      <c r="BF566" s="46"/>
      <c r="BG566" s="46"/>
      <c r="BH566" s="46"/>
      <c r="BI566" s="46"/>
      <c r="BJ566" s="46"/>
      <c r="BK566" s="46"/>
      <c r="BL566" s="46"/>
      <c r="BM566" s="46"/>
      <c r="BN566" s="46"/>
      <c r="BO566" s="46"/>
      <c r="BP566" s="46"/>
      <c r="BQ566" s="46"/>
      <c r="BR566" s="46"/>
      <c r="BS566" s="46"/>
      <c r="BT566" s="46"/>
      <c r="BU566" s="46"/>
      <c r="BV566" s="46"/>
      <c r="BW566" s="46"/>
      <c r="BX566" s="46"/>
      <c r="BY566" s="46"/>
      <c r="BZ566" s="46"/>
      <c r="CA566" s="46"/>
      <c r="CB566" s="46"/>
      <c r="CC566" s="46"/>
      <c r="CD566" s="46"/>
      <c r="CE566" s="46"/>
      <c r="CF566" s="46"/>
      <c r="CG566" s="46"/>
      <c r="CH566" s="46"/>
    </row>
    <row r="567" spans="1:86" s="2" customFormat="1" ht="12" hidden="1">
      <c r="A567" s="21" t="s">
        <v>94</v>
      </c>
      <c r="B567" s="20" t="s">
        <v>49</v>
      </c>
      <c r="C567" s="20" t="s">
        <v>9</v>
      </c>
      <c r="D567" s="20" t="s">
        <v>6</v>
      </c>
      <c r="E567" s="20" t="s">
        <v>465</v>
      </c>
      <c r="F567" s="20" t="s">
        <v>93</v>
      </c>
      <c r="G567" s="108">
        <f>G568</f>
        <v>0</v>
      </c>
      <c r="H567" s="108">
        <f>H568</f>
        <v>0</v>
      </c>
      <c r="I567" s="108">
        <f t="shared" si="142"/>
        <v>0</v>
      </c>
      <c r="J567" s="46"/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  <c r="AB567" s="46"/>
      <c r="AC567" s="46"/>
      <c r="AD567" s="46"/>
      <c r="AE567" s="46"/>
      <c r="AF567" s="46"/>
      <c r="AG567" s="46"/>
      <c r="AH567" s="46"/>
      <c r="AI567" s="46"/>
      <c r="AJ567" s="46"/>
      <c r="AK567" s="46"/>
      <c r="AL567" s="46"/>
      <c r="AM567" s="46"/>
      <c r="AN567" s="46"/>
      <c r="AO567" s="46"/>
      <c r="AP567" s="46"/>
      <c r="AQ567" s="46"/>
      <c r="AR567" s="46"/>
      <c r="AS567" s="46"/>
      <c r="AT567" s="46"/>
      <c r="AU567" s="46"/>
      <c r="AV567" s="46"/>
      <c r="AW567" s="46"/>
      <c r="AX567" s="46"/>
      <c r="AY567" s="46"/>
      <c r="AZ567" s="46"/>
      <c r="BA567" s="46"/>
      <c r="BB567" s="46"/>
      <c r="BC567" s="46"/>
      <c r="BD567" s="46"/>
      <c r="BE567" s="46"/>
      <c r="BF567" s="46"/>
      <c r="BG567" s="46"/>
      <c r="BH567" s="46"/>
      <c r="BI567" s="46"/>
      <c r="BJ567" s="46"/>
      <c r="BK567" s="46"/>
      <c r="BL567" s="46"/>
      <c r="BM567" s="46"/>
      <c r="BN567" s="46"/>
      <c r="BO567" s="46"/>
      <c r="BP567" s="46"/>
      <c r="BQ567" s="46"/>
      <c r="BR567" s="46"/>
      <c r="BS567" s="46"/>
      <c r="BT567" s="46"/>
      <c r="BU567" s="46"/>
      <c r="BV567" s="46"/>
      <c r="BW567" s="46"/>
      <c r="BX567" s="46"/>
      <c r="BY567" s="46"/>
      <c r="BZ567" s="46"/>
      <c r="CA567" s="46"/>
      <c r="CB567" s="46"/>
      <c r="CC567" s="46"/>
      <c r="CD567" s="46"/>
      <c r="CE567" s="46"/>
      <c r="CF567" s="46"/>
      <c r="CG567" s="46"/>
      <c r="CH567" s="46"/>
    </row>
    <row r="568" spans="1:86" s="2" customFormat="1" ht="12" hidden="1">
      <c r="A568" s="21" t="s">
        <v>208</v>
      </c>
      <c r="B568" s="20" t="s">
        <v>49</v>
      </c>
      <c r="C568" s="20" t="s">
        <v>9</v>
      </c>
      <c r="D568" s="20" t="s">
        <v>6</v>
      </c>
      <c r="E568" s="20" t="s">
        <v>465</v>
      </c>
      <c r="F568" s="20" t="s">
        <v>207</v>
      </c>
      <c r="G568" s="108"/>
      <c r="H568" s="108"/>
      <c r="I568" s="108">
        <f t="shared" si="142"/>
        <v>0</v>
      </c>
      <c r="J568" s="46"/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  <c r="AB568" s="46"/>
      <c r="AC568" s="46"/>
      <c r="AD568" s="46"/>
      <c r="AE568" s="46"/>
      <c r="AF568" s="46"/>
      <c r="AG568" s="46"/>
      <c r="AH568" s="46"/>
      <c r="AI568" s="46"/>
      <c r="AJ568" s="46"/>
      <c r="AK568" s="46"/>
      <c r="AL568" s="46"/>
      <c r="AM568" s="46"/>
      <c r="AN568" s="46"/>
      <c r="AO568" s="46"/>
      <c r="AP568" s="46"/>
      <c r="AQ568" s="46"/>
      <c r="AR568" s="46"/>
      <c r="AS568" s="46"/>
      <c r="AT568" s="46"/>
      <c r="AU568" s="46"/>
      <c r="AV568" s="46"/>
      <c r="AW568" s="46"/>
      <c r="AX568" s="46"/>
      <c r="AY568" s="46"/>
      <c r="AZ568" s="46"/>
      <c r="BA568" s="46"/>
      <c r="BB568" s="46"/>
      <c r="BC568" s="46"/>
      <c r="BD568" s="46"/>
      <c r="BE568" s="46"/>
      <c r="BF568" s="46"/>
      <c r="BG568" s="46"/>
      <c r="BH568" s="46"/>
      <c r="BI568" s="46"/>
      <c r="BJ568" s="46"/>
      <c r="BK568" s="46"/>
      <c r="BL568" s="46"/>
      <c r="BM568" s="46"/>
      <c r="BN568" s="46"/>
      <c r="BO568" s="46"/>
      <c r="BP568" s="46"/>
      <c r="BQ568" s="46"/>
      <c r="BR568" s="46"/>
      <c r="BS568" s="46"/>
      <c r="BT568" s="46"/>
      <c r="BU568" s="46"/>
      <c r="BV568" s="46"/>
      <c r="BW568" s="46"/>
      <c r="BX568" s="46"/>
      <c r="BY568" s="46"/>
      <c r="BZ568" s="46"/>
      <c r="CA568" s="46"/>
      <c r="CB568" s="46"/>
      <c r="CC568" s="46"/>
      <c r="CD568" s="46"/>
      <c r="CE568" s="46"/>
      <c r="CF568" s="46"/>
      <c r="CG568" s="46"/>
      <c r="CH568" s="46"/>
    </row>
    <row r="569" spans="1:86" s="2" customFormat="1" ht="36" hidden="1">
      <c r="A569" s="21" t="s">
        <v>410</v>
      </c>
      <c r="B569" s="20" t="s">
        <v>49</v>
      </c>
      <c r="C569" s="20" t="s">
        <v>9</v>
      </c>
      <c r="D569" s="20" t="s">
        <v>6</v>
      </c>
      <c r="E569" s="20" t="s">
        <v>466</v>
      </c>
      <c r="F569" s="20"/>
      <c r="G569" s="108">
        <f>G570</f>
        <v>0</v>
      </c>
      <c r="H569" s="108">
        <f>H570</f>
        <v>0</v>
      </c>
      <c r="I569" s="108">
        <f t="shared" si="142"/>
        <v>0</v>
      </c>
      <c r="J569" s="46"/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  <c r="AB569" s="46"/>
      <c r="AC569" s="46"/>
      <c r="AD569" s="46"/>
      <c r="AE569" s="46"/>
      <c r="AF569" s="46"/>
      <c r="AG569" s="46"/>
      <c r="AH569" s="46"/>
      <c r="AI569" s="46"/>
      <c r="AJ569" s="46"/>
      <c r="AK569" s="46"/>
      <c r="AL569" s="46"/>
      <c r="AM569" s="46"/>
      <c r="AN569" s="46"/>
      <c r="AO569" s="46"/>
      <c r="AP569" s="46"/>
      <c r="AQ569" s="46"/>
      <c r="AR569" s="46"/>
      <c r="AS569" s="46"/>
      <c r="AT569" s="46"/>
      <c r="AU569" s="46"/>
      <c r="AV569" s="46"/>
      <c r="AW569" s="46"/>
      <c r="AX569" s="46"/>
      <c r="AY569" s="46"/>
      <c r="AZ569" s="46"/>
      <c r="BA569" s="46"/>
      <c r="BB569" s="46"/>
      <c r="BC569" s="46"/>
      <c r="BD569" s="46"/>
      <c r="BE569" s="46"/>
      <c r="BF569" s="46"/>
      <c r="BG569" s="46"/>
      <c r="BH569" s="46"/>
      <c r="BI569" s="46"/>
      <c r="BJ569" s="46"/>
      <c r="BK569" s="46"/>
      <c r="BL569" s="46"/>
      <c r="BM569" s="46"/>
      <c r="BN569" s="46"/>
      <c r="BO569" s="46"/>
      <c r="BP569" s="46"/>
      <c r="BQ569" s="46"/>
      <c r="BR569" s="46"/>
      <c r="BS569" s="46"/>
      <c r="BT569" s="46"/>
      <c r="BU569" s="46"/>
      <c r="BV569" s="46"/>
      <c r="BW569" s="46"/>
      <c r="BX569" s="46"/>
      <c r="BY569" s="46"/>
      <c r="BZ569" s="46"/>
      <c r="CA569" s="46"/>
      <c r="CB569" s="46"/>
      <c r="CC569" s="46"/>
      <c r="CD569" s="46"/>
      <c r="CE569" s="46"/>
      <c r="CF569" s="46"/>
      <c r="CG569" s="46"/>
      <c r="CH569" s="46"/>
    </row>
    <row r="570" spans="1:86" s="2" customFormat="1" ht="12" hidden="1">
      <c r="A570" s="21" t="s">
        <v>114</v>
      </c>
      <c r="B570" s="20" t="s">
        <v>49</v>
      </c>
      <c r="C570" s="20" t="s">
        <v>9</v>
      </c>
      <c r="D570" s="20" t="s">
        <v>6</v>
      </c>
      <c r="E570" s="20" t="s">
        <v>466</v>
      </c>
      <c r="F570" s="20" t="s">
        <v>93</v>
      </c>
      <c r="G570" s="108">
        <f>G571</f>
        <v>0</v>
      </c>
      <c r="H570" s="108">
        <f>H571</f>
        <v>0</v>
      </c>
      <c r="I570" s="108">
        <f t="shared" si="142"/>
        <v>0</v>
      </c>
      <c r="J570" s="46"/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  <c r="AB570" s="46"/>
      <c r="AC570" s="46"/>
      <c r="AD570" s="46"/>
      <c r="AE570" s="46"/>
      <c r="AF570" s="46"/>
      <c r="AG570" s="46"/>
      <c r="AH570" s="46"/>
      <c r="AI570" s="46"/>
      <c r="AJ570" s="46"/>
      <c r="AK570" s="46"/>
      <c r="AL570" s="46"/>
      <c r="AM570" s="46"/>
      <c r="AN570" s="46"/>
      <c r="AO570" s="46"/>
      <c r="AP570" s="46"/>
      <c r="AQ570" s="46"/>
      <c r="AR570" s="46"/>
      <c r="AS570" s="46"/>
      <c r="AT570" s="46"/>
      <c r="AU570" s="46"/>
      <c r="AV570" s="46"/>
      <c r="AW570" s="46"/>
      <c r="AX570" s="46"/>
      <c r="AY570" s="46"/>
      <c r="AZ570" s="46"/>
      <c r="BA570" s="46"/>
      <c r="BB570" s="46"/>
      <c r="BC570" s="46"/>
      <c r="BD570" s="46"/>
      <c r="BE570" s="46"/>
      <c r="BF570" s="46"/>
      <c r="BG570" s="46"/>
      <c r="BH570" s="46"/>
      <c r="BI570" s="46"/>
      <c r="BJ570" s="46"/>
      <c r="BK570" s="46"/>
      <c r="BL570" s="46"/>
      <c r="BM570" s="46"/>
      <c r="BN570" s="46"/>
      <c r="BO570" s="46"/>
      <c r="BP570" s="46"/>
      <c r="BQ570" s="46"/>
      <c r="BR570" s="46"/>
      <c r="BS570" s="46"/>
      <c r="BT570" s="46"/>
      <c r="BU570" s="46"/>
      <c r="BV570" s="46"/>
      <c r="BW570" s="46"/>
      <c r="BX570" s="46"/>
      <c r="BY570" s="46"/>
      <c r="BZ570" s="46"/>
      <c r="CA570" s="46"/>
      <c r="CB570" s="46"/>
      <c r="CC570" s="46"/>
      <c r="CD570" s="46"/>
      <c r="CE570" s="46"/>
      <c r="CF570" s="46"/>
      <c r="CG570" s="46"/>
      <c r="CH570" s="46"/>
    </row>
    <row r="571" spans="1:86" s="2" customFormat="1" ht="12" hidden="1">
      <c r="A571" s="21" t="s">
        <v>206</v>
      </c>
      <c r="B571" s="20" t="s">
        <v>49</v>
      </c>
      <c r="C571" s="20" t="s">
        <v>9</v>
      </c>
      <c r="D571" s="20" t="s">
        <v>6</v>
      </c>
      <c r="E571" s="20" t="s">
        <v>466</v>
      </c>
      <c r="F571" s="20" t="s">
        <v>207</v>
      </c>
      <c r="G571" s="108"/>
      <c r="H571" s="108"/>
      <c r="I571" s="108">
        <f t="shared" si="142"/>
        <v>0</v>
      </c>
      <c r="J571" s="46"/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  <c r="AB571" s="46"/>
      <c r="AC571" s="46"/>
      <c r="AD571" s="46"/>
      <c r="AE571" s="46"/>
      <c r="AF571" s="46"/>
      <c r="AG571" s="46"/>
      <c r="AH571" s="46"/>
      <c r="AI571" s="46"/>
      <c r="AJ571" s="46"/>
      <c r="AK571" s="46"/>
      <c r="AL571" s="46"/>
      <c r="AM571" s="46"/>
      <c r="AN571" s="46"/>
      <c r="AO571" s="46"/>
      <c r="AP571" s="46"/>
      <c r="AQ571" s="46"/>
      <c r="AR571" s="46"/>
      <c r="AS571" s="46"/>
      <c r="AT571" s="46"/>
      <c r="AU571" s="46"/>
      <c r="AV571" s="46"/>
      <c r="AW571" s="46"/>
      <c r="AX571" s="46"/>
      <c r="AY571" s="46"/>
      <c r="AZ571" s="46"/>
      <c r="BA571" s="46"/>
      <c r="BB571" s="46"/>
      <c r="BC571" s="46"/>
      <c r="BD571" s="46"/>
      <c r="BE571" s="46"/>
      <c r="BF571" s="46"/>
      <c r="BG571" s="46"/>
      <c r="BH571" s="46"/>
      <c r="BI571" s="46"/>
      <c r="BJ571" s="46"/>
      <c r="BK571" s="46"/>
      <c r="BL571" s="46"/>
      <c r="BM571" s="46"/>
      <c r="BN571" s="46"/>
      <c r="BO571" s="46"/>
      <c r="BP571" s="46"/>
      <c r="BQ571" s="46"/>
      <c r="BR571" s="46"/>
      <c r="BS571" s="46"/>
      <c r="BT571" s="46"/>
      <c r="BU571" s="46"/>
      <c r="BV571" s="46"/>
      <c r="BW571" s="46"/>
      <c r="BX571" s="46"/>
      <c r="BY571" s="46"/>
      <c r="BZ571" s="46"/>
      <c r="CA571" s="46"/>
      <c r="CB571" s="46"/>
      <c r="CC571" s="46"/>
      <c r="CD571" s="46"/>
      <c r="CE571" s="46"/>
      <c r="CF571" s="46"/>
      <c r="CG571" s="46"/>
      <c r="CH571" s="46"/>
    </row>
    <row r="572" spans="1:86" s="2" customFormat="1" ht="12" hidden="1">
      <c r="A572" s="21" t="s">
        <v>73</v>
      </c>
      <c r="B572" s="20" t="s">
        <v>49</v>
      </c>
      <c r="C572" s="20" t="s">
        <v>9</v>
      </c>
      <c r="D572" s="20" t="s">
        <v>6</v>
      </c>
      <c r="E572" s="20" t="s">
        <v>460</v>
      </c>
      <c r="F572" s="20"/>
      <c r="G572" s="108">
        <f>G573</f>
        <v>0</v>
      </c>
      <c r="H572" s="108">
        <f>H573</f>
        <v>0</v>
      </c>
      <c r="I572" s="108">
        <f t="shared" si="142"/>
        <v>0</v>
      </c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  <c r="AC572" s="46"/>
      <c r="AD572" s="46"/>
      <c r="AE572" s="46"/>
      <c r="AF572" s="46"/>
      <c r="AG572" s="46"/>
      <c r="AH572" s="46"/>
      <c r="AI572" s="46"/>
      <c r="AJ572" s="46"/>
      <c r="AK572" s="46"/>
      <c r="AL572" s="46"/>
      <c r="AM572" s="46"/>
      <c r="AN572" s="46"/>
      <c r="AO572" s="46"/>
      <c r="AP572" s="46"/>
      <c r="AQ572" s="46"/>
      <c r="AR572" s="46"/>
      <c r="AS572" s="46"/>
      <c r="AT572" s="46"/>
      <c r="AU572" s="46"/>
      <c r="AV572" s="46"/>
      <c r="AW572" s="46"/>
      <c r="AX572" s="46"/>
      <c r="AY572" s="46"/>
      <c r="AZ572" s="46"/>
      <c r="BA572" s="46"/>
      <c r="BB572" s="46"/>
      <c r="BC572" s="46"/>
      <c r="BD572" s="46"/>
      <c r="BE572" s="46"/>
      <c r="BF572" s="46"/>
      <c r="BG572" s="46"/>
      <c r="BH572" s="46"/>
      <c r="BI572" s="46"/>
      <c r="BJ572" s="46"/>
      <c r="BK572" s="46"/>
      <c r="BL572" s="46"/>
      <c r="BM572" s="46"/>
      <c r="BN572" s="46"/>
      <c r="BO572" s="46"/>
      <c r="BP572" s="46"/>
      <c r="BQ572" s="46"/>
      <c r="BR572" s="46"/>
      <c r="BS572" s="46"/>
      <c r="BT572" s="46"/>
      <c r="BU572" s="46"/>
      <c r="BV572" s="46"/>
      <c r="BW572" s="46"/>
      <c r="BX572" s="46"/>
      <c r="BY572" s="46"/>
      <c r="BZ572" s="46"/>
      <c r="CA572" s="46"/>
      <c r="CB572" s="46"/>
      <c r="CC572" s="46"/>
      <c r="CD572" s="46"/>
      <c r="CE572" s="46"/>
      <c r="CF572" s="46"/>
      <c r="CG572" s="46"/>
      <c r="CH572" s="46"/>
    </row>
    <row r="573" spans="1:86" s="2" customFormat="1" ht="12" hidden="1">
      <c r="A573" s="21" t="s">
        <v>114</v>
      </c>
      <c r="B573" s="20" t="s">
        <v>49</v>
      </c>
      <c r="C573" s="20" t="s">
        <v>9</v>
      </c>
      <c r="D573" s="20" t="s">
        <v>6</v>
      </c>
      <c r="E573" s="20" t="s">
        <v>460</v>
      </c>
      <c r="F573" s="20" t="s">
        <v>93</v>
      </c>
      <c r="G573" s="108">
        <f>G574</f>
        <v>0</v>
      </c>
      <c r="H573" s="108">
        <f>H574</f>
        <v>0</v>
      </c>
      <c r="I573" s="108">
        <f t="shared" si="142"/>
        <v>0</v>
      </c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  <c r="AC573" s="46"/>
      <c r="AD573" s="46"/>
      <c r="AE573" s="46"/>
      <c r="AF573" s="46"/>
      <c r="AG573" s="46"/>
      <c r="AH573" s="46"/>
      <c r="AI573" s="46"/>
      <c r="AJ573" s="46"/>
      <c r="AK573" s="46"/>
      <c r="AL573" s="46"/>
      <c r="AM573" s="46"/>
      <c r="AN573" s="46"/>
      <c r="AO573" s="46"/>
      <c r="AP573" s="46"/>
      <c r="AQ573" s="46"/>
      <c r="AR573" s="46"/>
      <c r="AS573" s="46"/>
      <c r="AT573" s="46"/>
      <c r="AU573" s="46"/>
      <c r="AV573" s="46"/>
      <c r="AW573" s="46"/>
      <c r="AX573" s="46"/>
      <c r="AY573" s="46"/>
      <c r="AZ573" s="46"/>
      <c r="BA573" s="46"/>
      <c r="BB573" s="46"/>
      <c r="BC573" s="46"/>
      <c r="BD573" s="46"/>
      <c r="BE573" s="46"/>
      <c r="BF573" s="46"/>
      <c r="BG573" s="46"/>
      <c r="BH573" s="46"/>
      <c r="BI573" s="46"/>
      <c r="BJ573" s="46"/>
      <c r="BK573" s="46"/>
      <c r="BL573" s="46"/>
      <c r="BM573" s="46"/>
      <c r="BN573" s="46"/>
      <c r="BO573" s="46"/>
      <c r="BP573" s="46"/>
      <c r="BQ573" s="46"/>
      <c r="BR573" s="46"/>
      <c r="BS573" s="46"/>
      <c r="BT573" s="46"/>
      <c r="BU573" s="46"/>
      <c r="BV573" s="46"/>
      <c r="BW573" s="46"/>
      <c r="BX573" s="46"/>
      <c r="BY573" s="46"/>
      <c r="BZ573" s="46"/>
      <c r="CA573" s="46"/>
      <c r="CB573" s="46"/>
      <c r="CC573" s="46"/>
      <c r="CD573" s="46"/>
      <c r="CE573" s="46"/>
      <c r="CF573" s="46"/>
      <c r="CG573" s="46"/>
      <c r="CH573" s="46"/>
    </row>
    <row r="574" spans="1:86" s="2" customFormat="1" ht="12" hidden="1">
      <c r="A574" s="21" t="s">
        <v>206</v>
      </c>
      <c r="B574" s="20" t="s">
        <v>49</v>
      </c>
      <c r="C574" s="20" t="s">
        <v>9</v>
      </c>
      <c r="D574" s="20" t="s">
        <v>6</v>
      </c>
      <c r="E574" s="20" t="s">
        <v>460</v>
      </c>
      <c r="F574" s="20" t="s">
        <v>207</v>
      </c>
      <c r="G574" s="108"/>
      <c r="H574" s="108"/>
      <c r="I574" s="108">
        <f t="shared" si="142"/>
        <v>0</v>
      </c>
      <c r="J574" s="46"/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  <c r="AB574" s="46"/>
      <c r="AC574" s="46"/>
      <c r="AD574" s="46"/>
      <c r="AE574" s="46"/>
      <c r="AF574" s="46"/>
      <c r="AG574" s="46"/>
      <c r="AH574" s="46"/>
      <c r="AI574" s="46"/>
      <c r="AJ574" s="46"/>
      <c r="AK574" s="46"/>
      <c r="AL574" s="46"/>
      <c r="AM574" s="46"/>
      <c r="AN574" s="46"/>
      <c r="AO574" s="46"/>
      <c r="AP574" s="46"/>
      <c r="AQ574" s="46"/>
      <c r="AR574" s="46"/>
      <c r="AS574" s="46"/>
      <c r="AT574" s="46"/>
      <c r="AU574" s="46"/>
      <c r="AV574" s="46"/>
      <c r="AW574" s="46"/>
      <c r="AX574" s="46"/>
      <c r="AY574" s="46"/>
      <c r="AZ574" s="46"/>
      <c r="BA574" s="46"/>
      <c r="BB574" s="46"/>
      <c r="BC574" s="46"/>
      <c r="BD574" s="46"/>
      <c r="BE574" s="46"/>
      <c r="BF574" s="46"/>
      <c r="BG574" s="46"/>
      <c r="BH574" s="46"/>
      <c r="BI574" s="46"/>
      <c r="BJ574" s="46"/>
      <c r="BK574" s="46"/>
      <c r="BL574" s="46"/>
      <c r="BM574" s="46"/>
      <c r="BN574" s="46"/>
      <c r="BO574" s="46"/>
      <c r="BP574" s="46"/>
      <c r="BQ574" s="46"/>
      <c r="BR574" s="46"/>
      <c r="BS574" s="46"/>
      <c r="BT574" s="46"/>
      <c r="BU574" s="46"/>
      <c r="BV574" s="46"/>
      <c r="BW574" s="46"/>
      <c r="BX574" s="46"/>
      <c r="BY574" s="46"/>
      <c r="BZ574" s="46"/>
      <c r="CA574" s="46"/>
      <c r="CB574" s="46"/>
      <c r="CC574" s="46"/>
      <c r="CD574" s="46"/>
      <c r="CE574" s="46"/>
      <c r="CF574" s="46"/>
      <c r="CG574" s="46"/>
      <c r="CH574" s="46"/>
    </row>
    <row r="575" spans="1:86" s="2" customFormat="1" ht="12" hidden="1">
      <c r="A575" s="21" t="s">
        <v>368</v>
      </c>
      <c r="B575" s="20" t="s">
        <v>49</v>
      </c>
      <c r="C575" s="20" t="s">
        <v>9</v>
      </c>
      <c r="D575" s="20" t="s">
        <v>6</v>
      </c>
      <c r="E575" s="20" t="s">
        <v>461</v>
      </c>
      <c r="F575" s="20"/>
      <c r="G575" s="108">
        <f>G576</f>
        <v>0</v>
      </c>
      <c r="H575" s="108">
        <f>H576</f>
        <v>0</v>
      </c>
      <c r="I575" s="108">
        <f t="shared" si="142"/>
        <v>0</v>
      </c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  <c r="AC575" s="46"/>
      <c r="AD575" s="46"/>
      <c r="AE575" s="46"/>
      <c r="AF575" s="46"/>
      <c r="AG575" s="46"/>
      <c r="AH575" s="46"/>
      <c r="AI575" s="46"/>
      <c r="AJ575" s="46"/>
      <c r="AK575" s="46"/>
      <c r="AL575" s="46"/>
      <c r="AM575" s="46"/>
      <c r="AN575" s="46"/>
      <c r="AO575" s="46"/>
      <c r="AP575" s="46"/>
      <c r="AQ575" s="46"/>
      <c r="AR575" s="46"/>
      <c r="AS575" s="46"/>
      <c r="AT575" s="46"/>
      <c r="AU575" s="46"/>
      <c r="AV575" s="46"/>
      <c r="AW575" s="46"/>
      <c r="AX575" s="46"/>
      <c r="AY575" s="46"/>
      <c r="AZ575" s="46"/>
      <c r="BA575" s="46"/>
      <c r="BB575" s="46"/>
      <c r="BC575" s="46"/>
      <c r="BD575" s="46"/>
      <c r="BE575" s="46"/>
      <c r="BF575" s="46"/>
      <c r="BG575" s="46"/>
      <c r="BH575" s="46"/>
      <c r="BI575" s="46"/>
      <c r="BJ575" s="46"/>
      <c r="BK575" s="46"/>
      <c r="BL575" s="46"/>
      <c r="BM575" s="46"/>
      <c r="BN575" s="46"/>
      <c r="BO575" s="46"/>
      <c r="BP575" s="46"/>
      <c r="BQ575" s="46"/>
      <c r="BR575" s="46"/>
      <c r="BS575" s="46"/>
      <c r="BT575" s="46"/>
      <c r="BU575" s="46"/>
      <c r="BV575" s="46"/>
      <c r="BW575" s="46"/>
      <c r="BX575" s="46"/>
      <c r="BY575" s="46"/>
      <c r="BZ575" s="46"/>
      <c r="CA575" s="46"/>
      <c r="CB575" s="46"/>
      <c r="CC575" s="46"/>
      <c r="CD575" s="46"/>
      <c r="CE575" s="46"/>
      <c r="CF575" s="46"/>
      <c r="CG575" s="46"/>
      <c r="CH575" s="46"/>
    </row>
    <row r="576" spans="1:86" s="2" customFormat="1" ht="12" hidden="1">
      <c r="A576" s="21" t="s">
        <v>94</v>
      </c>
      <c r="B576" s="20" t="s">
        <v>49</v>
      </c>
      <c r="C576" s="20" t="s">
        <v>9</v>
      </c>
      <c r="D576" s="20" t="s">
        <v>6</v>
      </c>
      <c r="E576" s="20" t="s">
        <v>461</v>
      </c>
      <c r="F576" s="20" t="s">
        <v>93</v>
      </c>
      <c r="G576" s="108">
        <f>G577</f>
        <v>0</v>
      </c>
      <c r="H576" s="108">
        <f>H577</f>
        <v>0</v>
      </c>
      <c r="I576" s="108">
        <f t="shared" si="142"/>
        <v>0</v>
      </c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  <c r="AC576" s="46"/>
      <c r="AD576" s="46"/>
      <c r="AE576" s="46"/>
      <c r="AF576" s="46"/>
      <c r="AG576" s="46"/>
      <c r="AH576" s="46"/>
      <c r="AI576" s="46"/>
      <c r="AJ576" s="46"/>
      <c r="AK576" s="46"/>
      <c r="AL576" s="46"/>
      <c r="AM576" s="46"/>
      <c r="AN576" s="46"/>
      <c r="AO576" s="46"/>
      <c r="AP576" s="46"/>
      <c r="AQ576" s="46"/>
      <c r="AR576" s="46"/>
      <c r="AS576" s="46"/>
      <c r="AT576" s="46"/>
      <c r="AU576" s="46"/>
      <c r="AV576" s="46"/>
      <c r="AW576" s="46"/>
      <c r="AX576" s="46"/>
      <c r="AY576" s="46"/>
      <c r="AZ576" s="46"/>
      <c r="BA576" s="46"/>
      <c r="BB576" s="46"/>
      <c r="BC576" s="46"/>
      <c r="BD576" s="46"/>
      <c r="BE576" s="46"/>
      <c r="BF576" s="46"/>
      <c r="BG576" s="46"/>
      <c r="BH576" s="46"/>
      <c r="BI576" s="46"/>
      <c r="BJ576" s="46"/>
      <c r="BK576" s="46"/>
      <c r="BL576" s="46"/>
      <c r="BM576" s="46"/>
      <c r="BN576" s="46"/>
      <c r="BO576" s="46"/>
      <c r="BP576" s="46"/>
      <c r="BQ576" s="46"/>
      <c r="BR576" s="46"/>
      <c r="BS576" s="46"/>
      <c r="BT576" s="46"/>
      <c r="BU576" s="46"/>
      <c r="BV576" s="46"/>
      <c r="BW576" s="46"/>
      <c r="BX576" s="46"/>
      <c r="BY576" s="46"/>
      <c r="BZ576" s="46"/>
      <c r="CA576" s="46"/>
      <c r="CB576" s="46"/>
      <c r="CC576" s="46"/>
      <c r="CD576" s="46"/>
      <c r="CE576" s="46"/>
      <c r="CF576" s="46"/>
      <c r="CG576" s="46"/>
      <c r="CH576" s="46"/>
    </row>
    <row r="577" spans="1:86" s="2" customFormat="1" ht="12" hidden="1">
      <c r="A577" s="21" t="s">
        <v>206</v>
      </c>
      <c r="B577" s="20" t="s">
        <v>49</v>
      </c>
      <c r="C577" s="20" t="s">
        <v>9</v>
      </c>
      <c r="D577" s="20" t="s">
        <v>6</v>
      </c>
      <c r="E577" s="20" t="s">
        <v>461</v>
      </c>
      <c r="F577" s="20" t="s">
        <v>207</v>
      </c>
      <c r="G577" s="108"/>
      <c r="H577" s="111"/>
      <c r="I577" s="108">
        <f t="shared" si="142"/>
        <v>0</v>
      </c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  <c r="AC577" s="46"/>
      <c r="AD577" s="46"/>
      <c r="AE577" s="46"/>
      <c r="AF577" s="46"/>
      <c r="AG577" s="46"/>
      <c r="AH577" s="46"/>
      <c r="AI577" s="46"/>
      <c r="AJ577" s="46"/>
      <c r="AK577" s="46"/>
      <c r="AL577" s="46"/>
      <c r="AM577" s="46"/>
      <c r="AN577" s="46"/>
      <c r="AO577" s="46"/>
      <c r="AP577" s="46"/>
      <c r="AQ577" s="46"/>
      <c r="AR577" s="46"/>
      <c r="AS577" s="46"/>
      <c r="AT577" s="46"/>
      <c r="AU577" s="46"/>
      <c r="AV577" s="46"/>
      <c r="AW577" s="46"/>
      <c r="AX577" s="46"/>
      <c r="AY577" s="46"/>
      <c r="AZ577" s="46"/>
      <c r="BA577" s="46"/>
      <c r="BB577" s="46"/>
      <c r="BC577" s="46"/>
      <c r="BD577" s="46"/>
      <c r="BE577" s="46"/>
      <c r="BF577" s="46"/>
      <c r="BG577" s="46"/>
      <c r="BH577" s="46"/>
      <c r="BI577" s="46"/>
      <c r="BJ577" s="46"/>
      <c r="BK577" s="46"/>
      <c r="BL577" s="46"/>
      <c r="BM577" s="46"/>
      <c r="BN577" s="46"/>
      <c r="BO577" s="46"/>
      <c r="BP577" s="46"/>
      <c r="BQ577" s="46"/>
      <c r="BR577" s="46"/>
      <c r="BS577" s="46"/>
      <c r="BT577" s="46"/>
      <c r="BU577" s="46"/>
      <c r="BV577" s="46"/>
      <c r="BW577" s="46"/>
      <c r="BX577" s="46"/>
      <c r="BY577" s="46"/>
      <c r="BZ577" s="46"/>
      <c r="CA577" s="46"/>
      <c r="CB577" s="46"/>
      <c r="CC577" s="46"/>
      <c r="CD577" s="46"/>
      <c r="CE577" s="46"/>
      <c r="CF577" s="46"/>
      <c r="CG577" s="46"/>
      <c r="CH577" s="46"/>
    </row>
    <row r="578" spans="1:86" s="2" customFormat="1" ht="25.5">
      <c r="A578" s="100" t="s">
        <v>382</v>
      </c>
      <c r="B578" s="20" t="s">
        <v>49</v>
      </c>
      <c r="C578" s="20" t="s">
        <v>9</v>
      </c>
      <c r="D578" s="20" t="s">
        <v>6</v>
      </c>
      <c r="E578" s="20" t="s">
        <v>467</v>
      </c>
      <c r="F578" s="20"/>
      <c r="G578" s="108">
        <f>G579</f>
        <v>0</v>
      </c>
      <c r="H578" s="108">
        <f>H579</f>
        <v>150</v>
      </c>
      <c r="I578" s="108">
        <f t="shared" si="142"/>
        <v>150</v>
      </c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  <c r="AC578" s="46"/>
      <c r="AD578" s="46"/>
      <c r="AE578" s="46"/>
      <c r="AF578" s="46"/>
      <c r="AG578" s="46"/>
      <c r="AH578" s="46"/>
      <c r="AI578" s="46"/>
      <c r="AJ578" s="46"/>
      <c r="AK578" s="46"/>
      <c r="AL578" s="46"/>
      <c r="AM578" s="46"/>
      <c r="AN578" s="46"/>
      <c r="AO578" s="46"/>
      <c r="AP578" s="46"/>
      <c r="AQ578" s="46"/>
      <c r="AR578" s="46"/>
      <c r="AS578" s="46"/>
      <c r="AT578" s="46"/>
      <c r="AU578" s="46"/>
      <c r="AV578" s="46"/>
      <c r="AW578" s="46"/>
      <c r="AX578" s="46"/>
      <c r="AY578" s="46"/>
      <c r="AZ578" s="46"/>
      <c r="BA578" s="46"/>
      <c r="BB578" s="46"/>
      <c r="BC578" s="46"/>
      <c r="BD578" s="46"/>
      <c r="BE578" s="46"/>
      <c r="BF578" s="46"/>
      <c r="BG578" s="46"/>
      <c r="BH578" s="46"/>
      <c r="BI578" s="46"/>
      <c r="BJ578" s="46"/>
      <c r="BK578" s="46"/>
      <c r="BL578" s="46"/>
      <c r="BM578" s="46"/>
      <c r="BN578" s="46"/>
      <c r="BO578" s="46"/>
      <c r="BP578" s="46"/>
      <c r="BQ578" s="46"/>
      <c r="BR578" s="46"/>
      <c r="BS578" s="46"/>
      <c r="BT578" s="46"/>
      <c r="BU578" s="46"/>
      <c r="BV578" s="46"/>
      <c r="BW578" s="46"/>
      <c r="BX578" s="46"/>
      <c r="BY578" s="46"/>
      <c r="BZ578" s="46"/>
      <c r="CA578" s="46"/>
      <c r="CB578" s="46"/>
      <c r="CC578" s="46"/>
      <c r="CD578" s="46"/>
      <c r="CE578" s="46"/>
      <c r="CF578" s="46"/>
      <c r="CG578" s="46"/>
      <c r="CH578" s="46"/>
    </row>
    <row r="579" spans="1:86" s="2" customFormat="1" ht="14.25" customHeight="1">
      <c r="A579" s="21" t="s">
        <v>94</v>
      </c>
      <c r="B579" s="20" t="s">
        <v>49</v>
      </c>
      <c r="C579" s="20" t="s">
        <v>9</v>
      </c>
      <c r="D579" s="20" t="s">
        <v>6</v>
      </c>
      <c r="E579" s="20" t="s">
        <v>467</v>
      </c>
      <c r="F579" s="20" t="s">
        <v>93</v>
      </c>
      <c r="G579" s="108">
        <f>G580</f>
        <v>0</v>
      </c>
      <c r="H579" s="108">
        <f>H580</f>
        <v>150</v>
      </c>
      <c r="I579" s="108">
        <f t="shared" si="142"/>
        <v>150</v>
      </c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  <c r="AC579" s="46"/>
      <c r="AD579" s="46"/>
      <c r="AE579" s="46"/>
      <c r="AF579" s="46"/>
      <c r="AG579" s="46"/>
      <c r="AH579" s="46"/>
      <c r="AI579" s="46"/>
      <c r="AJ579" s="46"/>
      <c r="AK579" s="46"/>
      <c r="AL579" s="46"/>
      <c r="AM579" s="46"/>
      <c r="AN579" s="46"/>
      <c r="AO579" s="46"/>
      <c r="AP579" s="46"/>
      <c r="AQ579" s="46"/>
      <c r="AR579" s="46"/>
      <c r="AS579" s="46"/>
      <c r="AT579" s="46"/>
      <c r="AU579" s="46"/>
      <c r="AV579" s="46"/>
      <c r="AW579" s="46"/>
      <c r="AX579" s="46"/>
      <c r="AY579" s="46"/>
      <c r="AZ579" s="46"/>
      <c r="BA579" s="46"/>
      <c r="BB579" s="46"/>
      <c r="BC579" s="46"/>
      <c r="BD579" s="46"/>
      <c r="BE579" s="46"/>
      <c r="BF579" s="46"/>
      <c r="BG579" s="46"/>
      <c r="BH579" s="46"/>
      <c r="BI579" s="46"/>
      <c r="BJ579" s="46"/>
      <c r="BK579" s="46"/>
      <c r="BL579" s="46"/>
      <c r="BM579" s="46"/>
      <c r="BN579" s="46"/>
      <c r="BO579" s="46"/>
      <c r="BP579" s="46"/>
      <c r="BQ579" s="46"/>
      <c r="BR579" s="46"/>
      <c r="BS579" s="46"/>
      <c r="BT579" s="46"/>
      <c r="BU579" s="46"/>
      <c r="BV579" s="46"/>
      <c r="BW579" s="46"/>
      <c r="BX579" s="46"/>
      <c r="BY579" s="46"/>
      <c r="BZ579" s="46"/>
      <c r="CA579" s="46"/>
      <c r="CB579" s="46"/>
      <c r="CC579" s="46"/>
      <c r="CD579" s="46"/>
      <c r="CE579" s="46"/>
      <c r="CF579" s="46"/>
      <c r="CG579" s="46"/>
      <c r="CH579" s="46"/>
    </row>
    <row r="580" spans="1:86" s="2" customFormat="1" ht="14.25" customHeight="1">
      <c r="A580" s="21" t="s">
        <v>206</v>
      </c>
      <c r="B580" s="20" t="s">
        <v>49</v>
      </c>
      <c r="C580" s="20" t="s">
        <v>9</v>
      </c>
      <c r="D580" s="20" t="s">
        <v>6</v>
      </c>
      <c r="E580" s="20" t="s">
        <v>467</v>
      </c>
      <c r="F580" s="20" t="s">
        <v>207</v>
      </c>
      <c r="G580" s="108">
        <v>0</v>
      </c>
      <c r="H580" s="111">
        <v>150</v>
      </c>
      <c r="I580" s="108">
        <f t="shared" si="142"/>
        <v>150</v>
      </c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  <c r="AC580" s="46"/>
      <c r="AD580" s="46"/>
      <c r="AE580" s="46"/>
      <c r="AF580" s="46"/>
      <c r="AG580" s="46"/>
      <c r="AH580" s="46"/>
      <c r="AI580" s="46"/>
      <c r="AJ580" s="46"/>
      <c r="AK580" s="46"/>
      <c r="AL580" s="46"/>
      <c r="AM580" s="46"/>
      <c r="AN580" s="46"/>
      <c r="AO580" s="46"/>
      <c r="AP580" s="46"/>
      <c r="AQ580" s="46"/>
      <c r="AR580" s="46"/>
      <c r="AS580" s="46"/>
      <c r="AT580" s="46"/>
      <c r="AU580" s="46"/>
      <c r="AV580" s="46"/>
      <c r="AW580" s="46"/>
      <c r="AX580" s="46"/>
      <c r="AY580" s="46"/>
      <c r="AZ580" s="46"/>
      <c r="BA580" s="46"/>
      <c r="BB580" s="46"/>
      <c r="BC580" s="46"/>
      <c r="BD580" s="46"/>
      <c r="BE580" s="46"/>
      <c r="BF580" s="46"/>
      <c r="BG580" s="46"/>
      <c r="BH580" s="46"/>
      <c r="BI580" s="46"/>
      <c r="BJ580" s="46"/>
      <c r="BK580" s="46"/>
      <c r="BL580" s="46"/>
      <c r="BM580" s="46"/>
      <c r="BN580" s="46"/>
      <c r="BO580" s="46"/>
      <c r="BP580" s="46"/>
      <c r="BQ580" s="46"/>
      <c r="BR580" s="46"/>
      <c r="BS580" s="46"/>
      <c r="BT580" s="46"/>
      <c r="BU580" s="46"/>
      <c r="BV580" s="46"/>
      <c r="BW580" s="46"/>
      <c r="BX580" s="46"/>
      <c r="BY580" s="46"/>
      <c r="BZ580" s="46"/>
      <c r="CA580" s="46"/>
      <c r="CB580" s="46"/>
      <c r="CC580" s="46"/>
      <c r="CD580" s="46"/>
      <c r="CE580" s="46"/>
      <c r="CF580" s="46"/>
      <c r="CG580" s="46"/>
      <c r="CH580" s="46"/>
    </row>
    <row r="581" spans="1:86" s="2" customFormat="1" ht="24" hidden="1">
      <c r="A581" s="21" t="s">
        <v>412</v>
      </c>
      <c r="B581" s="20" t="s">
        <v>49</v>
      </c>
      <c r="C581" s="20" t="s">
        <v>9</v>
      </c>
      <c r="D581" s="20" t="s">
        <v>6</v>
      </c>
      <c r="E581" s="20" t="s">
        <v>468</v>
      </c>
      <c r="F581" s="20"/>
      <c r="G581" s="108">
        <f>G582</f>
        <v>0</v>
      </c>
      <c r="H581" s="108">
        <f>H582</f>
        <v>0</v>
      </c>
      <c r="I581" s="108">
        <f t="shared" si="142"/>
        <v>0</v>
      </c>
      <c r="J581" s="46"/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  <c r="AB581" s="46"/>
      <c r="AC581" s="46"/>
      <c r="AD581" s="46"/>
      <c r="AE581" s="46"/>
      <c r="AF581" s="46"/>
      <c r="AG581" s="46"/>
      <c r="AH581" s="46"/>
      <c r="AI581" s="46"/>
      <c r="AJ581" s="46"/>
      <c r="AK581" s="46"/>
      <c r="AL581" s="46"/>
      <c r="AM581" s="46"/>
      <c r="AN581" s="46"/>
      <c r="AO581" s="46"/>
      <c r="AP581" s="46"/>
      <c r="AQ581" s="46"/>
      <c r="AR581" s="46"/>
      <c r="AS581" s="46"/>
      <c r="AT581" s="46"/>
      <c r="AU581" s="46"/>
      <c r="AV581" s="46"/>
      <c r="AW581" s="46"/>
      <c r="AX581" s="46"/>
      <c r="AY581" s="46"/>
      <c r="AZ581" s="46"/>
      <c r="BA581" s="46"/>
      <c r="BB581" s="46"/>
      <c r="BC581" s="46"/>
      <c r="BD581" s="46"/>
      <c r="BE581" s="46"/>
      <c r="BF581" s="46"/>
      <c r="BG581" s="46"/>
      <c r="BH581" s="46"/>
      <c r="BI581" s="46"/>
      <c r="BJ581" s="46"/>
      <c r="BK581" s="46"/>
      <c r="BL581" s="46"/>
      <c r="BM581" s="46"/>
      <c r="BN581" s="46"/>
      <c r="BO581" s="46"/>
      <c r="BP581" s="46"/>
      <c r="BQ581" s="46"/>
      <c r="BR581" s="46"/>
      <c r="BS581" s="46"/>
      <c r="BT581" s="46"/>
      <c r="BU581" s="46"/>
      <c r="BV581" s="46"/>
      <c r="BW581" s="46"/>
      <c r="BX581" s="46"/>
      <c r="BY581" s="46"/>
      <c r="BZ581" s="46"/>
      <c r="CA581" s="46"/>
      <c r="CB581" s="46"/>
      <c r="CC581" s="46"/>
      <c r="CD581" s="46"/>
      <c r="CE581" s="46"/>
      <c r="CF581" s="46"/>
      <c r="CG581" s="46"/>
      <c r="CH581" s="46"/>
    </row>
    <row r="582" spans="1:86" s="2" customFormat="1" ht="12" hidden="1">
      <c r="A582" s="21" t="s">
        <v>94</v>
      </c>
      <c r="B582" s="20" t="s">
        <v>49</v>
      </c>
      <c r="C582" s="20" t="s">
        <v>9</v>
      </c>
      <c r="D582" s="20" t="s">
        <v>6</v>
      </c>
      <c r="E582" s="20" t="s">
        <v>468</v>
      </c>
      <c r="F582" s="20" t="s">
        <v>93</v>
      </c>
      <c r="G582" s="108">
        <f>G583</f>
        <v>0</v>
      </c>
      <c r="H582" s="108">
        <f>H583</f>
        <v>0</v>
      </c>
      <c r="I582" s="108">
        <f t="shared" si="142"/>
        <v>0</v>
      </c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  <c r="AC582" s="46"/>
      <c r="AD582" s="46"/>
      <c r="AE582" s="46"/>
      <c r="AF582" s="46"/>
      <c r="AG582" s="46"/>
      <c r="AH582" s="46"/>
      <c r="AI582" s="46"/>
      <c r="AJ582" s="46"/>
      <c r="AK582" s="46"/>
      <c r="AL582" s="46"/>
      <c r="AM582" s="46"/>
      <c r="AN582" s="46"/>
      <c r="AO582" s="46"/>
      <c r="AP582" s="46"/>
      <c r="AQ582" s="46"/>
      <c r="AR582" s="46"/>
      <c r="AS582" s="46"/>
      <c r="AT582" s="46"/>
      <c r="AU582" s="46"/>
      <c r="AV582" s="46"/>
      <c r="AW582" s="46"/>
      <c r="AX582" s="46"/>
      <c r="AY582" s="46"/>
      <c r="AZ582" s="46"/>
      <c r="BA582" s="46"/>
      <c r="BB582" s="46"/>
      <c r="BC582" s="46"/>
      <c r="BD582" s="46"/>
      <c r="BE582" s="46"/>
      <c r="BF582" s="46"/>
      <c r="BG582" s="46"/>
      <c r="BH582" s="46"/>
      <c r="BI582" s="46"/>
      <c r="BJ582" s="46"/>
      <c r="BK582" s="46"/>
      <c r="BL582" s="46"/>
      <c r="BM582" s="46"/>
      <c r="BN582" s="46"/>
      <c r="BO582" s="46"/>
      <c r="BP582" s="46"/>
      <c r="BQ582" s="46"/>
      <c r="BR582" s="46"/>
      <c r="BS582" s="46"/>
      <c r="BT582" s="46"/>
      <c r="BU582" s="46"/>
      <c r="BV582" s="46"/>
      <c r="BW582" s="46"/>
      <c r="BX582" s="46"/>
      <c r="BY582" s="46"/>
      <c r="BZ582" s="46"/>
      <c r="CA582" s="46"/>
      <c r="CB582" s="46"/>
      <c r="CC582" s="46"/>
      <c r="CD582" s="46"/>
      <c r="CE582" s="46"/>
      <c r="CF582" s="46"/>
      <c r="CG582" s="46"/>
      <c r="CH582" s="46"/>
    </row>
    <row r="583" spans="1:86" s="2" customFormat="1" ht="12" hidden="1">
      <c r="A583" s="21" t="s">
        <v>206</v>
      </c>
      <c r="B583" s="20" t="s">
        <v>49</v>
      </c>
      <c r="C583" s="20" t="s">
        <v>9</v>
      </c>
      <c r="D583" s="20" t="s">
        <v>6</v>
      </c>
      <c r="E583" s="20" t="s">
        <v>468</v>
      </c>
      <c r="F583" s="20" t="s">
        <v>207</v>
      </c>
      <c r="G583" s="108"/>
      <c r="H583" s="111"/>
      <c r="I583" s="108">
        <f t="shared" si="142"/>
        <v>0</v>
      </c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  <c r="AC583" s="46"/>
      <c r="AD583" s="46"/>
      <c r="AE583" s="46"/>
      <c r="AF583" s="46"/>
      <c r="AG583" s="46"/>
      <c r="AH583" s="46"/>
      <c r="AI583" s="46"/>
      <c r="AJ583" s="46"/>
      <c r="AK583" s="46"/>
      <c r="AL583" s="46"/>
      <c r="AM583" s="46"/>
      <c r="AN583" s="46"/>
      <c r="AO583" s="46"/>
      <c r="AP583" s="46"/>
      <c r="AQ583" s="46"/>
      <c r="AR583" s="46"/>
      <c r="AS583" s="46"/>
      <c r="AT583" s="46"/>
      <c r="AU583" s="46"/>
      <c r="AV583" s="46"/>
      <c r="AW583" s="46"/>
      <c r="AX583" s="46"/>
      <c r="AY583" s="46"/>
      <c r="AZ583" s="46"/>
      <c r="BA583" s="46"/>
      <c r="BB583" s="46"/>
      <c r="BC583" s="46"/>
      <c r="BD583" s="46"/>
      <c r="BE583" s="46"/>
      <c r="BF583" s="46"/>
      <c r="BG583" s="46"/>
      <c r="BH583" s="46"/>
      <c r="BI583" s="46"/>
      <c r="BJ583" s="46"/>
      <c r="BK583" s="46"/>
      <c r="BL583" s="46"/>
      <c r="BM583" s="46"/>
      <c r="BN583" s="46"/>
      <c r="BO583" s="46"/>
      <c r="BP583" s="46"/>
      <c r="BQ583" s="46"/>
      <c r="BR583" s="46"/>
      <c r="BS583" s="46"/>
      <c r="BT583" s="46"/>
      <c r="BU583" s="46"/>
      <c r="BV583" s="46"/>
      <c r="BW583" s="46"/>
      <c r="BX583" s="46"/>
      <c r="BY583" s="46"/>
      <c r="BZ583" s="46"/>
      <c r="CA583" s="46"/>
      <c r="CB583" s="46"/>
      <c r="CC583" s="46"/>
      <c r="CD583" s="46"/>
      <c r="CE583" s="46"/>
      <c r="CF583" s="46"/>
      <c r="CG583" s="46"/>
      <c r="CH583" s="46"/>
    </row>
    <row r="584" spans="1:86" s="2" customFormat="1" ht="12" hidden="1">
      <c r="A584" s="21" t="s">
        <v>378</v>
      </c>
      <c r="B584" s="20" t="s">
        <v>49</v>
      </c>
      <c r="C584" s="20" t="s">
        <v>9</v>
      </c>
      <c r="D584" s="20" t="s">
        <v>6</v>
      </c>
      <c r="E584" s="20" t="s">
        <v>469</v>
      </c>
      <c r="F584" s="20"/>
      <c r="G584" s="108">
        <f>G585</f>
        <v>0</v>
      </c>
      <c r="H584" s="108">
        <f>H585</f>
        <v>0</v>
      </c>
      <c r="I584" s="108">
        <f t="shared" si="142"/>
        <v>0</v>
      </c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  <c r="AC584" s="46"/>
      <c r="AD584" s="46"/>
      <c r="AE584" s="46"/>
      <c r="AF584" s="46"/>
      <c r="AG584" s="46"/>
      <c r="AH584" s="46"/>
      <c r="AI584" s="46"/>
      <c r="AJ584" s="46"/>
      <c r="AK584" s="46"/>
      <c r="AL584" s="46"/>
      <c r="AM584" s="46"/>
      <c r="AN584" s="46"/>
      <c r="AO584" s="46"/>
      <c r="AP584" s="46"/>
      <c r="AQ584" s="46"/>
      <c r="AR584" s="46"/>
      <c r="AS584" s="46"/>
      <c r="AT584" s="46"/>
      <c r="AU584" s="46"/>
      <c r="AV584" s="46"/>
      <c r="AW584" s="46"/>
      <c r="AX584" s="46"/>
      <c r="AY584" s="46"/>
      <c r="AZ584" s="46"/>
      <c r="BA584" s="46"/>
      <c r="BB584" s="46"/>
      <c r="BC584" s="46"/>
      <c r="BD584" s="46"/>
      <c r="BE584" s="46"/>
      <c r="BF584" s="46"/>
      <c r="BG584" s="46"/>
      <c r="BH584" s="46"/>
      <c r="BI584" s="46"/>
      <c r="BJ584" s="46"/>
      <c r="BK584" s="46"/>
      <c r="BL584" s="46"/>
      <c r="BM584" s="46"/>
      <c r="BN584" s="46"/>
      <c r="BO584" s="46"/>
      <c r="BP584" s="46"/>
      <c r="BQ584" s="46"/>
      <c r="BR584" s="46"/>
      <c r="BS584" s="46"/>
      <c r="BT584" s="46"/>
      <c r="BU584" s="46"/>
      <c r="BV584" s="46"/>
      <c r="BW584" s="46"/>
      <c r="BX584" s="46"/>
      <c r="BY584" s="46"/>
      <c r="BZ584" s="46"/>
      <c r="CA584" s="46"/>
      <c r="CB584" s="46"/>
      <c r="CC584" s="46"/>
      <c r="CD584" s="46"/>
      <c r="CE584" s="46"/>
      <c r="CF584" s="46"/>
      <c r="CG584" s="46"/>
      <c r="CH584" s="46"/>
    </row>
    <row r="585" spans="1:86" s="2" customFormat="1" ht="12" hidden="1">
      <c r="A585" s="21" t="s">
        <v>94</v>
      </c>
      <c r="B585" s="20" t="s">
        <v>49</v>
      </c>
      <c r="C585" s="20" t="s">
        <v>9</v>
      </c>
      <c r="D585" s="20" t="s">
        <v>6</v>
      </c>
      <c r="E585" s="20" t="s">
        <v>469</v>
      </c>
      <c r="F585" s="20" t="s">
        <v>93</v>
      </c>
      <c r="G585" s="108">
        <f>G586</f>
        <v>0</v>
      </c>
      <c r="H585" s="108">
        <f>H586</f>
        <v>0</v>
      </c>
      <c r="I585" s="108">
        <f t="shared" si="142"/>
        <v>0</v>
      </c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  <c r="AC585" s="46"/>
      <c r="AD585" s="46"/>
      <c r="AE585" s="46"/>
      <c r="AF585" s="46"/>
      <c r="AG585" s="46"/>
      <c r="AH585" s="46"/>
      <c r="AI585" s="46"/>
      <c r="AJ585" s="46"/>
      <c r="AK585" s="46"/>
      <c r="AL585" s="46"/>
      <c r="AM585" s="46"/>
      <c r="AN585" s="46"/>
      <c r="AO585" s="46"/>
      <c r="AP585" s="46"/>
      <c r="AQ585" s="46"/>
      <c r="AR585" s="46"/>
      <c r="AS585" s="46"/>
      <c r="AT585" s="46"/>
      <c r="AU585" s="46"/>
      <c r="AV585" s="46"/>
      <c r="AW585" s="46"/>
      <c r="AX585" s="46"/>
      <c r="AY585" s="46"/>
      <c r="AZ585" s="46"/>
      <c r="BA585" s="46"/>
      <c r="BB585" s="46"/>
      <c r="BC585" s="46"/>
      <c r="BD585" s="46"/>
      <c r="BE585" s="46"/>
      <c r="BF585" s="46"/>
      <c r="BG585" s="46"/>
      <c r="BH585" s="46"/>
      <c r="BI585" s="46"/>
      <c r="BJ585" s="46"/>
      <c r="BK585" s="46"/>
      <c r="BL585" s="46"/>
      <c r="BM585" s="46"/>
      <c r="BN585" s="46"/>
      <c r="BO585" s="46"/>
      <c r="BP585" s="46"/>
      <c r="BQ585" s="46"/>
      <c r="BR585" s="46"/>
      <c r="BS585" s="46"/>
      <c r="BT585" s="46"/>
      <c r="BU585" s="46"/>
      <c r="BV585" s="46"/>
      <c r="BW585" s="46"/>
      <c r="BX585" s="46"/>
      <c r="BY585" s="46"/>
      <c r="BZ585" s="46"/>
      <c r="CA585" s="46"/>
      <c r="CB585" s="46"/>
      <c r="CC585" s="46"/>
      <c r="CD585" s="46"/>
      <c r="CE585" s="46"/>
      <c r="CF585" s="46"/>
      <c r="CG585" s="46"/>
      <c r="CH585" s="46"/>
    </row>
    <row r="586" spans="1:86" s="2" customFormat="1" ht="12" hidden="1">
      <c r="A586" s="21" t="s">
        <v>206</v>
      </c>
      <c r="B586" s="20" t="s">
        <v>49</v>
      </c>
      <c r="C586" s="20" t="s">
        <v>9</v>
      </c>
      <c r="D586" s="20" t="s">
        <v>6</v>
      </c>
      <c r="E586" s="20" t="s">
        <v>469</v>
      </c>
      <c r="F586" s="20" t="s">
        <v>207</v>
      </c>
      <c r="G586" s="108"/>
      <c r="H586" s="111"/>
      <c r="I586" s="108">
        <f t="shared" si="142"/>
        <v>0</v>
      </c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  <c r="AC586" s="46"/>
      <c r="AD586" s="46"/>
      <c r="AE586" s="46"/>
      <c r="AF586" s="46"/>
      <c r="AG586" s="46"/>
      <c r="AH586" s="46"/>
      <c r="AI586" s="46"/>
      <c r="AJ586" s="46"/>
      <c r="AK586" s="46"/>
      <c r="AL586" s="46"/>
      <c r="AM586" s="46"/>
      <c r="AN586" s="46"/>
      <c r="AO586" s="46"/>
      <c r="AP586" s="46"/>
      <c r="AQ586" s="46"/>
      <c r="AR586" s="46"/>
      <c r="AS586" s="46"/>
      <c r="AT586" s="46"/>
      <c r="AU586" s="46"/>
      <c r="AV586" s="46"/>
      <c r="AW586" s="46"/>
      <c r="AX586" s="46"/>
      <c r="AY586" s="46"/>
      <c r="AZ586" s="46"/>
      <c r="BA586" s="46"/>
      <c r="BB586" s="46"/>
      <c r="BC586" s="46"/>
      <c r="BD586" s="46"/>
      <c r="BE586" s="46"/>
      <c r="BF586" s="46"/>
      <c r="BG586" s="46"/>
      <c r="BH586" s="46"/>
      <c r="BI586" s="46"/>
      <c r="BJ586" s="46"/>
      <c r="BK586" s="46"/>
      <c r="BL586" s="46"/>
      <c r="BM586" s="46"/>
      <c r="BN586" s="46"/>
      <c r="BO586" s="46"/>
      <c r="BP586" s="46"/>
      <c r="BQ586" s="46"/>
      <c r="BR586" s="46"/>
      <c r="BS586" s="46"/>
      <c r="BT586" s="46"/>
      <c r="BU586" s="46"/>
      <c r="BV586" s="46"/>
      <c r="BW586" s="46"/>
      <c r="BX586" s="46"/>
      <c r="BY586" s="46"/>
      <c r="BZ586" s="46"/>
      <c r="CA586" s="46"/>
      <c r="CB586" s="46"/>
      <c r="CC586" s="46"/>
      <c r="CD586" s="46"/>
      <c r="CE586" s="46"/>
      <c r="CF586" s="46"/>
      <c r="CG586" s="46"/>
      <c r="CH586" s="46"/>
    </row>
    <row r="587" spans="1:86" s="2" customFormat="1" ht="12" hidden="1">
      <c r="A587" s="21" t="s">
        <v>411</v>
      </c>
      <c r="B587" s="20" t="s">
        <v>49</v>
      </c>
      <c r="C587" s="20" t="s">
        <v>9</v>
      </c>
      <c r="D587" s="20" t="s">
        <v>6</v>
      </c>
      <c r="E587" s="20" t="s">
        <v>470</v>
      </c>
      <c r="F587" s="20"/>
      <c r="G587" s="108">
        <f>G588</f>
        <v>0</v>
      </c>
      <c r="H587" s="108">
        <f>H588</f>
        <v>0</v>
      </c>
      <c r="I587" s="108">
        <f t="shared" si="142"/>
        <v>0</v>
      </c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  <c r="AC587" s="46"/>
      <c r="AD587" s="46"/>
      <c r="AE587" s="46"/>
      <c r="AF587" s="46"/>
      <c r="AG587" s="46"/>
      <c r="AH587" s="46"/>
      <c r="AI587" s="46"/>
      <c r="AJ587" s="46"/>
      <c r="AK587" s="46"/>
      <c r="AL587" s="46"/>
      <c r="AM587" s="46"/>
      <c r="AN587" s="46"/>
      <c r="AO587" s="46"/>
      <c r="AP587" s="46"/>
      <c r="AQ587" s="46"/>
      <c r="AR587" s="46"/>
      <c r="AS587" s="46"/>
      <c r="AT587" s="46"/>
      <c r="AU587" s="46"/>
      <c r="AV587" s="46"/>
      <c r="AW587" s="46"/>
      <c r="AX587" s="46"/>
      <c r="AY587" s="46"/>
      <c r="AZ587" s="46"/>
      <c r="BA587" s="46"/>
      <c r="BB587" s="46"/>
      <c r="BC587" s="46"/>
      <c r="BD587" s="46"/>
      <c r="BE587" s="46"/>
      <c r="BF587" s="46"/>
      <c r="BG587" s="46"/>
      <c r="BH587" s="46"/>
      <c r="BI587" s="46"/>
      <c r="BJ587" s="46"/>
      <c r="BK587" s="46"/>
      <c r="BL587" s="46"/>
      <c r="BM587" s="46"/>
      <c r="BN587" s="46"/>
      <c r="BO587" s="46"/>
      <c r="BP587" s="46"/>
      <c r="BQ587" s="46"/>
      <c r="BR587" s="46"/>
      <c r="BS587" s="46"/>
      <c r="BT587" s="46"/>
      <c r="BU587" s="46"/>
      <c r="BV587" s="46"/>
      <c r="BW587" s="46"/>
      <c r="BX587" s="46"/>
      <c r="BY587" s="46"/>
      <c r="BZ587" s="46"/>
      <c r="CA587" s="46"/>
      <c r="CB587" s="46"/>
      <c r="CC587" s="46"/>
      <c r="CD587" s="46"/>
      <c r="CE587" s="46"/>
      <c r="CF587" s="46"/>
      <c r="CG587" s="46"/>
      <c r="CH587" s="46"/>
    </row>
    <row r="588" spans="1:86" s="2" customFormat="1" ht="12" hidden="1">
      <c r="A588" s="21" t="s">
        <v>114</v>
      </c>
      <c r="B588" s="20" t="s">
        <v>49</v>
      </c>
      <c r="C588" s="20" t="s">
        <v>9</v>
      </c>
      <c r="D588" s="20" t="s">
        <v>6</v>
      </c>
      <c r="E588" s="20" t="s">
        <v>470</v>
      </c>
      <c r="F588" s="20" t="s">
        <v>93</v>
      </c>
      <c r="G588" s="108">
        <f>G589</f>
        <v>0</v>
      </c>
      <c r="H588" s="108">
        <f>H589</f>
        <v>0</v>
      </c>
      <c r="I588" s="108">
        <f t="shared" si="142"/>
        <v>0</v>
      </c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  <c r="AC588" s="46"/>
      <c r="AD588" s="46"/>
      <c r="AE588" s="46"/>
      <c r="AF588" s="46"/>
      <c r="AG588" s="46"/>
      <c r="AH588" s="46"/>
      <c r="AI588" s="46"/>
      <c r="AJ588" s="46"/>
      <c r="AK588" s="46"/>
      <c r="AL588" s="46"/>
      <c r="AM588" s="46"/>
      <c r="AN588" s="46"/>
      <c r="AO588" s="46"/>
      <c r="AP588" s="46"/>
      <c r="AQ588" s="46"/>
      <c r="AR588" s="46"/>
      <c r="AS588" s="46"/>
      <c r="AT588" s="46"/>
      <c r="AU588" s="46"/>
      <c r="AV588" s="46"/>
      <c r="AW588" s="46"/>
      <c r="AX588" s="46"/>
      <c r="AY588" s="46"/>
      <c r="AZ588" s="46"/>
      <c r="BA588" s="46"/>
      <c r="BB588" s="46"/>
      <c r="BC588" s="46"/>
      <c r="BD588" s="46"/>
      <c r="BE588" s="46"/>
      <c r="BF588" s="46"/>
      <c r="BG588" s="46"/>
      <c r="BH588" s="46"/>
      <c r="BI588" s="46"/>
      <c r="BJ588" s="46"/>
      <c r="BK588" s="46"/>
      <c r="BL588" s="46"/>
      <c r="BM588" s="46"/>
      <c r="BN588" s="46"/>
      <c r="BO588" s="46"/>
      <c r="BP588" s="46"/>
      <c r="BQ588" s="46"/>
      <c r="BR588" s="46"/>
      <c r="BS588" s="46"/>
      <c r="BT588" s="46"/>
      <c r="BU588" s="46"/>
      <c r="BV588" s="46"/>
      <c r="BW588" s="46"/>
      <c r="BX588" s="46"/>
      <c r="BY588" s="46"/>
      <c r="BZ588" s="46"/>
      <c r="CA588" s="46"/>
      <c r="CB588" s="46"/>
      <c r="CC588" s="46"/>
      <c r="CD588" s="46"/>
      <c r="CE588" s="46"/>
      <c r="CF588" s="46"/>
      <c r="CG588" s="46"/>
      <c r="CH588" s="46"/>
    </row>
    <row r="589" spans="1:86" s="2" customFormat="1" ht="12" hidden="1">
      <c r="A589" s="21" t="s">
        <v>206</v>
      </c>
      <c r="B589" s="20" t="s">
        <v>49</v>
      </c>
      <c r="C589" s="20" t="s">
        <v>9</v>
      </c>
      <c r="D589" s="20" t="s">
        <v>6</v>
      </c>
      <c r="E589" s="20" t="s">
        <v>470</v>
      </c>
      <c r="F589" s="20" t="s">
        <v>207</v>
      </c>
      <c r="G589" s="108"/>
      <c r="H589" s="111"/>
      <c r="I589" s="108">
        <f t="shared" si="142"/>
        <v>0</v>
      </c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  <c r="AC589" s="46"/>
      <c r="AD589" s="46"/>
      <c r="AE589" s="46"/>
      <c r="AF589" s="46"/>
      <c r="AG589" s="46"/>
      <c r="AH589" s="46"/>
      <c r="AI589" s="46"/>
      <c r="AJ589" s="46"/>
      <c r="AK589" s="46"/>
      <c r="AL589" s="46"/>
      <c r="AM589" s="46"/>
      <c r="AN589" s="46"/>
      <c r="AO589" s="46"/>
      <c r="AP589" s="46"/>
      <c r="AQ589" s="46"/>
      <c r="AR589" s="46"/>
      <c r="AS589" s="46"/>
      <c r="AT589" s="46"/>
      <c r="AU589" s="46"/>
      <c r="AV589" s="46"/>
      <c r="AW589" s="46"/>
      <c r="AX589" s="46"/>
      <c r="AY589" s="46"/>
      <c r="AZ589" s="46"/>
      <c r="BA589" s="46"/>
      <c r="BB589" s="46"/>
      <c r="BC589" s="46"/>
      <c r="BD589" s="46"/>
      <c r="BE589" s="46"/>
      <c r="BF589" s="46"/>
      <c r="BG589" s="46"/>
      <c r="BH589" s="46"/>
      <c r="BI589" s="46"/>
      <c r="BJ589" s="46"/>
      <c r="BK589" s="46"/>
      <c r="BL589" s="46"/>
      <c r="BM589" s="46"/>
      <c r="BN589" s="46"/>
      <c r="BO589" s="46"/>
      <c r="BP589" s="46"/>
      <c r="BQ589" s="46"/>
      <c r="BR589" s="46"/>
      <c r="BS589" s="46"/>
      <c r="BT589" s="46"/>
      <c r="BU589" s="46"/>
      <c r="BV589" s="46"/>
      <c r="BW589" s="46"/>
      <c r="BX589" s="46"/>
      <c r="BY589" s="46"/>
      <c r="BZ589" s="46"/>
      <c r="CA589" s="46"/>
      <c r="CB589" s="46"/>
      <c r="CC589" s="46"/>
      <c r="CD589" s="46"/>
      <c r="CE589" s="46"/>
      <c r="CF589" s="46"/>
      <c r="CG589" s="46"/>
      <c r="CH589" s="46"/>
    </row>
    <row r="590" spans="1:86" s="2" customFormat="1" ht="12">
      <c r="A590" s="21" t="s">
        <v>123</v>
      </c>
      <c r="B590" s="20" t="s">
        <v>49</v>
      </c>
      <c r="C590" s="20" t="s">
        <v>9</v>
      </c>
      <c r="D590" s="20" t="s">
        <v>6</v>
      </c>
      <c r="E590" s="20" t="s">
        <v>367</v>
      </c>
      <c r="F590" s="20"/>
      <c r="G590" s="108">
        <f>G597+G594+G591</f>
        <v>13069.9</v>
      </c>
      <c r="H590" s="108">
        <f t="shared" ref="H590" si="144">H597+H594+H591</f>
        <v>0</v>
      </c>
      <c r="I590" s="108">
        <f t="shared" si="142"/>
        <v>13069.9</v>
      </c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  <c r="AC590" s="46"/>
      <c r="AD590" s="46"/>
      <c r="AE590" s="46"/>
      <c r="AF590" s="46"/>
      <c r="AG590" s="46"/>
      <c r="AH590" s="46"/>
      <c r="AI590" s="46"/>
      <c r="AJ590" s="46"/>
      <c r="AK590" s="46"/>
      <c r="AL590" s="46"/>
      <c r="AM590" s="46"/>
      <c r="AN590" s="46"/>
      <c r="AO590" s="46"/>
      <c r="AP590" s="46"/>
      <c r="AQ590" s="46"/>
      <c r="AR590" s="46"/>
      <c r="AS590" s="46"/>
      <c r="AT590" s="46"/>
      <c r="AU590" s="46"/>
      <c r="AV590" s="46"/>
      <c r="AW590" s="46"/>
      <c r="AX590" s="46"/>
      <c r="AY590" s="46"/>
      <c r="AZ590" s="46"/>
      <c r="BA590" s="46"/>
      <c r="BB590" s="46"/>
      <c r="BC590" s="46"/>
      <c r="BD590" s="46"/>
      <c r="BE590" s="46"/>
      <c r="BF590" s="46"/>
      <c r="BG590" s="46"/>
      <c r="BH590" s="46"/>
      <c r="BI590" s="46"/>
      <c r="BJ590" s="46"/>
      <c r="BK590" s="46"/>
      <c r="BL590" s="46"/>
      <c r="BM590" s="46"/>
      <c r="BN590" s="46"/>
      <c r="BO590" s="46"/>
      <c r="BP590" s="46"/>
      <c r="BQ590" s="46"/>
      <c r="BR590" s="46"/>
      <c r="BS590" s="46"/>
      <c r="BT590" s="46"/>
      <c r="BU590" s="46"/>
      <c r="BV590" s="46"/>
      <c r="BW590" s="46"/>
      <c r="BX590" s="46"/>
      <c r="BY590" s="46"/>
      <c r="BZ590" s="46"/>
      <c r="CA590" s="46"/>
      <c r="CB590" s="46"/>
      <c r="CC590" s="46"/>
      <c r="CD590" s="46"/>
      <c r="CE590" s="46"/>
      <c r="CF590" s="46"/>
      <c r="CG590" s="46"/>
      <c r="CH590" s="46"/>
    </row>
    <row r="591" spans="1:86" s="2" customFormat="1" ht="36">
      <c r="A591" s="21" t="s">
        <v>125</v>
      </c>
      <c r="B591" s="20" t="s">
        <v>49</v>
      </c>
      <c r="C591" s="20" t="s">
        <v>9</v>
      </c>
      <c r="D591" s="20" t="s">
        <v>6</v>
      </c>
      <c r="E591" s="20" t="s">
        <v>455</v>
      </c>
      <c r="F591" s="20"/>
      <c r="G591" s="108">
        <f>G592</f>
        <v>12003.3</v>
      </c>
      <c r="H591" s="108">
        <f t="shared" ref="H591:H592" si="145">H592</f>
        <v>0</v>
      </c>
      <c r="I591" s="108">
        <f t="shared" si="142"/>
        <v>12003.3</v>
      </c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  <c r="AC591" s="46"/>
      <c r="AD591" s="46"/>
      <c r="AE591" s="46"/>
      <c r="AF591" s="46"/>
      <c r="AG591" s="46"/>
      <c r="AH591" s="46"/>
      <c r="AI591" s="46"/>
      <c r="AJ591" s="46"/>
      <c r="AK591" s="46"/>
      <c r="AL591" s="46"/>
      <c r="AM591" s="46"/>
      <c r="AN591" s="46"/>
      <c r="AO591" s="46"/>
      <c r="AP591" s="46"/>
      <c r="AQ591" s="46"/>
      <c r="AR591" s="46"/>
      <c r="AS591" s="46"/>
      <c r="AT591" s="46"/>
      <c r="AU591" s="46"/>
      <c r="AV591" s="46"/>
      <c r="AW591" s="46"/>
      <c r="AX591" s="46"/>
      <c r="AY591" s="46"/>
      <c r="AZ591" s="46"/>
      <c r="BA591" s="46"/>
      <c r="BB591" s="46"/>
      <c r="BC591" s="46"/>
      <c r="BD591" s="46"/>
      <c r="BE591" s="46"/>
      <c r="BF591" s="46"/>
      <c r="BG591" s="46"/>
      <c r="BH591" s="46"/>
      <c r="BI591" s="46"/>
      <c r="BJ591" s="46"/>
      <c r="BK591" s="46"/>
      <c r="BL591" s="46"/>
      <c r="BM591" s="46"/>
      <c r="BN591" s="46"/>
      <c r="BO591" s="46"/>
      <c r="BP591" s="46"/>
      <c r="BQ591" s="46"/>
      <c r="BR591" s="46"/>
      <c r="BS591" s="46"/>
      <c r="BT591" s="46"/>
      <c r="BU591" s="46"/>
      <c r="BV591" s="46"/>
      <c r="BW591" s="46"/>
      <c r="BX591" s="46"/>
      <c r="BY591" s="46"/>
      <c r="BZ591" s="46"/>
      <c r="CA591" s="46"/>
      <c r="CB591" s="46"/>
      <c r="CC591" s="46"/>
      <c r="CD591" s="46"/>
      <c r="CE591" s="46"/>
      <c r="CF591" s="46"/>
      <c r="CG591" s="46"/>
      <c r="CH591" s="46"/>
    </row>
    <row r="592" spans="1:86" s="2" customFormat="1" ht="12">
      <c r="A592" s="21" t="s">
        <v>114</v>
      </c>
      <c r="B592" s="20" t="s">
        <v>49</v>
      </c>
      <c r="C592" s="20" t="s">
        <v>9</v>
      </c>
      <c r="D592" s="20" t="s">
        <v>6</v>
      </c>
      <c r="E592" s="20" t="s">
        <v>455</v>
      </c>
      <c r="F592" s="20" t="s">
        <v>93</v>
      </c>
      <c r="G592" s="108">
        <f>G593</f>
        <v>12003.3</v>
      </c>
      <c r="H592" s="108">
        <f t="shared" si="145"/>
        <v>0</v>
      </c>
      <c r="I592" s="108">
        <f t="shared" si="142"/>
        <v>12003.3</v>
      </c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  <c r="AC592" s="46"/>
      <c r="AD592" s="46"/>
      <c r="AE592" s="46"/>
      <c r="AF592" s="46"/>
      <c r="AG592" s="46"/>
      <c r="AH592" s="46"/>
      <c r="AI592" s="46"/>
      <c r="AJ592" s="46"/>
      <c r="AK592" s="46"/>
      <c r="AL592" s="46"/>
      <c r="AM592" s="46"/>
      <c r="AN592" s="46"/>
      <c r="AO592" s="46"/>
      <c r="AP592" s="46"/>
      <c r="AQ592" s="46"/>
      <c r="AR592" s="46"/>
      <c r="AS592" s="46"/>
      <c r="AT592" s="46"/>
      <c r="AU592" s="46"/>
      <c r="AV592" s="46"/>
      <c r="AW592" s="46"/>
      <c r="AX592" s="46"/>
      <c r="AY592" s="46"/>
      <c r="AZ592" s="46"/>
      <c r="BA592" s="46"/>
      <c r="BB592" s="46"/>
      <c r="BC592" s="46"/>
      <c r="BD592" s="46"/>
      <c r="BE592" s="46"/>
      <c r="BF592" s="46"/>
      <c r="BG592" s="46"/>
      <c r="BH592" s="46"/>
      <c r="BI592" s="46"/>
      <c r="BJ592" s="46"/>
      <c r="BK592" s="46"/>
      <c r="BL592" s="46"/>
      <c r="BM592" s="46"/>
      <c r="BN592" s="46"/>
      <c r="BO592" s="46"/>
      <c r="BP592" s="46"/>
      <c r="BQ592" s="46"/>
      <c r="BR592" s="46"/>
      <c r="BS592" s="46"/>
      <c r="BT592" s="46"/>
      <c r="BU592" s="46"/>
      <c r="BV592" s="46"/>
      <c r="BW592" s="46"/>
      <c r="BX592" s="46"/>
      <c r="BY592" s="46"/>
      <c r="BZ592" s="46"/>
      <c r="CA592" s="46"/>
      <c r="CB592" s="46"/>
      <c r="CC592" s="46"/>
      <c r="CD592" s="46"/>
      <c r="CE592" s="46"/>
      <c r="CF592" s="46"/>
      <c r="CG592" s="46"/>
      <c r="CH592" s="46"/>
    </row>
    <row r="593" spans="1:86" s="2" customFormat="1" ht="12">
      <c r="A593" s="21" t="s">
        <v>206</v>
      </c>
      <c r="B593" s="20" t="s">
        <v>49</v>
      </c>
      <c r="C593" s="20" t="s">
        <v>9</v>
      </c>
      <c r="D593" s="20" t="s">
        <v>6</v>
      </c>
      <c r="E593" s="20" t="s">
        <v>455</v>
      </c>
      <c r="F593" s="20" t="s">
        <v>207</v>
      </c>
      <c r="G593" s="108">
        <v>12003.3</v>
      </c>
      <c r="H593" s="111"/>
      <c r="I593" s="108">
        <f t="shared" si="142"/>
        <v>12003.3</v>
      </c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  <c r="AB593" s="46"/>
      <c r="AC593" s="46"/>
      <c r="AD593" s="46"/>
      <c r="AE593" s="46"/>
      <c r="AF593" s="46"/>
      <c r="AG593" s="46"/>
      <c r="AH593" s="46"/>
      <c r="AI593" s="46"/>
      <c r="AJ593" s="46"/>
      <c r="AK593" s="46"/>
      <c r="AL593" s="46"/>
      <c r="AM593" s="46"/>
      <c r="AN593" s="46"/>
      <c r="AO593" s="46"/>
      <c r="AP593" s="46"/>
      <c r="AQ593" s="46"/>
      <c r="AR593" s="46"/>
      <c r="AS593" s="46"/>
      <c r="AT593" s="46"/>
      <c r="AU593" s="46"/>
      <c r="AV593" s="46"/>
      <c r="AW593" s="46"/>
      <c r="AX593" s="46"/>
      <c r="AY593" s="46"/>
      <c r="AZ593" s="46"/>
      <c r="BA593" s="46"/>
      <c r="BB593" s="46"/>
      <c r="BC593" s="46"/>
      <c r="BD593" s="46"/>
      <c r="BE593" s="46"/>
      <c r="BF593" s="46"/>
      <c r="BG593" s="46"/>
      <c r="BH593" s="46"/>
      <c r="BI593" s="46"/>
      <c r="BJ593" s="46"/>
      <c r="BK593" s="46"/>
      <c r="BL593" s="46"/>
      <c r="BM593" s="46"/>
      <c r="BN593" s="46"/>
      <c r="BO593" s="46"/>
      <c r="BP593" s="46"/>
      <c r="BQ593" s="46"/>
      <c r="BR593" s="46"/>
      <c r="BS593" s="46"/>
      <c r="BT593" s="46"/>
      <c r="BU593" s="46"/>
      <c r="BV593" s="46"/>
      <c r="BW593" s="46"/>
      <c r="BX593" s="46"/>
      <c r="BY593" s="46"/>
      <c r="BZ593" s="46"/>
      <c r="CA593" s="46"/>
      <c r="CB593" s="46"/>
      <c r="CC593" s="46"/>
      <c r="CD593" s="46"/>
      <c r="CE593" s="46"/>
      <c r="CF593" s="46"/>
      <c r="CG593" s="46"/>
      <c r="CH593" s="46"/>
    </row>
    <row r="594" spans="1:86" s="2" customFormat="1" ht="24">
      <c r="A594" s="21" t="s">
        <v>97</v>
      </c>
      <c r="B594" s="20" t="s">
        <v>49</v>
      </c>
      <c r="C594" s="20" t="s">
        <v>9</v>
      </c>
      <c r="D594" s="20" t="s">
        <v>6</v>
      </c>
      <c r="E594" s="20" t="s">
        <v>456</v>
      </c>
      <c r="F594" s="20"/>
      <c r="G594" s="108">
        <f>G595</f>
        <v>1066.5999999999999</v>
      </c>
      <c r="H594" s="108">
        <f t="shared" ref="H594:H595" si="146">H595</f>
        <v>0</v>
      </c>
      <c r="I594" s="108">
        <f t="shared" si="142"/>
        <v>1066.5999999999999</v>
      </c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  <c r="AC594" s="46"/>
      <c r="AD594" s="46"/>
      <c r="AE594" s="46"/>
      <c r="AF594" s="46"/>
      <c r="AG594" s="46"/>
      <c r="AH594" s="46"/>
      <c r="AI594" s="46"/>
      <c r="AJ594" s="46"/>
      <c r="AK594" s="46"/>
      <c r="AL594" s="46"/>
      <c r="AM594" s="46"/>
      <c r="AN594" s="46"/>
      <c r="AO594" s="46"/>
      <c r="AP594" s="46"/>
      <c r="AQ594" s="46"/>
      <c r="AR594" s="46"/>
      <c r="AS594" s="46"/>
      <c r="AT594" s="46"/>
      <c r="AU594" s="46"/>
      <c r="AV594" s="46"/>
      <c r="AW594" s="46"/>
      <c r="AX594" s="46"/>
      <c r="AY594" s="46"/>
      <c r="AZ594" s="46"/>
      <c r="BA594" s="46"/>
      <c r="BB594" s="46"/>
      <c r="BC594" s="46"/>
      <c r="BD594" s="46"/>
      <c r="BE594" s="46"/>
      <c r="BF594" s="46"/>
      <c r="BG594" s="46"/>
      <c r="BH594" s="46"/>
      <c r="BI594" s="46"/>
      <c r="BJ594" s="46"/>
      <c r="BK594" s="46"/>
      <c r="BL594" s="46"/>
      <c r="BM594" s="46"/>
      <c r="BN594" s="46"/>
      <c r="BO594" s="46"/>
      <c r="BP594" s="46"/>
      <c r="BQ594" s="46"/>
      <c r="BR594" s="46"/>
      <c r="BS594" s="46"/>
      <c r="BT594" s="46"/>
      <c r="BU594" s="46"/>
      <c r="BV594" s="46"/>
      <c r="BW594" s="46"/>
      <c r="BX594" s="46"/>
      <c r="BY594" s="46"/>
      <c r="BZ594" s="46"/>
      <c r="CA594" s="46"/>
      <c r="CB594" s="46"/>
      <c r="CC594" s="46"/>
      <c r="CD594" s="46"/>
      <c r="CE594" s="46"/>
      <c r="CF594" s="46"/>
      <c r="CG594" s="46"/>
      <c r="CH594" s="46"/>
    </row>
    <row r="595" spans="1:86" s="2" customFormat="1" ht="12">
      <c r="A595" s="21" t="s">
        <v>94</v>
      </c>
      <c r="B595" s="20" t="s">
        <v>49</v>
      </c>
      <c r="C595" s="20" t="s">
        <v>9</v>
      </c>
      <c r="D595" s="20" t="s">
        <v>6</v>
      </c>
      <c r="E595" s="20" t="s">
        <v>456</v>
      </c>
      <c r="F595" s="20" t="s">
        <v>93</v>
      </c>
      <c r="G595" s="108">
        <f>G596</f>
        <v>1066.5999999999999</v>
      </c>
      <c r="H595" s="108">
        <f t="shared" si="146"/>
        <v>0</v>
      </c>
      <c r="I595" s="108">
        <f t="shared" si="142"/>
        <v>1066.5999999999999</v>
      </c>
      <c r="J595" s="46"/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  <c r="AA595" s="46"/>
      <c r="AB595" s="46"/>
      <c r="AC595" s="46"/>
      <c r="AD595" s="46"/>
      <c r="AE595" s="46"/>
      <c r="AF595" s="46"/>
      <c r="AG595" s="46"/>
      <c r="AH595" s="46"/>
      <c r="AI595" s="46"/>
      <c r="AJ595" s="46"/>
      <c r="AK595" s="46"/>
      <c r="AL595" s="46"/>
      <c r="AM595" s="46"/>
      <c r="AN595" s="46"/>
      <c r="AO595" s="46"/>
      <c r="AP595" s="46"/>
      <c r="AQ595" s="46"/>
      <c r="AR595" s="46"/>
      <c r="AS595" s="46"/>
      <c r="AT595" s="46"/>
      <c r="AU595" s="46"/>
      <c r="AV595" s="46"/>
      <c r="AW595" s="46"/>
      <c r="AX595" s="46"/>
      <c r="AY595" s="46"/>
      <c r="AZ595" s="46"/>
      <c r="BA595" s="46"/>
      <c r="BB595" s="46"/>
      <c r="BC595" s="46"/>
      <c r="BD595" s="46"/>
      <c r="BE595" s="46"/>
      <c r="BF595" s="46"/>
      <c r="BG595" s="46"/>
      <c r="BH595" s="46"/>
      <c r="BI595" s="46"/>
      <c r="BJ595" s="46"/>
      <c r="BK595" s="46"/>
      <c r="BL595" s="46"/>
      <c r="BM595" s="46"/>
      <c r="BN595" s="46"/>
      <c r="BO595" s="46"/>
      <c r="BP595" s="46"/>
      <c r="BQ595" s="46"/>
      <c r="BR595" s="46"/>
      <c r="BS595" s="46"/>
      <c r="BT595" s="46"/>
      <c r="BU595" s="46"/>
      <c r="BV595" s="46"/>
      <c r="BW595" s="46"/>
      <c r="BX595" s="46"/>
      <c r="BY595" s="46"/>
      <c r="BZ595" s="46"/>
      <c r="CA595" s="46"/>
      <c r="CB595" s="46"/>
      <c r="CC595" s="46"/>
      <c r="CD595" s="46"/>
      <c r="CE595" s="46"/>
      <c r="CF595" s="46"/>
      <c r="CG595" s="46"/>
      <c r="CH595" s="46"/>
    </row>
    <row r="596" spans="1:86" s="2" customFormat="1" ht="14.25" customHeight="1">
      <c r="A596" s="21" t="s">
        <v>208</v>
      </c>
      <c r="B596" s="20" t="s">
        <v>49</v>
      </c>
      <c r="C596" s="20" t="s">
        <v>9</v>
      </c>
      <c r="D596" s="20" t="s">
        <v>6</v>
      </c>
      <c r="E596" s="20" t="s">
        <v>456</v>
      </c>
      <c r="F596" s="20" t="s">
        <v>207</v>
      </c>
      <c r="G596" s="108">
        <v>1066.5999999999999</v>
      </c>
      <c r="H596" s="111"/>
      <c r="I596" s="108">
        <f t="shared" si="142"/>
        <v>1066.5999999999999</v>
      </c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  <c r="AC596" s="46"/>
      <c r="AD596" s="46"/>
      <c r="AE596" s="46"/>
      <c r="AF596" s="46"/>
      <c r="AG596" s="46"/>
      <c r="AH596" s="46"/>
      <c r="AI596" s="46"/>
      <c r="AJ596" s="46"/>
      <c r="AK596" s="46"/>
      <c r="AL596" s="46"/>
      <c r="AM596" s="46"/>
      <c r="AN596" s="46"/>
      <c r="AO596" s="46"/>
      <c r="AP596" s="46"/>
      <c r="AQ596" s="46"/>
      <c r="AR596" s="46"/>
      <c r="AS596" s="46"/>
      <c r="AT596" s="46"/>
      <c r="AU596" s="46"/>
      <c r="AV596" s="46"/>
      <c r="AW596" s="46"/>
      <c r="AX596" s="46"/>
      <c r="AY596" s="46"/>
      <c r="AZ596" s="46"/>
      <c r="BA596" s="46"/>
      <c r="BB596" s="46"/>
      <c r="BC596" s="46"/>
      <c r="BD596" s="46"/>
      <c r="BE596" s="46"/>
      <c r="BF596" s="46"/>
      <c r="BG596" s="46"/>
      <c r="BH596" s="46"/>
      <c r="BI596" s="46"/>
      <c r="BJ596" s="46"/>
      <c r="BK596" s="46"/>
      <c r="BL596" s="46"/>
      <c r="BM596" s="46"/>
      <c r="BN596" s="46"/>
      <c r="BO596" s="46"/>
      <c r="BP596" s="46"/>
      <c r="BQ596" s="46"/>
      <c r="BR596" s="46"/>
      <c r="BS596" s="46"/>
      <c r="BT596" s="46"/>
      <c r="BU596" s="46"/>
      <c r="BV596" s="46"/>
      <c r="BW596" s="46"/>
      <c r="BX596" s="46"/>
      <c r="BY596" s="46"/>
      <c r="BZ596" s="46"/>
      <c r="CA596" s="46"/>
      <c r="CB596" s="46"/>
      <c r="CC596" s="46"/>
      <c r="CD596" s="46"/>
      <c r="CE596" s="46"/>
      <c r="CF596" s="46"/>
      <c r="CG596" s="46"/>
      <c r="CH596" s="46"/>
    </row>
    <row r="597" spans="1:86" s="2" customFormat="1" ht="12" hidden="1">
      <c r="A597" s="21" t="s">
        <v>350</v>
      </c>
      <c r="B597" s="20" t="s">
        <v>49</v>
      </c>
      <c r="C597" s="20" t="s">
        <v>9</v>
      </c>
      <c r="D597" s="20" t="s">
        <v>6</v>
      </c>
      <c r="E597" s="20" t="s">
        <v>464</v>
      </c>
      <c r="F597" s="20"/>
      <c r="G597" s="108">
        <f>G598</f>
        <v>0</v>
      </c>
      <c r="H597" s="108">
        <f>H598</f>
        <v>0</v>
      </c>
      <c r="I597" s="108">
        <f t="shared" si="142"/>
        <v>0</v>
      </c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  <c r="AC597" s="46"/>
      <c r="AD597" s="46"/>
      <c r="AE597" s="46"/>
      <c r="AF597" s="46"/>
      <c r="AG597" s="46"/>
      <c r="AH597" s="46"/>
      <c r="AI597" s="46"/>
      <c r="AJ597" s="46"/>
      <c r="AK597" s="46"/>
      <c r="AL597" s="46"/>
      <c r="AM597" s="46"/>
      <c r="AN597" s="46"/>
      <c r="AO597" s="46"/>
      <c r="AP597" s="46"/>
      <c r="AQ597" s="46"/>
      <c r="AR597" s="46"/>
      <c r="AS597" s="46"/>
      <c r="AT597" s="46"/>
      <c r="AU597" s="46"/>
      <c r="AV597" s="46"/>
      <c r="AW597" s="46"/>
      <c r="AX597" s="46"/>
      <c r="AY597" s="46"/>
      <c r="AZ597" s="46"/>
      <c r="BA597" s="46"/>
      <c r="BB597" s="46"/>
      <c r="BC597" s="46"/>
      <c r="BD597" s="46"/>
      <c r="BE597" s="46"/>
      <c r="BF597" s="46"/>
      <c r="BG597" s="46"/>
      <c r="BH597" s="46"/>
      <c r="BI597" s="46"/>
      <c r="BJ597" s="46"/>
      <c r="BK597" s="46"/>
      <c r="BL597" s="46"/>
      <c r="BM597" s="46"/>
      <c r="BN597" s="46"/>
      <c r="BO597" s="46"/>
      <c r="BP597" s="46"/>
      <c r="BQ597" s="46"/>
      <c r="BR597" s="46"/>
      <c r="BS597" s="46"/>
      <c r="BT597" s="46"/>
      <c r="BU597" s="46"/>
      <c r="BV597" s="46"/>
      <c r="BW597" s="46"/>
      <c r="BX597" s="46"/>
      <c r="BY597" s="46"/>
      <c r="BZ597" s="46"/>
      <c r="CA597" s="46"/>
      <c r="CB597" s="46"/>
      <c r="CC597" s="46"/>
      <c r="CD597" s="46"/>
      <c r="CE597" s="46"/>
      <c r="CF597" s="46"/>
      <c r="CG597" s="46"/>
      <c r="CH597" s="46"/>
    </row>
    <row r="598" spans="1:86" s="2" customFormat="1" ht="12" hidden="1">
      <c r="A598" s="21" t="s">
        <v>94</v>
      </c>
      <c r="B598" s="20" t="s">
        <v>49</v>
      </c>
      <c r="C598" s="20" t="s">
        <v>9</v>
      </c>
      <c r="D598" s="20" t="s">
        <v>6</v>
      </c>
      <c r="E598" s="20" t="s">
        <v>464</v>
      </c>
      <c r="F598" s="20" t="s">
        <v>93</v>
      </c>
      <c r="G598" s="108">
        <f>G599</f>
        <v>0</v>
      </c>
      <c r="H598" s="108">
        <f>H599</f>
        <v>0</v>
      </c>
      <c r="I598" s="108">
        <f t="shared" si="142"/>
        <v>0</v>
      </c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  <c r="AC598" s="46"/>
      <c r="AD598" s="46"/>
      <c r="AE598" s="46"/>
      <c r="AF598" s="46"/>
      <c r="AG598" s="46"/>
      <c r="AH598" s="46"/>
      <c r="AI598" s="46"/>
      <c r="AJ598" s="46"/>
      <c r="AK598" s="46"/>
      <c r="AL598" s="46"/>
      <c r="AM598" s="46"/>
      <c r="AN598" s="46"/>
      <c r="AO598" s="46"/>
      <c r="AP598" s="46"/>
      <c r="AQ598" s="46"/>
      <c r="AR598" s="46"/>
      <c r="AS598" s="46"/>
      <c r="AT598" s="46"/>
      <c r="AU598" s="46"/>
      <c r="AV598" s="46"/>
      <c r="AW598" s="46"/>
      <c r="AX598" s="46"/>
      <c r="AY598" s="46"/>
      <c r="AZ598" s="46"/>
      <c r="BA598" s="46"/>
      <c r="BB598" s="46"/>
      <c r="BC598" s="46"/>
      <c r="BD598" s="46"/>
      <c r="BE598" s="46"/>
      <c r="BF598" s="46"/>
      <c r="BG598" s="46"/>
      <c r="BH598" s="46"/>
      <c r="BI598" s="46"/>
      <c r="BJ598" s="46"/>
      <c r="BK598" s="46"/>
      <c r="BL598" s="46"/>
      <c r="BM598" s="46"/>
      <c r="BN598" s="46"/>
      <c r="BO598" s="46"/>
      <c r="BP598" s="46"/>
      <c r="BQ598" s="46"/>
      <c r="BR598" s="46"/>
      <c r="BS598" s="46"/>
      <c r="BT598" s="46"/>
      <c r="BU598" s="46"/>
      <c r="BV598" s="46"/>
      <c r="BW598" s="46"/>
      <c r="BX598" s="46"/>
      <c r="BY598" s="46"/>
      <c r="BZ598" s="46"/>
      <c r="CA598" s="46"/>
      <c r="CB598" s="46"/>
      <c r="CC598" s="46"/>
      <c r="CD598" s="46"/>
      <c r="CE598" s="46"/>
      <c r="CF598" s="46"/>
      <c r="CG598" s="46"/>
      <c r="CH598" s="46"/>
    </row>
    <row r="599" spans="1:86" s="2" customFormat="1" ht="12" hidden="1">
      <c r="A599" s="21" t="s">
        <v>208</v>
      </c>
      <c r="B599" s="20" t="s">
        <v>49</v>
      </c>
      <c r="C599" s="20" t="s">
        <v>9</v>
      </c>
      <c r="D599" s="20" t="s">
        <v>6</v>
      </c>
      <c r="E599" s="20" t="s">
        <v>464</v>
      </c>
      <c r="F599" s="20" t="s">
        <v>207</v>
      </c>
      <c r="G599" s="108">
        <v>0</v>
      </c>
      <c r="H599" s="111"/>
      <c r="I599" s="108">
        <f t="shared" si="142"/>
        <v>0</v>
      </c>
      <c r="J599" s="46"/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  <c r="AA599" s="46"/>
      <c r="AB599" s="46"/>
      <c r="AC599" s="46"/>
      <c r="AD599" s="46"/>
      <c r="AE599" s="46"/>
      <c r="AF599" s="46"/>
      <c r="AG599" s="46"/>
      <c r="AH599" s="46"/>
      <c r="AI599" s="46"/>
      <c r="AJ599" s="46"/>
      <c r="AK599" s="46"/>
      <c r="AL599" s="46"/>
      <c r="AM599" s="46"/>
      <c r="AN599" s="46"/>
      <c r="AO599" s="46"/>
      <c r="AP599" s="46"/>
      <c r="AQ599" s="46"/>
      <c r="AR599" s="46"/>
      <c r="AS599" s="46"/>
      <c r="AT599" s="46"/>
      <c r="AU599" s="46"/>
      <c r="AV599" s="46"/>
      <c r="AW599" s="46"/>
      <c r="AX599" s="46"/>
      <c r="AY599" s="46"/>
      <c r="AZ599" s="46"/>
      <c r="BA599" s="46"/>
      <c r="BB599" s="46"/>
      <c r="BC599" s="46"/>
      <c r="BD599" s="46"/>
      <c r="BE599" s="46"/>
      <c r="BF599" s="46"/>
      <c r="BG599" s="46"/>
      <c r="BH599" s="46"/>
      <c r="BI599" s="46"/>
      <c r="BJ599" s="46"/>
      <c r="BK599" s="46"/>
      <c r="BL599" s="46"/>
      <c r="BM599" s="46"/>
      <c r="BN599" s="46"/>
      <c r="BO599" s="46"/>
      <c r="BP599" s="46"/>
      <c r="BQ599" s="46"/>
      <c r="BR599" s="46"/>
      <c r="BS599" s="46"/>
      <c r="BT599" s="46"/>
      <c r="BU599" s="46"/>
      <c r="BV599" s="46"/>
      <c r="BW599" s="46"/>
      <c r="BX599" s="46"/>
      <c r="BY599" s="46"/>
      <c r="BZ599" s="46"/>
      <c r="CA599" s="46"/>
      <c r="CB599" s="46"/>
      <c r="CC599" s="46"/>
      <c r="CD599" s="46"/>
      <c r="CE599" s="46"/>
      <c r="CF599" s="46"/>
      <c r="CG599" s="46"/>
      <c r="CH599" s="46"/>
    </row>
    <row r="600" spans="1:86" s="2" customFormat="1" ht="24">
      <c r="A600" s="29" t="s">
        <v>323</v>
      </c>
      <c r="B600" s="20" t="s">
        <v>49</v>
      </c>
      <c r="C600" s="20" t="s">
        <v>9</v>
      </c>
      <c r="D600" s="20" t="s">
        <v>6</v>
      </c>
      <c r="E600" s="20" t="s">
        <v>325</v>
      </c>
      <c r="F600" s="20"/>
      <c r="G600" s="108">
        <f t="shared" ref="G600:H603" si="147">G601</f>
        <v>18681.5</v>
      </c>
      <c r="H600" s="108">
        <f t="shared" si="147"/>
        <v>0</v>
      </c>
      <c r="I600" s="108">
        <f t="shared" si="142"/>
        <v>18681.5</v>
      </c>
      <c r="J600" s="46"/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  <c r="AA600" s="46"/>
      <c r="AB600" s="46"/>
      <c r="AC600" s="46"/>
      <c r="AD600" s="46"/>
      <c r="AE600" s="46"/>
      <c r="AF600" s="46"/>
      <c r="AG600" s="46"/>
      <c r="AH600" s="46"/>
      <c r="AI600" s="46"/>
      <c r="AJ600" s="46"/>
      <c r="AK600" s="46"/>
      <c r="AL600" s="46"/>
      <c r="AM600" s="46"/>
      <c r="AN600" s="46"/>
      <c r="AO600" s="46"/>
      <c r="AP600" s="46"/>
      <c r="AQ600" s="46"/>
      <c r="AR600" s="46"/>
      <c r="AS600" s="46"/>
      <c r="AT600" s="46"/>
      <c r="AU600" s="46"/>
      <c r="AV600" s="46"/>
      <c r="AW600" s="46"/>
      <c r="AX600" s="46"/>
      <c r="AY600" s="46"/>
      <c r="AZ600" s="46"/>
      <c r="BA600" s="46"/>
      <c r="BB600" s="46"/>
      <c r="BC600" s="46"/>
      <c r="BD600" s="46"/>
      <c r="BE600" s="46"/>
      <c r="BF600" s="46"/>
      <c r="BG600" s="46"/>
      <c r="BH600" s="46"/>
      <c r="BI600" s="46"/>
      <c r="BJ600" s="46"/>
      <c r="BK600" s="46"/>
      <c r="BL600" s="46"/>
      <c r="BM600" s="46"/>
      <c r="BN600" s="46"/>
      <c r="BO600" s="46"/>
      <c r="BP600" s="46"/>
      <c r="BQ600" s="46"/>
      <c r="BR600" s="46"/>
      <c r="BS600" s="46"/>
      <c r="BT600" s="46"/>
      <c r="BU600" s="46"/>
      <c r="BV600" s="46"/>
      <c r="BW600" s="46"/>
      <c r="BX600" s="46"/>
      <c r="BY600" s="46"/>
      <c r="BZ600" s="46"/>
      <c r="CA600" s="46"/>
      <c r="CB600" s="46"/>
      <c r="CC600" s="46"/>
      <c r="CD600" s="46"/>
      <c r="CE600" s="46"/>
      <c r="CF600" s="46"/>
      <c r="CG600" s="46"/>
      <c r="CH600" s="46"/>
    </row>
    <row r="601" spans="1:86" s="2" customFormat="1" ht="12">
      <c r="A601" s="29" t="s">
        <v>428</v>
      </c>
      <c r="B601" s="20" t="s">
        <v>49</v>
      </c>
      <c r="C601" s="20" t="s">
        <v>9</v>
      </c>
      <c r="D601" s="20" t="s">
        <v>6</v>
      </c>
      <c r="E601" s="20" t="s">
        <v>347</v>
      </c>
      <c r="F601" s="20"/>
      <c r="G601" s="108">
        <f t="shared" si="147"/>
        <v>18681.5</v>
      </c>
      <c r="H601" s="108">
        <f t="shared" si="147"/>
        <v>0</v>
      </c>
      <c r="I601" s="108">
        <f t="shared" si="142"/>
        <v>18681.5</v>
      </c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  <c r="AC601" s="46"/>
      <c r="AD601" s="46"/>
      <c r="AE601" s="46"/>
      <c r="AF601" s="46"/>
      <c r="AG601" s="46"/>
      <c r="AH601" s="46"/>
      <c r="AI601" s="46"/>
      <c r="AJ601" s="46"/>
      <c r="AK601" s="46"/>
      <c r="AL601" s="46"/>
      <c r="AM601" s="46"/>
      <c r="AN601" s="46"/>
      <c r="AO601" s="46"/>
      <c r="AP601" s="46"/>
      <c r="AQ601" s="46"/>
      <c r="AR601" s="46"/>
      <c r="AS601" s="46"/>
      <c r="AT601" s="46"/>
      <c r="AU601" s="46"/>
      <c r="AV601" s="46"/>
      <c r="AW601" s="46"/>
      <c r="AX601" s="46"/>
      <c r="AY601" s="46"/>
      <c r="AZ601" s="46"/>
      <c r="BA601" s="46"/>
      <c r="BB601" s="46"/>
      <c r="BC601" s="46"/>
      <c r="BD601" s="46"/>
      <c r="BE601" s="46"/>
      <c r="BF601" s="46"/>
      <c r="BG601" s="46"/>
      <c r="BH601" s="46"/>
      <c r="BI601" s="46"/>
      <c r="BJ601" s="46"/>
      <c r="BK601" s="46"/>
      <c r="BL601" s="46"/>
      <c r="BM601" s="46"/>
      <c r="BN601" s="46"/>
      <c r="BO601" s="46"/>
      <c r="BP601" s="46"/>
      <c r="BQ601" s="46"/>
      <c r="BR601" s="46"/>
      <c r="BS601" s="46"/>
      <c r="BT601" s="46"/>
      <c r="BU601" s="46"/>
      <c r="BV601" s="46"/>
      <c r="BW601" s="46"/>
      <c r="BX601" s="46"/>
      <c r="BY601" s="46"/>
      <c r="BZ601" s="46"/>
      <c r="CA601" s="46"/>
      <c r="CB601" s="46"/>
      <c r="CC601" s="46"/>
      <c r="CD601" s="46"/>
      <c r="CE601" s="46"/>
      <c r="CF601" s="46"/>
      <c r="CG601" s="46"/>
      <c r="CH601" s="46"/>
    </row>
    <row r="602" spans="1:86" s="2" customFormat="1" ht="24">
      <c r="A602" s="21" t="s">
        <v>432</v>
      </c>
      <c r="B602" s="20" t="s">
        <v>49</v>
      </c>
      <c r="C602" s="20" t="s">
        <v>9</v>
      </c>
      <c r="D602" s="20" t="s">
        <v>6</v>
      </c>
      <c r="E602" s="20" t="s">
        <v>431</v>
      </c>
      <c r="F602" s="20"/>
      <c r="G602" s="108">
        <f t="shared" si="147"/>
        <v>18681.5</v>
      </c>
      <c r="H602" s="108">
        <f t="shared" si="147"/>
        <v>0</v>
      </c>
      <c r="I602" s="108">
        <f t="shared" si="142"/>
        <v>18681.5</v>
      </c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  <c r="AC602" s="46"/>
      <c r="AD602" s="46"/>
      <c r="AE602" s="46"/>
      <c r="AF602" s="46"/>
      <c r="AG602" s="46"/>
      <c r="AH602" s="46"/>
      <c r="AI602" s="46"/>
      <c r="AJ602" s="46"/>
      <c r="AK602" s="46"/>
      <c r="AL602" s="46"/>
      <c r="AM602" s="46"/>
      <c r="AN602" s="46"/>
      <c r="AO602" s="46"/>
      <c r="AP602" s="46"/>
      <c r="AQ602" s="46"/>
      <c r="AR602" s="46"/>
      <c r="AS602" s="46"/>
      <c r="AT602" s="46"/>
      <c r="AU602" s="46"/>
      <c r="AV602" s="46"/>
      <c r="AW602" s="46"/>
      <c r="AX602" s="46"/>
      <c r="AY602" s="46"/>
      <c r="AZ602" s="46"/>
      <c r="BA602" s="46"/>
      <c r="BB602" s="46"/>
      <c r="BC602" s="46"/>
      <c r="BD602" s="46"/>
      <c r="BE602" s="46"/>
      <c r="BF602" s="46"/>
      <c r="BG602" s="46"/>
      <c r="BH602" s="46"/>
      <c r="BI602" s="46"/>
      <c r="BJ602" s="46"/>
      <c r="BK602" s="46"/>
      <c r="BL602" s="46"/>
      <c r="BM602" s="46"/>
      <c r="BN602" s="46"/>
      <c r="BO602" s="46"/>
      <c r="BP602" s="46"/>
      <c r="BQ602" s="46"/>
      <c r="BR602" s="46"/>
      <c r="BS602" s="46"/>
      <c r="BT602" s="46"/>
      <c r="BU602" s="46"/>
      <c r="BV602" s="46"/>
      <c r="BW602" s="46"/>
      <c r="BX602" s="46"/>
      <c r="BY602" s="46"/>
      <c r="BZ602" s="46"/>
      <c r="CA602" s="46"/>
      <c r="CB602" s="46"/>
      <c r="CC602" s="46"/>
      <c r="CD602" s="46"/>
      <c r="CE602" s="46"/>
      <c r="CF602" s="46"/>
      <c r="CG602" s="46"/>
      <c r="CH602" s="46"/>
    </row>
    <row r="603" spans="1:86" s="2" customFormat="1" ht="12">
      <c r="A603" s="21" t="s">
        <v>114</v>
      </c>
      <c r="B603" s="20" t="s">
        <v>49</v>
      </c>
      <c r="C603" s="20" t="s">
        <v>9</v>
      </c>
      <c r="D603" s="20" t="s">
        <v>6</v>
      </c>
      <c r="E603" s="20" t="s">
        <v>431</v>
      </c>
      <c r="F603" s="20" t="s">
        <v>93</v>
      </c>
      <c r="G603" s="108">
        <f t="shared" si="147"/>
        <v>18681.5</v>
      </c>
      <c r="H603" s="108">
        <f t="shared" si="147"/>
        <v>0</v>
      </c>
      <c r="I603" s="108">
        <f t="shared" si="142"/>
        <v>18681.5</v>
      </c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46"/>
      <c r="AB603" s="46"/>
      <c r="AC603" s="46"/>
      <c r="AD603" s="46"/>
      <c r="AE603" s="46"/>
      <c r="AF603" s="46"/>
      <c r="AG603" s="46"/>
      <c r="AH603" s="46"/>
      <c r="AI603" s="46"/>
      <c r="AJ603" s="46"/>
      <c r="AK603" s="46"/>
      <c r="AL603" s="46"/>
      <c r="AM603" s="46"/>
      <c r="AN603" s="46"/>
      <c r="AO603" s="46"/>
      <c r="AP603" s="46"/>
      <c r="AQ603" s="46"/>
      <c r="AR603" s="46"/>
      <c r="AS603" s="46"/>
      <c r="AT603" s="46"/>
      <c r="AU603" s="46"/>
      <c r="AV603" s="46"/>
      <c r="AW603" s="46"/>
      <c r="AX603" s="46"/>
      <c r="AY603" s="46"/>
      <c r="AZ603" s="46"/>
      <c r="BA603" s="46"/>
      <c r="BB603" s="46"/>
      <c r="BC603" s="46"/>
      <c r="BD603" s="46"/>
      <c r="BE603" s="46"/>
      <c r="BF603" s="46"/>
      <c r="BG603" s="46"/>
      <c r="BH603" s="46"/>
      <c r="BI603" s="46"/>
      <c r="BJ603" s="46"/>
      <c r="BK603" s="46"/>
      <c r="BL603" s="46"/>
      <c r="BM603" s="46"/>
      <c r="BN603" s="46"/>
      <c r="BO603" s="46"/>
      <c r="BP603" s="46"/>
      <c r="BQ603" s="46"/>
      <c r="BR603" s="46"/>
      <c r="BS603" s="46"/>
      <c r="BT603" s="46"/>
      <c r="BU603" s="46"/>
      <c r="BV603" s="46"/>
      <c r="BW603" s="46"/>
      <c r="BX603" s="46"/>
      <c r="BY603" s="46"/>
      <c r="BZ603" s="46"/>
      <c r="CA603" s="46"/>
      <c r="CB603" s="46"/>
      <c r="CC603" s="46"/>
      <c r="CD603" s="46"/>
      <c r="CE603" s="46"/>
      <c r="CF603" s="46"/>
      <c r="CG603" s="46"/>
      <c r="CH603" s="46"/>
    </row>
    <row r="604" spans="1:86" s="2" customFormat="1" ht="12">
      <c r="A604" s="21" t="s">
        <v>206</v>
      </c>
      <c r="B604" s="20" t="s">
        <v>49</v>
      </c>
      <c r="C604" s="20" t="s">
        <v>9</v>
      </c>
      <c r="D604" s="20" t="s">
        <v>6</v>
      </c>
      <c r="E604" s="20" t="s">
        <v>431</v>
      </c>
      <c r="F604" s="20" t="s">
        <v>207</v>
      </c>
      <c r="G604" s="108">
        <f>18494+187.5</f>
        <v>18681.5</v>
      </c>
      <c r="H604" s="108"/>
      <c r="I604" s="108">
        <f t="shared" si="142"/>
        <v>18681.5</v>
      </c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46"/>
      <c r="AB604" s="46"/>
      <c r="AC604" s="46"/>
      <c r="AD604" s="46"/>
      <c r="AE604" s="46"/>
      <c r="AF604" s="46"/>
      <c r="AG604" s="46"/>
      <c r="AH604" s="46"/>
      <c r="AI604" s="46"/>
      <c r="AJ604" s="46"/>
      <c r="AK604" s="46"/>
      <c r="AL604" s="46"/>
      <c r="AM604" s="46"/>
      <c r="AN604" s="46"/>
      <c r="AO604" s="46"/>
      <c r="AP604" s="46"/>
      <c r="AQ604" s="46"/>
      <c r="AR604" s="46"/>
      <c r="AS604" s="46"/>
      <c r="AT604" s="46"/>
      <c r="AU604" s="46"/>
      <c r="AV604" s="46"/>
      <c r="AW604" s="46"/>
      <c r="AX604" s="46"/>
      <c r="AY604" s="46"/>
      <c r="AZ604" s="46"/>
      <c r="BA604" s="46"/>
      <c r="BB604" s="46"/>
      <c r="BC604" s="46"/>
      <c r="BD604" s="46"/>
      <c r="BE604" s="46"/>
      <c r="BF604" s="46"/>
      <c r="BG604" s="46"/>
      <c r="BH604" s="46"/>
      <c r="BI604" s="46"/>
      <c r="BJ604" s="46"/>
      <c r="BK604" s="46"/>
      <c r="BL604" s="46"/>
      <c r="BM604" s="46"/>
      <c r="BN604" s="46"/>
      <c r="BO604" s="46"/>
      <c r="BP604" s="46"/>
      <c r="BQ604" s="46"/>
      <c r="BR604" s="46"/>
      <c r="BS604" s="46"/>
      <c r="BT604" s="46"/>
      <c r="BU604" s="46"/>
      <c r="BV604" s="46"/>
      <c r="BW604" s="46"/>
      <c r="BX604" s="46"/>
      <c r="BY604" s="46"/>
      <c r="BZ604" s="46"/>
      <c r="CA604" s="46"/>
      <c r="CB604" s="46"/>
      <c r="CC604" s="46"/>
      <c r="CD604" s="46"/>
      <c r="CE604" s="46"/>
      <c r="CF604" s="46"/>
      <c r="CG604" s="46"/>
      <c r="CH604" s="46"/>
    </row>
    <row r="605" spans="1:86" s="2" customFormat="1" ht="12">
      <c r="A605" s="22" t="s">
        <v>230</v>
      </c>
      <c r="B605" s="18" t="s">
        <v>49</v>
      </c>
      <c r="C605" s="18" t="s">
        <v>9</v>
      </c>
      <c r="D605" s="18" t="s">
        <v>7</v>
      </c>
      <c r="E605" s="18"/>
      <c r="F605" s="18"/>
      <c r="G605" s="107">
        <f>G606</f>
        <v>13722.2</v>
      </c>
      <c r="H605" s="107">
        <f t="shared" ref="H605" si="148">H606</f>
        <v>-0.1</v>
      </c>
      <c r="I605" s="107">
        <f t="shared" si="142"/>
        <v>13722.1</v>
      </c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46"/>
      <c r="AB605" s="46"/>
      <c r="AC605" s="46"/>
      <c r="AD605" s="46"/>
      <c r="AE605" s="46"/>
      <c r="AF605" s="46"/>
      <c r="AG605" s="46"/>
      <c r="AH605" s="46"/>
      <c r="AI605" s="46"/>
      <c r="AJ605" s="46"/>
      <c r="AK605" s="46"/>
      <c r="AL605" s="46"/>
      <c r="AM605" s="46"/>
      <c r="AN605" s="46"/>
      <c r="AO605" s="46"/>
      <c r="AP605" s="46"/>
      <c r="AQ605" s="46"/>
      <c r="AR605" s="46"/>
      <c r="AS605" s="46"/>
      <c r="AT605" s="46"/>
      <c r="AU605" s="46"/>
      <c r="AV605" s="46"/>
      <c r="AW605" s="46"/>
      <c r="AX605" s="46"/>
      <c r="AY605" s="46"/>
      <c r="AZ605" s="46"/>
      <c r="BA605" s="46"/>
      <c r="BB605" s="46"/>
      <c r="BC605" s="46"/>
      <c r="BD605" s="46"/>
      <c r="BE605" s="46"/>
      <c r="BF605" s="46"/>
      <c r="BG605" s="46"/>
      <c r="BH605" s="46"/>
      <c r="BI605" s="46"/>
      <c r="BJ605" s="46"/>
      <c r="BK605" s="46"/>
      <c r="BL605" s="46"/>
      <c r="BM605" s="46"/>
      <c r="BN605" s="46"/>
      <c r="BO605" s="46"/>
      <c r="BP605" s="46"/>
      <c r="BQ605" s="46"/>
      <c r="BR605" s="46"/>
      <c r="BS605" s="46"/>
      <c r="BT605" s="46"/>
      <c r="BU605" s="46"/>
      <c r="BV605" s="46"/>
      <c r="BW605" s="46"/>
      <c r="BX605" s="46"/>
      <c r="BY605" s="46"/>
      <c r="BZ605" s="46"/>
      <c r="CA605" s="46"/>
      <c r="CB605" s="46"/>
      <c r="CC605" s="46"/>
      <c r="CD605" s="46"/>
      <c r="CE605" s="46"/>
      <c r="CF605" s="46"/>
      <c r="CG605" s="46"/>
      <c r="CH605" s="46"/>
    </row>
    <row r="606" spans="1:86" s="2" customFormat="1" ht="24">
      <c r="A606" s="21" t="s">
        <v>333</v>
      </c>
      <c r="B606" s="20" t="s">
        <v>49</v>
      </c>
      <c r="C606" s="20" t="s">
        <v>9</v>
      </c>
      <c r="D606" s="20" t="s">
        <v>7</v>
      </c>
      <c r="E606" s="20" t="s">
        <v>166</v>
      </c>
      <c r="F606" s="20"/>
      <c r="G606" s="108">
        <f>G607+G631</f>
        <v>13722.2</v>
      </c>
      <c r="H606" s="108">
        <f>H607+H631</f>
        <v>-0.1</v>
      </c>
      <c r="I606" s="108">
        <f t="shared" si="142"/>
        <v>13722.1</v>
      </c>
      <c r="J606" s="46"/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  <c r="AA606" s="46"/>
      <c r="AB606" s="46"/>
      <c r="AC606" s="46"/>
      <c r="AD606" s="46"/>
      <c r="AE606" s="46"/>
      <c r="AF606" s="46"/>
      <c r="AG606" s="46"/>
      <c r="AH606" s="46"/>
      <c r="AI606" s="46"/>
      <c r="AJ606" s="46"/>
      <c r="AK606" s="46"/>
      <c r="AL606" s="46"/>
      <c r="AM606" s="46"/>
      <c r="AN606" s="46"/>
      <c r="AO606" s="46"/>
      <c r="AP606" s="46"/>
      <c r="AQ606" s="46"/>
      <c r="AR606" s="46"/>
      <c r="AS606" s="46"/>
      <c r="AT606" s="46"/>
      <c r="AU606" s="46"/>
      <c r="AV606" s="46"/>
      <c r="AW606" s="46"/>
      <c r="AX606" s="46"/>
      <c r="AY606" s="46"/>
      <c r="AZ606" s="46"/>
      <c r="BA606" s="46"/>
      <c r="BB606" s="46"/>
      <c r="BC606" s="46"/>
      <c r="BD606" s="46"/>
      <c r="BE606" s="46"/>
      <c r="BF606" s="46"/>
      <c r="BG606" s="46"/>
      <c r="BH606" s="46"/>
      <c r="BI606" s="46"/>
      <c r="BJ606" s="46"/>
      <c r="BK606" s="46"/>
      <c r="BL606" s="46"/>
      <c r="BM606" s="46"/>
      <c r="BN606" s="46"/>
      <c r="BO606" s="46"/>
      <c r="BP606" s="46"/>
      <c r="BQ606" s="46"/>
      <c r="BR606" s="46"/>
      <c r="BS606" s="46"/>
      <c r="BT606" s="46"/>
      <c r="BU606" s="46"/>
      <c r="BV606" s="46"/>
      <c r="BW606" s="46"/>
      <c r="BX606" s="46"/>
      <c r="BY606" s="46"/>
      <c r="BZ606" s="46"/>
      <c r="CA606" s="46"/>
      <c r="CB606" s="46"/>
      <c r="CC606" s="46"/>
      <c r="CD606" s="46"/>
      <c r="CE606" s="46"/>
      <c r="CF606" s="46"/>
      <c r="CG606" s="46"/>
      <c r="CH606" s="46"/>
    </row>
    <row r="607" spans="1:86" s="2" customFormat="1" ht="12">
      <c r="A607" s="21" t="s">
        <v>337</v>
      </c>
      <c r="B607" s="20" t="s">
        <v>49</v>
      </c>
      <c r="C607" s="20" t="s">
        <v>9</v>
      </c>
      <c r="D607" s="20" t="s">
        <v>7</v>
      </c>
      <c r="E607" s="20" t="s">
        <v>170</v>
      </c>
      <c r="F607" s="20"/>
      <c r="G607" s="108">
        <f>G608+G611+G614+G617+G620</f>
        <v>13300.5</v>
      </c>
      <c r="H607" s="108">
        <f>H608+H611+H614+H617+H620</f>
        <v>-0.1</v>
      </c>
      <c r="I607" s="108">
        <f t="shared" si="142"/>
        <v>13300.4</v>
      </c>
      <c r="J607" s="46"/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  <c r="AA607" s="46"/>
      <c r="AB607" s="46"/>
      <c r="AC607" s="46"/>
      <c r="AD607" s="46"/>
      <c r="AE607" s="46"/>
      <c r="AF607" s="46"/>
      <c r="AG607" s="46"/>
      <c r="AH607" s="46"/>
      <c r="AI607" s="46"/>
      <c r="AJ607" s="46"/>
      <c r="AK607" s="46"/>
      <c r="AL607" s="46"/>
      <c r="AM607" s="46"/>
      <c r="AN607" s="46"/>
      <c r="AO607" s="46"/>
      <c r="AP607" s="46"/>
      <c r="AQ607" s="46"/>
      <c r="AR607" s="46"/>
      <c r="AS607" s="46"/>
      <c r="AT607" s="46"/>
      <c r="AU607" s="46"/>
      <c r="AV607" s="46"/>
      <c r="AW607" s="46"/>
      <c r="AX607" s="46"/>
      <c r="AY607" s="46"/>
      <c r="AZ607" s="46"/>
      <c r="BA607" s="46"/>
      <c r="BB607" s="46"/>
      <c r="BC607" s="46"/>
      <c r="BD607" s="46"/>
      <c r="BE607" s="46"/>
      <c r="BF607" s="46"/>
      <c r="BG607" s="46"/>
      <c r="BH607" s="46"/>
      <c r="BI607" s="46"/>
      <c r="BJ607" s="46"/>
      <c r="BK607" s="46"/>
      <c r="BL607" s="46"/>
      <c r="BM607" s="46"/>
      <c r="BN607" s="46"/>
      <c r="BO607" s="46"/>
      <c r="BP607" s="46"/>
      <c r="BQ607" s="46"/>
      <c r="BR607" s="46"/>
      <c r="BS607" s="46"/>
      <c r="BT607" s="46"/>
      <c r="BU607" s="46"/>
      <c r="BV607" s="46"/>
      <c r="BW607" s="46"/>
      <c r="BX607" s="46"/>
      <c r="BY607" s="46"/>
      <c r="BZ607" s="46"/>
      <c r="CA607" s="46"/>
      <c r="CB607" s="46"/>
      <c r="CC607" s="46"/>
      <c r="CD607" s="46"/>
      <c r="CE607" s="46"/>
      <c r="CF607" s="46"/>
      <c r="CG607" s="46"/>
      <c r="CH607" s="46"/>
    </row>
    <row r="608" spans="1:86" s="2" customFormat="1" ht="12">
      <c r="A608" s="21" t="s">
        <v>126</v>
      </c>
      <c r="B608" s="20" t="s">
        <v>49</v>
      </c>
      <c r="C608" s="20" t="s">
        <v>9</v>
      </c>
      <c r="D608" s="20" t="s">
        <v>7</v>
      </c>
      <c r="E608" s="20" t="s">
        <v>171</v>
      </c>
      <c r="F608" s="20"/>
      <c r="G608" s="108">
        <f>G609</f>
        <v>9554.1</v>
      </c>
      <c r="H608" s="108">
        <f t="shared" ref="H608:H609" si="149">H609</f>
        <v>-0.1</v>
      </c>
      <c r="I608" s="108">
        <f t="shared" si="142"/>
        <v>9554</v>
      </c>
      <c r="J608" s="46"/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  <c r="AA608" s="46"/>
      <c r="AB608" s="46"/>
      <c r="AC608" s="46"/>
      <c r="AD608" s="46"/>
      <c r="AE608" s="46"/>
      <c r="AF608" s="46"/>
      <c r="AG608" s="46"/>
      <c r="AH608" s="46"/>
      <c r="AI608" s="46"/>
      <c r="AJ608" s="46"/>
      <c r="AK608" s="46"/>
      <c r="AL608" s="46"/>
      <c r="AM608" s="46"/>
      <c r="AN608" s="46"/>
      <c r="AO608" s="46"/>
      <c r="AP608" s="46"/>
      <c r="AQ608" s="46"/>
      <c r="AR608" s="46"/>
      <c r="AS608" s="46"/>
      <c r="AT608" s="46"/>
      <c r="AU608" s="46"/>
      <c r="AV608" s="46"/>
      <c r="AW608" s="46"/>
      <c r="AX608" s="46"/>
      <c r="AY608" s="46"/>
      <c r="AZ608" s="46"/>
      <c r="BA608" s="46"/>
      <c r="BB608" s="46"/>
      <c r="BC608" s="46"/>
      <c r="BD608" s="46"/>
      <c r="BE608" s="46"/>
      <c r="BF608" s="46"/>
      <c r="BG608" s="46"/>
      <c r="BH608" s="46"/>
      <c r="BI608" s="46"/>
      <c r="BJ608" s="46"/>
      <c r="BK608" s="46"/>
      <c r="BL608" s="46"/>
      <c r="BM608" s="46"/>
      <c r="BN608" s="46"/>
      <c r="BO608" s="46"/>
      <c r="BP608" s="46"/>
      <c r="BQ608" s="46"/>
      <c r="BR608" s="46"/>
      <c r="BS608" s="46"/>
      <c r="BT608" s="46"/>
      <c r="BU608" s="46"/>
      <c r="BV608" s="46"/>
      <c r="BW608" s="46"/>
      <c r="BX608" s="46"/>
      <c r="BY608" s="46"/>
      <c r="BZ608" s="46"/>
      <c r="CA608" s="46"/>
      <c r="CB608" s="46"/>
      <c r="CC608" s="46"/>
      <c r="CD608" s="46"/>
      <c r="CE608" s="46"/>
      <c r="CF608" s="46"/>
      <c r="CG608" s="46"/>
      <c r="CH608" s="46"/>
    </row>
    <row r="609" spans="1:86" s="2" customFormat="1" ht="12">
      <c r="A609" s="21" t="s">
        <v>114</v>
      </c>
      <c r="B609" s="20" t="s">
        <v>49</v>
      </c>
      <c r="C609" s="20" t="s">
        <v>9</v>
      </c>
      <c r="D609" s="20" t="s">
        <v>7</v>
      </c>
      <c r="E609" s="20" t="s">
        <v>171</v>
      </c>
      <c r="F609" s="20" t="s">
        <v>93</v>
      </c>
      <c r="G609" s="108">
        <f>G610</f>
        <v>9554.1</v>
      </c>
      <c r="H609" s="108">
        <f t="shared" si="149"/>
        <v>-0.1</v>
      </c>
      <c r="I609" s="108">
        <f t="shared" si="142"/>
        <v>9554</v>
      </c>
      <c r="J609" s="46"/>
      <c r="K609" s="46"/>
      <c r="L609" s="46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  <c r="AA609" s="46"/>
      <c r="AB609" s="46"/>
      <c r="AC609" s="46"/>
      <c r="AD609" s="46"/>
      <c r="AE609" s="46"/>
      <c r="AF609" s="46"/>
      <c r="AG609" s="46"/>
      <c r="AH609" s="46"/>
      <c r="AI609" s="46"/>
      <c r="AJ609" s="46"/>
      <c r="AK609" s="46"/>
      <c r="AL609" s="46"/>
      <c r="AM609" s="46"/>
      <c r="AN609" s="46"/>
      <c r="AO609" s="46"/>
      <c r="AP609" s="46"/>
      <c r="AQ609" s="46"/>
      <c r="AR609" s="46"/>
      <c r="AS609" s="46"/>
      <c r="AT609" s="46"/>
      <c r="AU609" s="46"/>
      <c r="AV609" s="46"/>
      <c r="AW609" s="46"/>
      <c r="AX609" s="46"/>
      <c r="AY609" s="46"/>
      <c r="AZ609" s="46"/>
      <c r="BA609" s="46"/>
      <c r="BB609" s="46"/>
      <c r="BC609" s="46"/>
      <c r="BD609" s="46"/>
      <c r="BE609" s="46"/>
      <c r="BF609" s="46"/>
      <c r="BG609" s="46"/>
      <c r="BH609" s="46"/>
      <c r="BI609" s="46"/>
      <c r="BJ609" s="46"/>
      <c r="BK609" s="46"/>
      <c r="BL609" s="46"/>
      <c r="BM609" s="46"/>
      <c r="BN609" s="46"/>
      <c r="BO609" s="46"/>
      <c r="BP609" s="46"/>
      <c r="BQ609" s="46"/>
      <c r="BR609" s="46"/>
      <c r="BS609" s="46"/>
      <c r="BT609" s="46"/>
      <c r="BU609" s="46"/>
      <c r="BV609" s="46"/>
      <c r="BW609" s="46"/>
      <c r="BX609" s="46"/>
      <c r="BY609" s="46"/>
      <c r="BZ609" s="46"/>
      <c r="CA609" s="46"/>
      <c r="CB609" s="46"/>
      <c r="CC609" s="46"/>
      <c r="CD609" s="46"/>
      <c r="CE609" s="46"/>
      <c r="CF609" s="46"/>
      <c r="CG609" s="46"/>
      <c r="CH609" s="46"/>
    </row>
    <row r="610" spans="1:86" s="2" customFormat="1" ht="12">
      <c r="A610" s="21" t="s">
        <v>206</v>
      </c>
      <c r="B610" s="20" t="s">
        <v>49</v>
      </c>
      <c r="C610" s="20" t="s">
        <v>9</v>
      </c>
      <c r="D610" s="20" t="s">
        <v>7</v>
      </c>
      <c r="E610" s="20" t="s">
        <v>171</v>
      </c>
      <c r="F610" s="20" t="s">
        <v>207</v>
      </c>
      <c r="G610" s="108">
        <v>9554.1</v>
      </c>
      <c r="H610" s="111">
        <v>-0.1</v>
      </c>
      <c r="I610" s="108">
        <f t="shared" si="142"/>
        <v>9554</v>
      </c>
      <c r="J610" s="46"/>
      <c r="K610" s="46"/>
      <c r="L610" s="46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  <c r="AA610" s="46"/>
      <c r="AB610" s="46"/>
      <c r="AC610" s="46"/>
      <c r="AD610" s="46"/>
      <c r="AE610" s="46"/>
      <c r="AF610" s="46"/>
      <c r="AG610" s="46"/>
      <c r="AH610" s="46"/>
      <c r="AI610" s="46"/>
      <c r="AJ610" s="46"/>
      <c r="AK610" s="46"/>
      <c r="AL610" s="46"/>
      <c r="AM610" s="46"/>
      <c r="AN610" s="46"/>
      <c r="AO610" s="46"/>
      <c r="AP610" s="46"/>
      <c r="AQ610" s="46"/>
      <c r="AR610" s="46"/>
      <c r="AS610" s="46"/>
      <c r="AT610" s="46"/>
      <c r="AU610" s="46"/>
      <c r="AV610" s="46"/>
      <c r="AW610" s="46"/>
      <c r="AX610" s="46"/>
      <c r="AY610" s="46"/>
      <c r="AZ610" s="46"/>
      <c r="BA610" s="46"/>
      <c r="BB610" s="46"/>
      <c r="BC610" s="46"/>
      <c r="BD610" s="46"/>
      <c r="BE610" s="46"/>
      <c r="BF610" s="46"/>
      <c r="BG610" s="46"/>
      <c r="BH610" s="46"/>
      <c r="BI610" s="46"/>
      <c r="BJ610" s="46"/>
      <c r="BK610" s="46"/>
      <c r="BL610" s="46"/>
      <c r="BM610" s="46"/>
      <c r="BN610" s="46"/>
      <c r="BO610" s="46"/>
      <c r="BP610" s="46"/>
      <c r="BQ610" s="46"/>
      <c r="BR610" s="46"/>
      <c r="BS610" s="46"/>
      <c r="BT610" s="46"/>
      <c r="BU610" s="46"/>
      <c r="BV610" s="46"/>
      <c r="BW610" s="46"/>
      <c r="BX610" s="46"/>
      <c r="BY610" s="46"/>
      <c r="BZ610" s="46"/>
      <c r="CA610" s="46"/>
      <c r="CB610" s="46"/>
      <c r="CC610" s="46"/>
      <c r="CD610" s="46"/>
      <c r="CE610" s="46"/>
      <c r="CF610" s="46"/>
      <c r="CG610" s="46"/>
      <c r="CH610" s="46"/>
    </row>
    <row r="611" spans="1:86" s="2" customFormat="1" ht="12">
      <c r="A611" s="21" t="s">
        <v>73</v>
      </c>
      <c r="B611" s="20" t="s">
        <v>49</v>
      </c>
      <c r="C611" s="20" t="s">
        <v>9</v>
      </c>
      <c r="D611" s="20" t="s">
        <v>7</v>
      </c>
      <c r="E611" s="20" t="s">
        <v>172</v>
      </c>
      <c r="F611" s="20"/>
      <c r="G611" s="108">
        <f>G612</f>
        <v>681.5</v>
      </c>
      <c r="H611" s="108">
        <f t="shared" ref="H611:H612" si="150">H612</f>
        <v>0</v>
      </c>
      <c r="I611" s="108">
        <f t="shared" si="142"/>
        <v>681.5</v>
      </c>
      <c r="J611" s="46"/>
      <c r="K611" s="46"/>
      <c r="L611" s="46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  <c r="AA611" s="46"/>
      <c r="AB611" s="46"/>
      <c r="AC611" s="46"/>
      <c r="AD611" s="46"/>
      <c r="AE611" s="46"/>
      <c r="AF611" s="46"/>
      <c r="AG611" s="46"/>
      <c r="AH611" s="46"/>
      <c r="AI611" s="46"/>
      <c r="AJ611" s="46"/>
      <c r="AK611" s="46"/>
      <c r="AL611" s="46"/>
      <c r="AM611" s="46"/>
      <c r="AN611" s="46"/>
      <c r="AO611" s="46"/>
      <c r="AP611" s="46"/>
      <c r="AQ611" s="46"/>
      <c r="AR611" s="46"/>
      <c r="AS611" s="46"/>
      <c r="AT611" s="46"/>
      <c r="AU611" s="46"/>
      <c r="AV611" s="46"/>
      <c r="AW611" s="46"/>
      <c r="AX611" s="46"/>
      <c r="AY611" s="46"/>
      <c r="AZ611" s="46"/>
      <c r="BA611" s="46"/>
      <c r="BB611" s="46"/>
      <c r="BC611" s="46"/>
      <c r="BD611" s="46"/>
      <c r="BE611" s="46"/>
      <c r="BF611" s="46"/>
      <c r="BG611" s="46"/>
      <c r="BH611" s="46"/>
      <c r="BI611" s="46"/>
      <c r="BJ611" s="46"/>
      <c r="BK611" s="46"/>
      <c r="BL611" s="46"/>
      <c r="BM611" s="46"/>
      <c r="BN611" s="46"/>
      <c r="BO611" s="46"/>
      <c r="BP611" s="46"/>
      <c r="BQ611" s="46"/>
      <c r="BR611" s="46"/>
      <c r="BS611" s="46"/>
      <c r="BT611" s="46"/>
      <c r="BU611" s="46"/>
      <c r="BV611" s="46"/>
      <c r="BW611" s="46"/>
      <c r="BX611" s="46"/>
      <c r="BY611" s="46"/>
      <c r="BZ611" s="46"/>
      <c r="CA611" s="46"/>
      <c r="CB611" s="46"/>
      <c r="CC611" s="46"/>
      <c r="CD611" s="46"/>
      <c r="CE611" s="46"/>
      <c r="CF611" s="46"/>
      <c r="CG611" s="46"/>
      <c r="CH611" s="46"/>
    </row>
    <row r="612" spans="1:86" s="2" customFormat="1" ht="12">
      <c r="A612" s="21" t="s">
        <v>114</v>
      </c>
      <c r="B612" s="20" t="s">
        <v>49</v>
      </c>
      <c r="C612" s="20" t="s">
        <v>9</v>
      </c>
      <c r="D612" s="20" t="s">
        <v>7</v>
      </c>
      <c r="E612" s="20" t="s">
        <v>172</v>
      </c>
      <c r="F612" s="20" t="s">
        <v>93</v>
      </c>
      <c r="G612" s="108">
        <f>G613</f>
        <v>681.5</v>
      </c>
      <c r="H612" s="108">
        <f t="shared" si="150"/>
        <v>0</v>
      </c>
      <c r="I612" s="108">
        <f t="shared" si="142"/>
        <v>681.5</v>
      </c>
      <c r="J612" s="46"/>
      <c r="K612" s="46"/>
      <c r="L612" s="46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  <c r="AA612" s="46"/>
      <c r="AB612" s="46"/>
      <c r="AC612" s="46"/>
      <c r="AD612" s="46"/>
      <c r="AE612" s="46"/>
      <c r="AF612" s="46"/>
      <c r="AG612" s="46"/>
      <c r="AH612" s="46"/>
      <c r="AI612" s="46"/>
      <c r="AJ612" s="46"/>
      <c r="AK612" s="46"/>
      <c r="AL612" s="46"/>
      <c r="AM612" s="46"/>
      <c r="AN612" s="46"/>
      <c r="AO612" s="46"/>
      <c r="AP612" s="46"/>
      <c r="AQ612" s="46"/>
      <c r="AR612" s="46"/>
      <c r="AS612" s="46"/>
      <c r="AT612" s="46"/>
      <c r="AU612" s="46"/>
      <c r="AV612" s="46"/>
      <c r="AW612" s="46"/>
      <c r="AX612" s="46"/>
      <c r="AY612" s="46"/>
      <c r="AZ612" s="46"/>
      <c r="BA612" s="46"/>
      <c r="BB612" s="46"/>
      <c r="BC612" s="46"/>
      <c r="BD612" s="46"/>
      <c r="BE612" s="46"/>
      <c r="BF612" s="46"/>
      <c r="BG612" s="46"/>
      <c r="BH612" s="46"/>
      <c r="BI612" s="46"/>
      <c r="BJ612" s="46"/>
      <c r="BK612" s="46"/>
      <c r="BL612" s="46"/>
      <c r="BM612" s="46"/>
      <c r="BN612" s="46"/>
      <c r="BO612" s="46"/>
      <c r="BP612" s="46"/>
      <c r="BQ612" s="46"/>
      <c r="BR612" s="46"/>
      <c r="BS612" s="46"/>
      <c r="BT612" s="46"/>
      <c r="BU612" s="46"/>
      <c r="BV612" s="46"/>
      <c r="BW612" s="46"/>
      <c r="BX612" s="46"/>
      <c r="BY612" s="46"/>
      <c r="BZ612" s="46"/>
      <c r="CA612" s="46"/>
      <c r="CB612" s="46"/>
      <c r="CC612" s="46"/>
      <c r="CD612" s="46"/>
      <c r="CE612" s="46"/>
      <c r="CF612" s="46"/>
      <c r="CG612" s="46"/>
      <c r="CH612" s="46"/>
    </row>
    <row r="613" spans="1:86" s="2" customFormat="1" ht="12">
      <c r="A613" s="21" t="s">
        <v>208</v>
      </c>
      <c r="B613" s="20" t="s">
        <v>49</v>
      </c>
      <c r="C613" s="20" t="s">
        <v>9</v>
      </c>
      <c r="D613" s="20" t="s">
        <v>7</v>
      </c>
      <c r="E613" s="20" t="s">
        <v>172</v>
      </c>
      <c r="F613" s="20" t="s">
        <v>207</v>
      </c>
      <c r="G613" s="108">
        <v>681.5</v>
      </c>
      <c r="H613" s="111"/>
      <c r="I613" s="108">
        <f t="shared" si="142"/>
        <v>681.5</v>
      </c>
      <c r="J613" s="46"/>
      <c r="K613" s="46"/>
      <c r="L613" s="46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  <c r="AA613" s="46"/>
      <c r="AB613" s="46"/>
      <c r="AC613" s="46"/>
      <c r="AD613" s="46"/>
      <c r="AE613" s="46"/>
      <c r="AF613" s="46"/>
      <c r="AG613" s="46"/>
      <c r="AH613" s="46"/>
      <c r="AI613" s="46"/>
      <c r="AJ613" s="46"/>
      <c r="AK613" s="46"/>
      <c r="AL613" s="46"/>
      <c r="AM613" s="46"/>
      <c r="AN613" s="46"/>
      <c r="AO613" s="46"/>
      <c r="AP613" s="46"/>
      <c r="AQ613" s="46"/>
      <c r="AR613" s="46"/>
      <c r="AS613" s="46"/>
      <c r="AT613" s="46"/>
      <c r="AU613" s="46"/>
      <c r="AV613" s="46"/>
      <c r="AW613" s="46"/>
      <c r="AX613" s="46"/>
      <c r="AY613" s="46"/>
      <c r="AZ613" s="46"/>
      <c r="BA613" s="46"/>
      <c r="BB613" s="46"/>
      <c r="BC613" s="46"/>
      <c r="BD613" s="46"/>
      <c r="BE613" s="46"/>
      <c r="BF613" s="46"/>
      <c r="BG613" s="46"/>
      <c r="BH613" s="46"/>
      <c r="BI613" s="46"/>
      <c r="BJ613" s="46"/>
      <c r="BK613" s="46"/>
      <c r="BL613" s="46"/>
      <c r="BM613" s="46"/>
      <c r="BN613" s="46"/>
      <c r="BO613" s="46"/>
      <c r="BP613" s="46"/>
      <c r="BQ613" s="46"/>
      <c r="BR613" s="46"/>
      <c r="BS613" s="46"/>
      <c r="BT613" s="46"/>
      <c r="BU613" s="46"/>
      <c r="BV613" s="46"/>
      <c r="BW613" s="46"/>
      <c r="BX613" s="46"/>
      <c r="BY613" s="46"/>
      <c r="BZ613" s="46"/>
      <c r="CA613" s="46"/>
      <c r="CB613" s="46"/>
      <c r="CC613" s="46"/>
      <c r="CD613" s="46"/>
      <c r="CE613" s="46"/>
      <c r="CF613" s="46"/>
      <c r="CG613" s="46"/>
      <c r="CH613" s="46"/>
    </row>
    <row r="614" spans="1:86" s="2" customFormat="1" ht="12">
      <c r="A614" s="21" t="s">
        <v>98</v>
      </c>
      <c r="B614" s="20" t="s">
        <v>49</v>
      </c>
      <c r="C614" s="20" t="s">
        <v>9</v>
      </c>
      <c r="D614" s="20" t="s">
        <v>7</v>
      </c>
      <c r="E614" s="20" t="s">
        <v>173</v>
      </c>
      <c r="F614" s="20"/>
      <c r="G614" s="108">
        <f>G615</f>
        <v>106</v>
      </c>
      <c r="H614" s="108">
        <f t="shared" ref="H614:H615" si="151">H615</f>
        <v>0</v>
      </c>
      <c r="I614" s="108">
        <f t="shared" si="142"/>
        <v>106</v>
      </c>
      <c r="J614" s="46"/>
      <c r="K614" s="46"/>
      <c r="L614" s="46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  <c r="AA614" s="46"/>
      <c r="AB614" s="46"/>
      <c r="AC614" s="46"/>
      <c r="AD614" s="46"/>
      <c r="AE614" s="46"/>
      <c r="AF614" s="46"/>
      <c r="AG614" s="46"/>
      <c r="AH614" s="46"/>
      <c r="AI614" s="46"/>
      <c r="AJ614" s="46"/>
      <c r="AK614" s="46"/>
      <c r="AL614" s="46"/>
      <c r="AM614" s="46"/>
      <c r="AN614" s="46"/>
      <c r="AO614" s="46"/>
      <c r="AP614" s="46"/>
      <c r="AQ614" s="46"/>
      <c r="AR614" s="46"/>
      <c r="AS614" s="46"/>
      <c r="AT614" s="46"/>
      <c r="AU614" s="46"/>
      <c r="AV614" s="46"/>
      <c r="AW614" s="46"/>
      <c r="AX614" s="46"/>
      <c r="AY614" s="46"/>
      <c r="AZ614" s="46"/>
      <c r="BA614" s="46"/>
      <c r="BB614" s="46"/>
      <c r="BC614" s="46"/>
      <c r="BD614" s="46"/>
      <c r="BE614" s="46"/>
      <c r="BF614" s="46"/>
      <c r="BG614" s="46"/>
      <c r="BH614" s="46"/>
      <c r="BI614" s="46"/>
      <c r="BJ614" s="46"/>
      <c r="BK614" s="46"/>
      <c r="BL614" s="46"/>
      <c r="BM614" s="46"/>
      <c r="BN614" s="46"/>
      <c r="BO614" s="46"/>
      <c r="BP614" s="46"/>
      <c r="BQ614" s="46"/>
      <c r="BR614" s="46"/>
      <c r="BS614" s="46"/>
      <c r="BT614" s="46"/>
      <c r="BU614" s="46"/>
      <c r="BV614" s="46"/>
      <c r="BW614" s="46"/>
      <c r="BX614" s="46"/>
      <c r="BY614" s="46"/>
      <c r="BZ614" s="46"/>
      <c r="CA614" s="46"/>
      <c r="CB614" s="46"/>
      <c r="CC614" s="46"/>
      <c r="CD614" s="46"/>
      <c r="CE614" s="46"/>
      <c r="CF614" s="46"/>
      <c r="CG614" s="46"/>
      <c r="CH614" s="46"/>
    </row>
    <row r="615" spans="1:86" s="2" customFormat="1" ht="12">
      <c r="A615" s="21" t="s">
        <v>114</v>
      </c>
      <c r="B615" s="20" t="s">
        <v>49</v>
      </c>
      <c r="C615" s="20" t="s">
        <v>9</v>
      </c>
      <c r="D615" s="20" t="s">
        <v>7</v>
      </c>
      <c r="E615" s="20" t="s">
        <v>173</v>
      </c>
      <c r="F615" s="20" t="s">
        <v>93</v>
      </c>
      <c r="G615" s="108">
        <f>G616</f>
        <v>106</v>
      </c>
      <c r="H615" s="108">
        <f t="shared" si="151"/>
        <v>0</v>
      </c>
      <c r="I615" s="108">
        <f t="shared" si="142"/>
        <v>106</v>
      </c>
      <c r="J615" s="46"/>
      <c r="K615" s="46"/>
      <c r="L615" s="46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  <c r="AA615" s="46"/>
      <c r="AB615" s="46"/>
      <c r="AC615" s="46"/>
      <c r="AD615" s="46"/>
      <c r="AE615" s="46"/>
      <c r="AF615" s="46"/>
      <c r="AG615" s="46"/>
      <c r="AH615" s="46"/>
      <c r="AI615" s="46"/>
      <c r="AJ615" s="46"/>
      <c r="AK615" s="46"/>
      <c r="AL615" s="46"/>
      <c r="AM615" s="46"/>
      <c r="AN615" s="46"/>
      <c r="AO615" s="46"/>
      <c r="AP615" s="46"/>
      <c r="AQ615" s="46"/>
      <c r="AR615" s="46"/>
      <c r="AS615" s="46"/>
      <c r="AT615" s="46"/>
      <c r="AU615" s="46"/>
      <c r="AV615" s="46"/>
      <c r="AW615" s="46"/>
      <c r="AX615" s="46"/>
      <c r="AY615" s="46"/>
      <c r="AZ615" s="46"/>
      <c r="BA615" s="46"/>
      <c r="BB615" s="46"/>
      <c r="BC615" s="46"/>
      <c r="BD615" s="46"/>
      <c r="BE615" s="46"/>
      <c r="BF615" s="46"/>
      <c r="BG615" s="46"/>
      <c r="BH615" s="46"/>
      <c r="BI615" s="46"/>
      <c r="BJ615" s="46"/>
      <c r="BK615" s="46"/>
      <c r="BL615" s="46"/>
      <c r="BM615" s="46"/>
      <c r="BN615" s="46"/>
      <c r="BO615" s="46"/>
      <c r="BP615" s="46"/>
      <c r="BQ615" s="46"/>
      <c r="BR615" s="46"/>
      <c r="BS615" s="46"/>
      <c r="BT615" s="46"/>
      <c r="BU615" s="46"/>
      <c r="BV615" s="46"/>
      <c r="BW615" s="46"/>
      <c r="BX615" s="46"/>
      <c r="BY615" s="46"/>
      <c r="BZ615" s="46"/>
      <c r="CA615" s="46"/>
      <c r="CB615" s="46"/>
      <c r="CC615" s="46"/>
      <c r="CD615" s="46"/>
      <c r="CE615" s="46"/>
      <c r="CF615" s="46"/>
      <c r="CG615" s="46"/>
      <c r="CH615" s="46"/>
    </row>
    <row r="616" spans="1:86" s="2" customFormat="1" ht="11.25" customHeight="1">
      <c r="A616" s="21" t="s">
        <v>208</v>
      </c>
      <c r="B616" s="20" t="s">
        <v>49</v>
      </c>
      <c r="C616" s="20" t="s">
        <v>9</v>
      </c>
      <c r="D616" s="20" t="s">
        <v>7</v>
      </c>
      <c r="E616" s="20" t="s">
        <v>173</v>
      </c>
      <c r="F616" s="20" t="s">
        <v>207</v>
      </c>
      <c r="G616" s="108">
        <v>106</v>
      </c>
      <c r="H616" s="111"/>
      <c r="I616" s="108">
        <f t="shared" si="142"/>
        <v>106</v>
      </c>
      <c r="J616" s="46"/>
      <c r="K616" s="46"/>
      <c r="L616" s="46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  <c r="AA616" s="46"/>
      <c r="AB616" s="46"/>
      <c r="AC616" s="46"/>
      <c r="AD616" s="46"/>
      <c r="AE616" s="46"/>
      <c r="AF616" s="46"/>
      <c r="AG616" s="46"/>
      <c r="AH616" s="46"/>
      <c r="AI616" s="46"/>
      <c r="AJ616" s="46"/>
      <c r="AK616" s="46"/>
      <c r="AL616" s="46"/>
      <c r="AM616" s="46"/>
      <c r="AN616" s="46"/>
      <c r="AO616" s="46"/>
      <c r="AP616" s="46"/>
      <c r="AQ616" s="46"/>
      <c r="AR616" s="46"/>
      <c r="AS616" s="46"/>
      <c r="AT616" s="46"/>
      <c r="AU616" s="46"/>
      <c r="AV616" s="46"/>
      <c r="AW616" s="46"/>
      <c r="AX616" s="46"/>
      <c r="AY616" s="46"/>
      <c r="AZ616" s="46"/>
      <c r="BA616" s="46"/>
      <c r="BB616" s="46"/>
      <c r="BC616" s="46"/>
      <c r="BD616" s="46"/>
      <c r="BE616" s="46"/>
      <c r="BF616" s="46"/>
      <c r="BG616" s="46"/>
      <c r="BH616" s="46"/>
      <c r="BI616" s="46"/>
      <c r="BJ616" s="46"/>
      <c r="BK616" s="46"/>
      <c r="BL616" s="46"/>
      <c r="BM616" s="46"/>
      <c r="BN616" s="46"/>
      <c r="BO616" s="46"/>
      <c r="BP616" s="46"/>
      <c r="BQ616" s="46"/>
      <c r="BR616" s="46"/>
      <c r="BS616" s="46"/>
      <c r="BT616" s="46"/>
      <c r="BU616" s="46"/>
      <c r="BV616" s="46"/>
      <c r="BW616" s="46"/>
      <c r="BX616" s="46"/>
      <c r="BY616" s="46"/>
      <c r="BZ616" s="46"/>
      <c r="CA616" s="46"/>
      <c r="CB616" s="46"/>
      <c r="CC616" s="46"/>
      <c r="CD616" s="46"/>
      <c r="CE616" s="46"/>
      <c r="CF616" s="46"/>
      <c r="CG616" s="46"/>
      <c r="CH616" s="46"/>
    </row>
    <row r="617" spans="1:86" s="2" customFormat="1" ht="12" hidden="1">
      <c r="A617" s="21" t="s">
        <v>403</v>
      </c>
      <c r="B617" s="20" t="s">
        <v>49</v>
      </c>
      <c r="C617" s="20" t="s">
        <v>9</v>
      </c>
      <c r="D617" s="20" t="s">
        <v>7</v>
      </c>
      <c r="E617" s="20" t="s">
        <v>400</v>
      </c>
      <c r="F617" s="20"/>
      <c r="G617" s="111">
        <f>G618</f>
        <v>0</v>
      </c>
      <c r="H617" s="111">
        <f>H618</f>
        <v>0</v>
      </c>
      <c r="I617" s="108">
        <f t="shared" si="142"/>
        <v>0</v>
      </c>
      <c r="J617" s="46"/>
      <c r="K617" s="46"/>
      <c r="L617" s="46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  <c r="AA617" s="46"/>
      <c r="AB617" s="46"/>
      <c r="AC617" s="46"/>
      <c r="AD617" s="46"/>
      <c r="AE617" s="46"/>
      <c r="AF617" s="46"/>
      <c r="AG617" s="46"/>
      <c r="AH617" s="46"/>
      <c r="AI617" s="46"/>
      <c r="AJ617" s="46"/>
      <c r="AK617" s="46"/>
      <c r="AL617" s="46"/>
      <c r="AM617" s="46"/>
      <c r="AN617" s="46"/>
      <c r="AO617" s="46"/>
      <c r="AP617" s="46"/>
      <c r="AQ617" s="46"/>
      <c r="AR617" s="46"/>
      <c r="AS617" s="46"/>
      <c r="AT617" s="46"/>
      <c r="AU617" s="46"/>
      <c r="AV617" s="46"/>
      <c r="AW617" s="46"/>
      <c r="AX617" s="46"/>
      <c r="AY617" s="46"/>
      <c r="AZ617" s="46"/>
      <c r="BA617" s="46"/>
      <c r="BB617" s="46"/>
      <c r="BC617" s="46"/>
      <c r="BD617" s="46"/>
      <c r="BE617" s="46"/>
      <c r="BF617" s="46"/>
      <c r="BG617" s="46"/>
      <c r="BH617" s="46"/>
      <c r="BI617" s="46"/>
      <c r="BJ617" s="46"/>
      <c r="BK617" s="46"/>
      <c r="BL617" s="46"/>
      <c r="BM617" s="46"/>
      <c r="BN617" s="46"/>
      <c r="BO617" s="46"/>
      <c r="BP617" s="46"/>
      <c r="BQ617" s="46"/>
      <c r="BR617" s="46"/>
      <c r="BS617" s="46"/>
      <c r="BT617" s="46"/>
      <c r="BU617" s="46"/>
      <c r="BV617" s="46"/>
      <c r="BW617" s="46"/>
      <c r="BX617" s="46"/>
      <c r="BY617" s="46"/>
      <c r="BZ617" s="46"/>
      <c r="CA617" s="46"/>
      <c r="CB617" s="46"/>
      <c r="CC617" s="46"/>
      <c r="CD617" s="46"/>
      <c r="CE617" s="46"/>
      <c r="CF617" s="46"/>
      <c r="CG617" s="46"/>
      <c r="CH617" s="46"/>
    </row>
    <row r="618" spans="1:86" s="2" customFormat="1" ht="12" hidden="1">
      <c r="A618" s="21" t="s">
        <v>114</v>
      </c>
      <c r="B618" s="20" t="s">
        <v>49</v>
      </c>
      <c r="C618" s="20" t="s">
        <v>9</v>
      </c>
      <c r="D618" s="20" t="s">
        <v>7</v>
      </c>
      <c r="E618" s="20" t="s">
        <v>400</v>
      </c>
      <c r="F618" s="20" t="s">
        <v>93</v>
      </c>
      <c r="G618" s="111">
        <f>G619</f>
        <v>0</v>
      </c>
      <c r="H618" s="111">
        <f>H619</f>
        <v>0</v>
      </c>
      <c r="I618" s="108">
        <f t="shared" si="142"/>
        <v>0</v>
      </c>
      <c r="J618" s="46"/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  <c r="AA618" s="46"/>
      <c r="AB618" s="46"/>
      <c r="AC618" s="46"/>
      <c r="AD618" s="46"/>
      <c r="AE618" s="46"/>
      <c r="AF618" s="46"/>
      <c r="AG618" s="46"/>
      <c r="AH618" s="46"/>
      <c r="AI618" s="46"/>
      <c r="AJ618" s="46"/>
      <c r="AK618" s="46"/>
      <c r="AL618" s="46"/>
      <c r="AM618" s="46"/>
      <c r="AN618" s="46"/>
      <c r="AO618" s="46"/>
      <c r="AP618" s="46"/>
      <c r="AQ618" s="46"/>
      <c r="AR618" s="46"/>
      <c r="AS618" s="46"/>
      <c r="AT618" s="46"/>
      <c r="AU618" s="46"/>
      <c r="AV618" s="46"/>
      <c r="AW618" s="46"/>
      <c r="AX618" s="46"/>
      <c r="AY618" s="46"/>
      <c r="AZ618" s="46"/>
      <c r="BA618" s="46"/>
      <c r="BB618" s="46"/>
      <c r="BC618" s="46"/>
      <c r="BD618" s="46"/>
      <c r="BE618" s="46"/>
      <c r="BF618" s="46"/>
      <c r="BG618" s="46"/>
      <c r="BH618" s="46"/>
      <c r="BI618" s="46"/>
      <c r="BJ618" s="46"/>
      <c r="BK618" s="46"/>
      <c r="BL618" s="46"/>
      <c r="BM618" s="46"/>
      <c r="BN618" s="46"/>
      <c r="BO618" s="46"/>
      <c r="BP618" s="46"/>
      <c r="BQ618" s="46"/>
      <c r="BR618" s="46"/>
      <c r="BS618" s="46"/>
      <c r="BT618" s="46"/>
      <c r="BU618" s="46"/>
      <c r="BV618" s="46"/>
      <c r="BW618" s="46"/>
      <c r="BX618" s="46"/>
      <c r="BY618" s="46"/>
      <c r="BZ618" s="46"/>
      <c r="CA618" s="46"/>
      <c r="CB618" s="46"/>
      <c r="CC618" s="46"/>
      <c r="CD618" s="46"/>
      <c r="CE618" s="46"/>
      <c r="CF618" s="46"/>
      <c r="CG618" s="46"/>
      <c r="CH618" s="46"/>
    </row>
    <row r="619" spans="1:86" s="2" customFormat="1" ht="12" hidden="1">
      <c r="A619" s="21" t="s">
        <v>208</v>
      </c>
      <c r="B619" s="20" t="s">
        <v>49</v>
      </c>
      <c r="C619" s="20" t="s">
        <v>9</v>
      </c>
      <c r="D619" s="20" t="s">
        <v>7</v>
      </c>
      <c r="E619" s="20" t="s">
        <v>400</v>
      </c>
      <c r="F619" s="20" t="s">
        <v>207</v>
      </c>
      <c r="G619" s="111"/>
      <c r="H619" s="111"/>
      <c r="I619" s="108">
        <f t="shared" si="142"/>
        <v>0</v>
      </c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46"/>
      <c r="AB619" s="46"/>
      <c r="AC619" s="46"/>
      <c r="AD619" s="46"/>
      <c r="AE619" s="46"/>
      <c r="AF619" s="46"/>
      <c r="AG619" s="46"/>
      <c r="AH619" s="46"/>
      <c r="AI619" s="46"/>
      <c r="AJ619" s="46"/>
      <c r="AK619" s="46"/>
      <c r="AL619" s="46"/>
      <c r="AM619" s="46"/>
      <c r="AN619" s="46"/>
      <c r="AO619" s="46"/>
      <c r="AP619" s="46"/>
      <c r="AQ619" s="46"/>
      <c r="AR619" s="46"/>
      <c r="AS619" s="46"/>
      <c r="AT619" s="46"/>
      <c r="AU619" s="46"/>
      <c r="AV619" s="46"/>
      <c r="AW619" s="46"/>
      <c r="AX619" s="46"/>
      <c r="AY619" s="46"/>
      <c r="AZ619" s="46"/>
      <c r="BA619" s="46"/>
      <c r="BB619" s="46"/>
      <c r="BC619" s="46"/>
      <c r="BD619" s="46"/>
      <c r="BE619" s="46"/>
      <c r="BF619" s="46"/>
      <c r="BG619" s="46"/>
      <c r="BH619" s="46"/>
      <c r="BI619" s="46"/>
      <c r="BJ619" s="46"/>
      <c r="BK619" s="46"/>
      <c r="BL619" s="46"/>
      <c r="BM619" s="46"/>
      <c r="BN619" s="46"/>
      <c r="BO619" s="46"/>
      <c r="BP619" s="46"/>
      <c r="BQ619" s="46"/>
      <c r="BR619" s="46"/>
      <c r="BS619" s="46"/>
      <c r="BT619" s="46"/>
      <c r="BU619" s="46"/>
      <c r="BV619" s="46"/>
      <c r="BW619" s="46"/>
      <c r="BX619" s="46"/>
      <c r="BY619" s="46"/>
      <c r="BZ619" s="46"/>
      <c r="CA619" s="46"/>
      <c r="CB619" s="46"/>
      <c r="CC619" s="46"/>
      <c r="CD619" s="46"/>
      <c r="CE619" s="46"/>
      <c r="CF619" s="46"/>
      <c r="CG619" s="46"/>
      <c r="CH619" s="46"/>
    </row>
    <row r="620" spans="1:86" s="2" customFormat="1" ht="12">
      <c r="A620" s="21" t="s">
        <v>397</v>
      </c>
      <c r="B620" s="20" t="s">
        <v>49</v>
      </c>
      <c r="C620" s="20" t="s">
        <v>9</v>
      </c>
      <c r="D620" s="20" t="s">
        <v>7</v>
      </c>
      <c r="E620" s="20" t="s">
        <v>396</v>
      </c>
      <c r="F620" s="20"/>
      <c r="G620" s="111">
        <f>G621+G624</f>
        <v>2958.9</v>
      </c>
      <c r="H620" s="111">
        <f>H621+H624</f>
        <v>0</v>
      </c>
      <c r="I620" s="108">
        <f t="shared" si="142"/>
        <v>2958.9</v>
      </c>
      <c r="J620" s="46"/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  <c r="AA620" s="46"/>
      <c r="AB620" s="46"/>
      <c r="AC620" s="46"/>
      <c r="AD620" s="46"/>
      <c r="AE620" s="46"/>
      <c r="AF620" s="46"/>
      <c r="AG620" s="46"/>
      <c r="AH620" s="46"/>
      <c r="AI620" s="46"/>
      <c r="AJ620" s="46"/>
      <c r="AK620" s="46"/>
      <c r="AL620" s="46"/>
      <c r="AM620" s="46"/>
      <c r="AN620" s="46"/>
      <c r="AO620" s="46"/>
      <c r="AP620" s="46"/>
      <c r="AQ620" s="46"/>
      <c r="AR620" s="46"/>
      <c r="AS620" s="46"/>
      <c r="AT620" s="46"/>
      <c r="AU620" s="46"/>
      <c r="AV620" s="46"/>
      <c r="AW620" s="46"/>
      <c r="AX620" s="46"/>
      <c r="AY620" s="46"/>
      <c r="AZ620" s="46"/>
      <c r="BA620" s="46"/>
      <c r="BB620" s="46"/>
      <c r="BC620" s="46"/>
      <c r="BD620" s="46"/>
      <c r="BE620" s="46"/>
      <c r="BF620" s="46"/>
      <c r="BG620" s="46"/>
      <c r="BH620" s="46"/>
      <c r="BI620" s="46"/>
      <c r="BJ620" s="46"/>
      <c r="BK620" s="46"/>
      <c r="BL620" s="46"/>
      <c r="BM620" s="46"/>
      <c r="BN620" s="46"/>
      <c r="BO620" s="46"/>
      <c r="BP620" s="46"/>
      <c r="BQ620" s="46"/>
      <c r="BR620" s="46"/>
      <c r="BS620" s="46"/>
      <c r="BT620" s="46"/>
      <c r="BU620" s="46"/>
      <c r="BV620" s="46"/>
      <c r="BW620" s="46"/>
      <c r="BX620" s="46"/>
      <c r="BY620" s="46"/>
      <c r="BZ620" s="46"/>
      <c r="CA620" s="46"/>
      <c r="CB620" s="46"/>
      <c r="CC620" s="46"/>
      <c r="CD620" s="46"/>
      <c r="CE620" s="46"/>
      <c r="CF620" s="46"/>
      <c r="CG620" s="46"/>
      <c r="CH620" s="46"/>
    </row>
    <row r="621" spans="1:86" s="2" customFormat="1" ht="12">
      <c r="A621" s="21" t="s">
        <v>126</v>
      </c>
      <c r="B621" s="20" t="s">
        <v>49</v>
      </c>
      <c r="C621" s="20" t="s">
        <v>9</v>
      </c>
      <c r="D621" s="20" t="s">
        <v>7</v>
      </c>
      <c r="E621" s="20" t="s">
        <v>395</v>
      </c>
      <c r="F621" s="20"/>
      <c r="G621" s="111">
        <f>G622</f>
        <v>2706.8</v>
      </c>
      <c r="H621" s="111">
        <f>H622</f>
        <v>0</v>
      </c>
      <c r="I621" s="108">
        <f t="shared" si="142"/>
        <v>2706.8</v>
      </c>
      <c r="J621" s="46"/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  <c r="AA621" s="46"/>
      <c r="AB621" s="46"/>
      <c r="AC621" s="46"/>
      <c r="AD621" s="46"/>
      <c r="AE621" s="46"/>
      <c r="AF621" s="46"/>
      <c r="AG621" s="46"/>
      <c r="AH621" s="46"/>
      <c r="AI621" s="46"/>
      <c r="AJ621" s="46"/>
      <c r="AK621" s="46"/>
      <c r="AL621" s="46"/>
      <c r="AM621" s="46"/>
      <c r="AN621" s="46"/>
      <c r="AO621" s="46"/>
      <c r="AP621" s="46"/>
      <c r="AQ621" s="46"/>
      <c r="AR621" s="46"/>
      <c r="AS621" s="46"/>
      <c r="AT621" s="46"/>
      <c r="AU621" s="46"/>
      <c r="AV621" s="46"/>
      <c r="AW621" s="46"/>
      <c r="AX621" s="46"/>
      <c r="AY621" s="46"/>
      <c r="AZ621" s="46"/>
      <c r="BA621" s="46"/>
      <c r="BB621" s="46"/>
      <c r="BC621" s="46"/>
      <c r="BD621" s="46"/>
      <c r="BE621" s="46"/>
      <c r="BF621" s="46"/>
      <c r="BG621" s="46"/>
      <c r="BH621" s="46"/>
      <c r="BI621" s="46"/>
      <c r="BJ621" s="46"/>
      <c r="BK621" s="46"/>
      <c r="BL621" s="46"/>
      <c r="BM621" s="46"/>
      <c r="BN621" s="46"/>
      <c r="BO621" s="46"/>
      <c r="BP621" s="46"/>
      <c r="BQ621" s="46"/>
      <c r="BR621" s="46"/>
      <c r="BS621" s="46"/>
      <c r="BT621" s="46"/>
      <c r="BU621" s="46"/>
      <c r="BV621" s="46"/>
      <c r="BW621" s="46"/>
      <c r="BX621" s="46"/>
      <c r="BY621" s="46"/>
      <c r="BZ621" s="46"/>
      <c r="CA621" s="46"/>
      <c r="CB621" s="46"/>
      <c r="CC621" s="46"/>
      <c r="CD621" s="46"/>
      <c r="CE621" s="46"/>
      <c r="CF621" s="46"/>
      <c r="CG621" s="46"/>
      <c r="CH621" s="46"/>
    </row>
    <row r="622" spans="1:86" s="2" customFormat="1" ht="12">
      <c r="A622" s="21" t="s">
        <v>114</v>
      </c>
      <c r="B622" s="20" t="s">
        <v>49</v>
      </c>
      <c r="C622" s="20" t="s">
        <v>9</v>
      </c>
      <c r="D622" s="20" t="s">
        <v>7</v>
      </c>
      <c r="E622" s="20" t="s">
        <v>395</v>
      </c>
      <c r="F622" s="20" t="s">
        <v>93</v>
      </c>
      <c r="G622" s="111">
        <f>G623</f>
        <v>2706.8</v>
      </c>
      <c r="H622" s="111">
        <f>H623</f>
        <v>0</v>
      </c>
      <c r="I622" s="108">
        <f t="shared" ref="I622:I739" si="152">G622+H622</f>
        <v>2706.8</v>
      </c>
      <c r="J622" s="46"/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  <c r="AA622" s="46"/>
      <c r="AB622" s="46"/>
      <c r="AC622" s="46"/>
      <c r="AD622" s="46"/>
      <c r="AE622" s="46"/>
      <c r="AF622" s="46"/>
      <c r="AG622" s="46"/>
      <c r="AH622" s="46"/>
      <c r="AI622" s="46"/>
      <c r="AJ622" s="46"/>
      <c r="AK622" s="46"/>
      <c r="AL622" s="46"/>
      <c r="AM622" s="46"/>
      <c r="AN622" s="46"/>
      <c r="AO622" s="46"/>
      <c r="AP622" s="46"/>
      <c r="AQ622" s="46"/>
      <c r="AR622" s="46"/>
      <c r="AS622" s="46"/>
      <c r="AT622" s="46"/>
      <c r="AU622" s="46"/>
      <c r="AV622" s="46"/>
      <c r="AW622" s="46"/>
      <c r="AX622" s="46"/>
      <c r="AY622" s="46"/>
      <c r="AZ622" s="46"/>
      <c r="BA622" s="46"/>
      <c r="BB622" s="46"/>
      <c r="BC622" s="46"/>
      <c r="BD622" s="46"/>
      <c r="BE622" s="46"/>
      <c r="BF622" s="46"/>
      <c r="BG622" s="46"/>
      <c r="BH622" s="46"/>
      <c r="BI622" s="46"/>
      <c r="BJ622" s="46"/>
      <c r="BK622" s="46"/>
      <c r="BL622" s="46"/>
      <c r="BM622" s="46"/>
      <c r="BN622" s="46"/>
      <c r="BO622" s="46"/>
      <c r="BP622" s="46"/>
      <c r="BQ622" s="46"/>
      <c r="BR622" s="46"/>
      <c r="BS622" s="46"/>
      <c r="BT622" s="46"/>
      <c r="BU622" s="46"/>
      <c r="BV622" s="46"/>
      <c r="BW622" s="46"/>
      <c r="BX622" s="46"/>
      <c r="BY622" s="46"/>
      <c r="BZ622" s="46"/>
      <c r="CA622" s="46"/>
      <c r="CB622" s="46"/>
      <c r="CC622" s="46"/>
      <c r="CD622" s="46"/>
      <c r="CE622" s="46"/>
      <c r="CF622" s="46"/>
      <c r="CG622" s="46"/>
      <c r="CH622" s="46"/>
    </row>
    <row r="623" spans="1:86" s="2" customFormat="1" ht="12">
      <c r="A623" s="21" t="s">
        <v>208</v>
      </c>
      <c r="B623" s="20" t="s">
        <v>49</v>
      </c>
      <c r="C623" s="20" t="s">
        <v>9</v>
      </c>
      <c r="D623" s="20" t="s">
        <v>7</v>
      </c>
      <c r="E623" s="20" t="s">
        <v>395</v>
      </c>
      <c r="F623" s="20" t="s">
        <v>207</v>
      </c>
      <c r="G623" s="111">
        <v>2706.8</v>
      </c>
      <c r="H623" s="111"/>
      <c r="I623" s="108">
        <f t="shared" si="152"/>
        <v>2706.8</v>
      </c>
      <c r="J623" s="46"/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  <c r="AA623" s="46"/>
      <c r="AB623" s="46"/>
      <c r="AC623" s="46"/>
      <c r="AD623" s="46"/>
      <c r="AE623" s="46"/>
      <c r="AF623" s="46"/>
      <c r="AG623" s="46"/>
      <c r="AH623" s="46"/>
      <c r="AI623" s="46"/>
      <c r="AJ623" s="46"/>
      <c r="AK623" s="46"/>
      <c r="AL623" s="46"/>
      <c r="AM623" s="46"/>
      <c r="AN623" s="46"/>
      <c r="AO623" s="46"/>
      <c r="AP623" s="46"/>
      <c r="AQ623" s="46"/>
      <c r="AR623" s="46"/>
      <c r="AS623" s="46"/>
      <c r="AT623" s="46"/>
      <c r="AU623" s="46"/>
      <c r="AV623" s="46"/>
      <c r="AW623" s="46"/>
      <c r="AX623" s="46"/>
      <c r="AY623" s="46"/>
      <c r="AZ623" s="46"/>
      <c r="BA623" s="46"/>
      <c r="BB623" s="46"/>
      <c r="BC623" s="46"/>
      <c r="BD623" s="46"/>
      <c r="BE623" s="46"/>
      <c r="BF623" s="46"/>
      <c r="BG623" s="46"/>
      <c r="BH623" s="46"/>
      <c r="BI623" s="46"/>
      <c r="BJ623" s="46"/>
      <c r="BK623" s="46"/>
      <c r="BL623" s="46"/>
      <c r="BM623" s="46"/>
      <c r="BN623" s="46"/>
      <c r="BO623" s="46"/>
      <c r="BP623" s="46"/>
      <c r="BQ623" s="46"/>
      <c r="BR623" s="46"/>
      <c r="BS623" s="46"/>
      <c r="BT623" s="46"/>
      <c r="BU623" s="46"/>
      <c r="BV623" s="46"/>
      <c r="BW623" s="46"/>
      <c r="BX623" s="46"/>
      <c r="BY623" s="46"/>
      <c r="BZ623" s="46"/>
      <c r="CA623" s="46"/>
      <c r="CB623" s="46"/>
      <c r="CC623" s="46"/>
      <c r="CD623" s="46"/>
      <c r="CE623" s="46"/>
      <c r="CF623" s="46"/>
      <c r="CG623" s="46"/>
      <c r="CH623" s="46"/>
    </row>
    <row r="624" spans="1:86" s="2" customFormat="1" ht="12">
      <c r="A624" s="21" t="s">
        <v>73</v>
      </c>
      <c r="B624" s="20" t="s">
        <v>49</v>
      </c>
      <c r="C624" s="20" t="s">
        <v>9</v>
      </c>
      <c r="D624" s="20" t="s">
        <v>7</v>
      </c>
      <c r="E624" s="20" t="s">
        <v>398</v>
      </c>
      <c r="F624" s="20"/>
      <c r="G624" s="111">
        <f>G625+G629</f>
        <v>252.09999999999997</v>
      </c>
      <c r="H624" s="111">
        <f>H625+H629</f>
        <v>0</v>
      </c>
      <c r="I624" s="108">
        <f t="shared" si="152"/>
        <v>252.09999999999997</v>
      </c>
      <c r="J624" s="46"/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  <c r="AA624" s="46"/>
      <c r="AB624" s="46"/>
      <c r="AC624" s="46"/>
      <c r="AD624" s="46"/>
      <c r="AE624" s="46"/>
      <c r="AF624" s="46"/>
      <c r="AG624" s="46"/>
      <c r="AH624" s="46"/>
      <c r="AI624" s="46"/>
      <c r="AJ624" s="46"/>
      <c r="AK624" s="46"/>
      <c r="AL624" s="46"/>
      <c r="AM624" s="46"/>
      <c r="AN624" s="46"/>
      <c r="AO624" s="46"/>
      <c r="AP624" s="46"/>
      <c r="AQ624" s="46"/>
      <c r="AR624" s="46"/>
      <c r="AS624" s="46"/>
      <c r="AT624" s="46"/>
      <c r="AU624" s="46"/>
      <c r="AV624" s="46"/>
      <c r="AW624" s="46"/>
      <c r="AX624" s="46"/>
      <c r="AY624" s="46"/>
      <c r="AZ624" s="46"/>
      <c r="BA624" s="46"/>
      <c r="BB624" s="46"/>
      <c r="BC624" s="46"/>
      <c r="BD624" s="46"/>
      <c r="BE624" s="46"/>
      <c r="BF624" s="46"/>
      <c r="BG624" s="46"/>
      <c r="BH624" s="46"/>
      <c r="BI624" s="46"/>
      <c r="BJ624" s="46"/>
      <c r="BK624" s="46"/>
      <c r="BL624" s="46"/>
      <c r="BM624" s="46"/>
      <c r="BN624" s="46"/>
      <c r="BO624" s="46"/>
      <c r="BP624" s="46"/>
      <c r="BQ624" s="46"/>
      <c r="BR624" s="46"/>
      <c r="BS624" s="46"/>
      <c r="BT624" s="46"/>
      <c r="BU624" s="46"/>
      <c r="BV624" s="46"/>
      <c r="BW624" s="46"/>
      <c r="BX624" s="46"/>
      <c r="BY624" s="46"/>
      <c r="BZ624" s="46"/>
      <c r="CA624" s="46"/>
      <c r="CB624" s="46"/>
      <c r="CC624" s="46"/>
      <c r="CD624" s="46"/>
      <c r="CE624" s="46"/>
      <c r="CF624" s="46"/>
      <c r="CG624" s="46"/>
      <c r="CH624" s="46"/>
    </row>
    <row r="625" spans="1:86" s="2" customFormat="1" ht="12">
      <c r="A625" s="21" t="s">
        <v>114</v>
      </c>
      <c r="B625" s="20" t="s">
        <v>49</v>
      </c>
      <c r="C625" s="20" t="s">
        <v>9</v>
      </c>
      <c r="D625" s="20" t="s">
        <v>7</v>
      </c>
      <c r="E625" s="20" t="s">
        <v>398</v>
      </c>
      <c r="F625" s="20" t="s">
        <v>93</v>
      </c>
      <c r="G625" s="111">
        <f>G626+G627+G628</f>
        <v>237.39999999999998</v>
      </c>
      <c r="H625" s="111">
        <f>H626+H627+H628</f>
        <v>0</v>
      </c>
      <c r="I625" s="108">
        <f t="shared" si="152"/>
        <v>237.39999999999998</v>
      </c>
      <c r="J625" s="46"/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  <c r="AA625" s="46"/>
      <c r="AB625" s="46"/>
      <c r="AC625" s="46"/>
      <c r="AD625" s="46"/>
      <c r="AE625" s="46"/>
      <c r="AF625" s="46"/>
      <c r="AG625" s="46"/>
      <c r="AH625" s="46"/>
      <c r="AI625" s="46"/>
      <c r="AJ625" s="46"/>
      <c r="AK625" s="46"/>
      <c r="AL625" s="46"/>
      <c r="AM625" s="46"/>
      <c r="AN625" s="46"/>
      <c r="AO625" s="46"/>
      <c r="AP625" s="46"/>
      <c r="AQ625" s="46"/>
      <c r="AR625" s="46"/>
      <c r="AS625" s="46"/>
      <c r="AT625" s="46"/>
      <c r="AU625" s="46"/>
      <c r="AV625" s="46"/>
      <c r="AW625" s="46"/>
      <c r="AX625" s="46"/>
      <c r="AY625" s="46"/>
      <c r="AZ625" s="46"/>
      <c r="BA625" s="46"/>
      <c r="BB625" s="46"/>
      <c r="BC625" s="46"/>
      <c r="BD625" s="46"/>
      <c r="BE625" s="46"/>
      <c r="BF625" s="46"/>
      <c r="BG625" s="46"/>
      <c r="BH625" s="46"/>
      <c r="BI625" s="46"/>
      <c r="BJ625" s="46"/>
      <c r="BK625" s="46"/>
      <c r="BL625" s="46"/>
      <c r="BM625" s="46"/>
      <c r="BN625" s="46"/>
      <c r="BO625" s="46"/>
      <c r="BP625" s="46"/>
      <c r="BQ625" s="46"/>
      <c r="BR625" s="46"/>
      <c r="BS625" s="46"/>
      <c r="BT625" s="46"/>
      <c r="BU625" s="46"/>
      <c r="BV625" s="46"/>
      <c r="BW625" s="46"/>
      <c r="BX625" s="46"/>
      <c r="BY625" s="46"/>
      <c r="BZ625" s="46"/>
      <c r="CA625" s="46"/>
      <c r="CB625" s="46"/>
      <c r="CC625" s="46"/>
      <c r="CD625" s="46"/>
      <c r="CE625" s="46"/>
      <c r="CF625" s="46"/>
      <c r="CG625" s="46"/>
      <c r="CH625" s="46"/>
    </row>
    <row r="626" spans="1:86" s="2" customFormat="1" ht="12">
      <c r="A626" s="21" t="s">
        <v>208</v>
      </c>
      <c r="B626" s="20" t="s">
        <v>49</v>
      </c>
      <c r="C626" s="20" t="s">
        <v>9</v>
      </c>
      <c r="D626" s="20" t="s">
        <v>7</v>
      </c>
      <c r="E626" s="20" t="s">
        <v>398</v>
      </c>
      <c r="F626" s="20" t="s">
        <v>207</v>
      </c>
      <c r="G626" s="111">
        <f>193.4+14.7</f>
        <v>208.1</v>
      </c>
      <c r="H626" s="111"/>
      <c r="I626" s="108">
        <f t="shared" si="152"/>
        <v>208.1</v>
      </c>
      <c r="J626" s="46"/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  <c r="AA626" s="46"/>
      <c r="AB626" s="46"/>
      <c r="AC626" s="46"/>
      <c r="AD626" s="46"/>
      <c r="AE626" s="46"/>
      <c r="AF626" s="46"/>
      <c r="AG626" s="46"/>
      <c r="AH626" s="46"/>
      <c r="AI626" s="46"/>
      <c r="AJ626" s="46"/>
      <c r="AK626" s="46"/>
      <c r="AL626" s="46"/>
      <c r="AM626" s="46"/>
      <c r="AN626" s="46"/>
      <c r="AO626" s="46"/>
      <c r="AP626" s="46"/>
      <c r="AQ626" s="46"/>
      <c r="AR626" s="46"/>
      <c r="AS626" s="46"/>
      <c r="AT626" s="46"/>
      <c r="AU626" s="46"/>
      <c r="AV626" s="46"/>
      <c r="AW626" s="46"/>
      <c r="AX626" s="46"/>
      <c r="AY626" s="46"/>
      <c r="AZ626" s="46"/>
      <c r="BA626" s="46"/>
      <c r="BB626" s="46"/>
      <c r="BC626" s="46"/>
      <c r="BD626" s="46"/>
      <c r="BE626" s="46"/>
      <c r="BF626" s="46"/>
      <c r="BG626" s="46"/>
      <c r="BH626" s="46"/>
      <c r="BI626" s="46"/>
      <c r="BJ626" s="46"/>
      <c r="BK626" s="46"/>
      <c r="BL626" s="46"/>
      <c r="BM626" s="46"/>
      <c r="BN626" s="46"/>
      <c r="BO626" s="46"/>
      <c r="BP626" s="46"/>
      <c r="BQ626" s="46"/>
      <c r="BR626" s="46"/>
      <c r="BS626" s="46"/>
      <c r="BT626" s="46"/>
      <c r="BU626" s="46"/>
      <c r="BV626" s="46"/>
      <c r="BW626" s="46"/>
      <c r="BX626" s="46"/>
      <c r="BY626" s="46"/>
      <c r="BZ626" s="46"/>
      <c r="CA626" s="46"/>
      <c r="CB626" s="46"/>
      <c r="CC626" s="46"/>
      <c r="CD626" s="46"/>
      <c r="CE626" s="46"/>
      <c r="CF626" s="46"/>
      <c r="CG626" s="46"/>
      <c r="CH626" s="46"/>
    </row>
    <row r="627" spans="1:86" s="2" customFormat="1" ht="12">
      <c r="A627" s="21" t="s">
        <v>401</v>
      </c>
      <c r="B627" s="20" t="s">
        <v>49</v>
      </c>
      <c r="C627" s="20" t="s">
        <v>9</v>
      </c>
      <c r="D627" s="20" t="s">
        <v>7</v>
      </c>
      <c r="E627" s="20" t="s">
        <v>398</v>
      </c>
      <c r="F627" s="20" t="s">
        <v>399</v>
      </c>
      <c r="G627" s="111">
        <v>14.6</v>
      </c>
      <c r="H627" s="111"/>
      <c r="I627" s="108">
        <f t="shared" si="152"/>
        <v>14.6</v>
      </c>
      <c r="J627" s="46"/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  <c r="AA627" s="46"/>
      <c r="AB627" s="46"/>
      <c r="AC627" s="46"/>
      <c r="AD627" s="46"/>
      <c r="AE627" s="46"/>
      <c r="AF627" s="46"/>
      <c r="AG627" s="46"/>
      <c r="AH627" s="46"/>
      <c r="AI627" s="46"/>
      <c r="AJ627" s="46"/>
      <c r="AK627" s="46"/>
      <c r="AL627" s="46"/>
      <c r="AM627" s="46"/>
      <c r="AN627" s="46"/>
      <c r="AO627" s="46"/>
      <c r="AP627" s="46"/>
      <c r="AQ627" s="46"/>
      <c r="AR627" s="46"/>
      <c r="AS627" s="46"/>
      <c r="AT627" s="46"/>
      <c r="AU627" s="46"/>
      <c r="AV627" s="46"/>
      <c r="AW627" s="46"/>
      <c r="AX627" s="46"/>
      <c r="AY627" s="46"/>
      <c r="AZ627" s="46"/>
      <c r="BA627" s="46"/>
      <c r="BB627" s="46"/>
      <c r="BC627" s="46"/>
      <c r="BD627" s="46"/>
      <c r="BE627" s="46"/>
      <c r="BF627" s="46"/>
      <c r="BG627" s="46"/>
      <c r="BH627" s="46"/>
      <c r="BI627" s="46"/>
      <c r="BJ627" s="46"/>
      <c r="BK627" s="46"/>
      <c r="BL627" s="46"/>
      <c r="BM627" s="46"/>
      <c r="BN627" s="46"/>
      <c r="BO627" s="46"/>
      <c r="BP627" s="46"/>
      <c r="BQ627" s="46"/>
      <c r="BR627" s="46"/>
      <c r="BS627" s="46"/>
      <c r="BT627" s="46"/>
      <c r="BU627" s="46"/>
      <c r="BV627" s="46"/>
      <c r="BW627" s="46"/>
      <c r="BX627" s="46"/>
      <c r="BY627" s="46"/>
      <c r="BZ627" s="46"/>
      <c r="CA627" s="46"/>
      <c r="CB627" s="46"/>
      <c r="CC627" s="46"/>
      <c r="CD627" s="46"/>
      <c r="CE627" s="46"/>
      <c r="CF627" s="46"/>
      <c r="CG627" s="46"/>
      <c r="CH627" s="46"/>
    </row>
    <row r="628" spans="1:86" s="2" customFormat="1" ht="24">
      <c r="A628" s="21" t="s">
        <v>402</v>
      </c>
      <c r="B628" s="20" t="s">
        <v>49</v>
      </c>
      <c r="C628" s="20" t="s">
        <v>9</v>
      </c>
      <c r="D628" s="20" t="s">
        <v>7</v>
      </c>
      <c r="E628" s="20" t="s">
        <v>398</v>
      </c>
      <c r="F628" s="20" t="s">
        <v>256</v>
      </c>
      <c r="G628" s="111">
        <v>14.7</v>
      </c>
      <c r="H628" s="111"/>
      <c r="I628" s="108">
        <f t="shared" si="152"/>
        <v>14.7</v>
      </c>
      <c r="J628" s="46"/>
      <c r="K628" s="46"/>
      <c r="L628" s="46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  <c r="AA628" s="46"/>
      <c r="AB628" s="46"/>
      <c r="AC628" s="46"/>
      <c r="AD628" s="46"/>
      <c r="AE628" s="46"/>
      <c r="AF628" s="46"/>
      <c r="AG628" s="46"/>
      <c r="AH628" s="46"/>
      <c r="AI628" s="46"/>
      <c r="AJ628" s="46"/>
      <c r="AK628" s="46"/>
      <c r="AL628" s="46"/>
      <c r="AM628" s="46"/>
      <c r="AN628" s="46"/>
      <c r="AO628" s="46"/>
      <c r="AP628" s="46"/>
      <c r="AQ628" s="46"/>
      <c r="AR628" s="46"/>
      <c r="AS628" s="46"/>
      <c r="AT628" s="46"/>
      <c r="AU628" s="46"/>
      <c r="AV628" s="46"/>
      <c r="AW628" s="46"/>
      <c r="AX628" s="46"/>
      <c r="AY628" s="46"/>
      <c r="AZ628" s="46"/>
      <c r="BA628" s="46"/>
      <c r="BB628" s="46"/>
      <c r="BC628" s="46"/>
      <c r="BD628" s="46"/>
      <c r="BE628" s="46"/>
      <c r="BF628" s="46"/>
      <c r="BG628" s="46"/>
      <c r="BH628" s="46"/>
      <c r="BI628" s="46"/>
      <c r="BJ628" s="46"/>
      <c r="BK628" s="46"/>
      <c r="BL628" s="46"/>
      <c r="BM628" s="46"/>
      <c r="BN628" s="46"/>
      <c r="BO628" s="46"/>
      <c r="BP628" s="46"/>
      <c r="BQ628" s="46"/>
      <c r="BR628" s="46"/>
      <c r="BS628" s="46"/>
      <c r="BT628" s="46"/>
      <c r="BU628" s="46"/>
      <c r="BV628" s="46"/>
      <c r="BW628" s="46"/>
      <c r="BX628" s="46"/>
      <c r="BY628" s="46"/>
      <c r="BZ628" s="46"/>
      <c r="CA628" s="46"/>
      <c r="CB628" s="46"/>
      <c r="CC628" s="46"/>
      <c r="CD628" s="46"/>
      <c r="CE628" s="46"/>
      <c r="CF628" s="46"/>
      <c r="CG628" s="46"/>
      <c r="CH628" s="46"/>
    </row>
    <row r="629" spans="1:86" s="2" customFormat="1" ht="12">
      <c r="A629" s="21" t="s">
        <v>70</v>
      </c>
      <c r="B629" s="20" t="s">
        <v>49</v>
      </c>
      <c r="C629" s="20" t="s">
        <v>9</v>
      </c>
      <c r="D629" s="20" t="s">
        <v>7</v>
      </c>
      <c r="E629" s="20" t="s">
        <v>398</v>
      </c>
      <c r="F629" s="20" t="s">
        <v>22</v>
      </c>
      <c r="G629" s="111">
        <f>G630</f>
        <v>14.7</v>
      </c>
      <c r="H629" s="111">
        <f>H630</f>
        <v>0</v>
      </c>
      <c r="I629" s="108">
        <f t="shared" si="152"/>
        <v>14.7</v>
      </c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  <c r="AA629" s="46"/>
      <c r="AB629" s="46"/>
      <c r="AC629" s="46"/>
      <c r="AD629" s="46"/>
      <c r="AE629" s="46"/>
      <c r="AF629" s="46"/>
      <c r="AG629" s="46"/>
      <c r="AH629" s="46"/>
      <c r="AI629" s="46"/>
      <c r="AJ629" s="46"/>
      <c r="AK629" s="46"/>
      <c r="AL629" s="46"/>
      <c r="AM629" s="46"/>
      <c r="AN629" s="46"/>
      <c r="AO629" s="46"/>
      <c r="AP629" s="46"/>
      <c r="AQ629" s="46"/>
      <c r="AR629" s="46"/>
      <c r="AS629" s="46"/>
      <c r="AT629" s="46"/>
      <c r="AU629" s="46"/>
      <c r="AV629" s="46"/>
      <c r="AW629" s="46"/>
      <c r="AX629" s="46"/>
      <c r="AY629" s="46"/>
      <c r="AZ629" s="46"/>
      <c r="BA629" s="46"/>
      <c r="BB629" s="46"/>
      <c r="BC629" s="46"/>
      <c r="BD629" s="46"/>
      <c r="BE629" s="46"/>
      <c r="BF629" s="46"/>
      <c r="BG629" s="46"/>
      <c r="BH629" s="46"/>
      <c r="BI629" s="46"/>
      <c r="BJ629" s="46"/>
      <c r="BK629" s="46"/>
      <c r="BL629" s="46"/>
      <c r="BM629" s="46"/>
      <c r="BN629" s="46"/>
      <c r="BO629" s="46"/>
      <c r="BP629" s="46"/>
      <c r="BQ629" s="46"/>
      <c r="BR629" s="46"/>
      <c r="BS629" s="46"/>
      <c r="BT629" s="46"/>
      <c r="BU629" s="46"/>
      <c r="BV629" s="46"/>
      <c r="BW629" s="46"/>
      <c r="BX629" s="46"/>
      <c r="BY629" s="46"/>
      <c r="BZ629" s="46"/>
      <c r="CA629" s="46"/>
      <c r="CB629" s="46"/>
      <c r="CC629" s="46"/>
      <c r="CD629" s="46"/>
      <c r="CE629" s="46"/>
      <c r="CF629" s="46"/>
      <c r="CG629" s="46"/>
      <c r="CH629" s="46"/>
    </row>
    <row r="630" spans="1:86" s="2" customFormat="1" ht="24">
      <c r="A630" s="21" t="s">
        <v>121</v>
      </c>
      <c r="B630" s="20" t="s">
        <v>49</v>
      </c>
      <c r="C630" s="20" t="s">
        <v>9</v>
      </c>
      <c r="D630" s="20" t="s">
        <v>7</v>
      </c>
      <c r="E630" s="20" t="s">
        <v>398</v>
      </c>
      <c r="F630" s="20" t="s">
        <v>76</v>
      </c>
      <c r="G630" s="111">
        <v>14.7</v>
      </c>
      <c r="H630" s="111"/>
      <c r="I630" s="108">
        <f t="shared" si="152"/>
        <v>14.7</v>
      </c>
      <c r="J630" s="46"/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  <c r="AA630" s="46"/>
      <c r="AB630" s="46"/>
      <c r="AC630" s="46"/>
      <c r="AD630" s="46"/>
      <c r="AE630" s="46"/>
      <c r="AF630" s="46"/>
      <c r="AG630" s="46"/>
      <c r="AH630" s="46"/>
      <c r="AI630" s="46"/>
      <c r="AJ630" s="46"/>
      <c r="AK630" s="46"/>
      <c r="AL630" s="46"/>
      <c r="AM630" s="46"/>
      <c r="AN630" s="46"/>
      <c r="AO630" s="46"/>
      <c r="AP630" s="46"/>
      <c r="AQ630" s="46"/>
      <c r="AR630" s="46"/>
      <c r="AS630" s="46"/>
      <c r="AT630" s="46"/>
      <c r="AU630" s="46"/>
      <c r="AV630" s="46"/>
      <c r="AW630" s="46"/>
      <c r="AX630" s="46"/>
      <c r="AY630" s="46"/>
      <c r="AZ630" s="46"/>
      <c r="BA630" s="46"/>
      <c r="BB630" s="46"/>
      <c r="BC630" s="46"/>
      <c r="BD630" s="46"/>
      <c r="BE630" s="46"/>
      <c r="BF630" s="46"/>
      <c r="BG630" s="46"/>
      <c r="BH630" s="46"/>
      <c r="BI630" s="46"/>
      <c r="BJ630" s="46"/>
      <c r="BK630" s="46"/>
      <c r="BL630" s="46"/>
      <c r="BM630" s="46"/>
      <c r="BN630" s="46"/>
      <c r="BO630" s="46"/>
      <c r="BP630" s="46"/>
      <c r="BQ630" s="46"/>
      <c r="BR630" s="46"/>
      <c r="BS630" s="46"/>
      <c r="BT630" s="46"/>
      <c r="BU630" s="46"/>
      <c r="BV630" s="46"/>
      <c r="BW630" s="46"/>
      <c r="BX630" s="46"/>
      <c r="BY630" s="46"/>
      <c r="BZ630" s="46"/>
      <c r="CA630" s="46"/>
      <c r="CB630" s="46"/>
      <c r="CC630" s="46"/>
      <c r="CD630" s="46"/>
      <c r="CE630" s="46"/>
      <c r="CF630" s="46"/>
      <c r="CG630" s="46"/>
      <c r="CH630" s="46"/>
    </row>
    <row r="631" spans="1:86" s="2" customFormat="1" ht="12">
      <c r="A631" s="21" t="s">
        <v>123</v>
      </c>
      <c r="B631" s="20" t="s">
        <v>49</v>
      </c>
      <c r="C631" s="20" t="s">
        <v>9</v>
      </c>
      <c r="D631" s="20" t="s">
        <v>7</v>
      </c>
      <c r="E631" s="20" t="s">
        <v>367</v>
      </c>
      <c r="F631" s="20"/>
      <c r="G631" s="108">
        <f>G632+G635</f>
        <v>421.7</v>
      </c>
      <c r="H631" s="108">
        <f>H632+H635</f>
        <v>0</v>
      </c>
      <c r="I631" s="108">
        <f t="shared" si="152"/>
        <v>421.7</v>
      </c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46"/>
      <c r="AB631" s="46"/>
      <c r="AC631" s="46"/>
      <c r="AD631" s="46"/>
      <c r="AE631" s="46"/>
      <c r="AF631" s="46"/>
      <c r="AG631" s="46"/>
      <c r="AH631" s="46"/>
      <c r="AI631" s="46"/>
      <c r="AJ631" s="46"/>
      <c r="AK631" s="46"/>
      <c r="AL631" s="46"/>
      <c r="AM631" s="46"/>
      <c r="AN631" s="46"/>
      <c r="AO631" s="46"/>
      <c r="AP631" s="46"/>
      <c r="AQ631" s="46"/>
      <c r="AR631" s="46"/>
      <c r="AS631" s="46"/>
      <c r="AT631" s="46"/>
      <c r="AU631" s="46"/>
      <c r="AV631" s="46"/>
      <c r="AW631" s="46"/>
      <c r="AX631" s="46"/>
      <c r="AY631" s="46"/>
      <c r="AZ631" s="46"/>
      <c r="BA631" s="46"/>
      <c r="BB631" s="46"/>
      <c r="BC631" s="46"/>
      <c r="BD631" s="46"/>
      <c r="BE631" s="46"/>
      <c r="BF631" s="46"/>
      <c r="BG631" s="46"/>
      <c r="BH631" s="46"/>
      <c r="BI631" s="46"/>
      <c r="BJ631" s="46"/>
      <c r="BK631" s="46"/>
      <c r="BL631" s="46"/>
      <c r="BM631" s="46"/>
      <c r="BN631" s="46"/>
      <c r="BO631" s="46"/>
      <c r="BP631" s="46"/>
      <c r="BQ631" s="46"/>
      <c r="BR631" s="46"/>
      <c r="BS631" s="46"/>
      <c r="BT631" s="46"/>
      <c r="BU631" s="46"/>
      <c r="BV631" s="46"/>
      <c r="BW631" s="46"/>
      <c r="BX631" s="46"/>
      <c r="BY631" s="46"/>
      <c r="BZ631" s="46"/>
      <c r="CA631" s="46"/>
      <c r="CB631" s="46"/>
      <c r="CC631" s="46"/>
      <c r="CD631" s="46"/>
      <c r="CE631" s="46"/>
      <c r="CF631" s="46"/>
      <c r="CG631" s="46"/>
      <c r="CH631" s="46"/>
    </row>
    <row r="632" spans="1:86" s="2" customFormat="1" ht="36">
      <c r="A632" s="21" t="s">
        <v>125</v>
      </c>
      <c r="B632" s="20" t="s">
        <v>49</v>
      </c>
      <c r="C632" s="20" t="s">
        <v>9</v>
      </c>
      <c r="D632" s="20" t="s">
        <v>7</v>
      </c>
      <c r="E632" s="20" t="s">
        <v>455</v>
      </c>
      <c r="F632" s="20"/>
      <c r="G632" s="108">
        <f t="shared" ref="G632:H633" si="153">G633</f>
        <v>371.7</v>
      </c>
      <c r="H632" s="108">
        <f t="shared" si="153"/>
        <v>0</v>
      </c>
      <c r="I632" s="108">
        <f t="shared" si="152"/>
        <v>371.7</v>
      </c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46"/>
      <c r="AB632" s="46"/>
      <c r="AC632" s="46"/>
      <c r="AD632" s="46"/>
      <c r="AE632" s="46"/>
      <c r="AF632" s="46"/>
      <c r="AG632" s="46"/>
      <c r="AH632" s="46"/>
      <c r="AI632" s="46"/>
      <c r="AJ632" s="46"/>
      <c r="AK632" s="46"/>
      <c r="AL632" s="46"/>
      <c r="AM632" s="46"/>
      <c r="AN632" s="46"/>
      <c r="AO632" s="46"/>
      <c r="AP632" s="46"/>
      <c r="AQ632" s="46"/>
      <c r="AR632" s="46"/>
      <c r="AS632" s="46"/>
      <c r="AT632" s="46"/>
      <c r="AU632" s="46"/>
      <c r="AV632" s="46"/>
      <c r="AW632" s="46"/>
      <c r="AX632" s="46"/>
      <c r="AY632" s="46"/>
      <c r="AZ632" s="46"/>
      <c r="BA632" s="46"/>
      <c r="BB632" s="46"/>
      <c r="BC632" s="46"/>
      <c r="BD632" s="46"/>
      <c r="BE632" s="46"/>
      <c r="BF632" s="46"/>
      <c r="BG632" s="46"/>
      <c r="BH632" s="46"/>
      <c r="BI632" s="46"/>
      <c r="BJ632" s="46"/>
      <c r="BK632" s="46"/>
      <c r="BL632" s="46"/>
      <c r="BM632" s="46"/>
      <c r="BN632" s="46"/>
      <c r="BO632" s="46"/>
      <c r="BP632" s="46"/>
      <c r="BQ632" s="46"/>
      <c r="BR632" s="46"/>
      <c r="BS632" s="46"/>
      <c r="BT632" s="46"/>
      <c r="BU632" s="46"/>
      <c r="BV632" s="46"/>
      <c r="BW632" s="46"/>
      <c r="BX632" s="46"/>
      <c r="BY632" s="46"/>
      <c r="BZ632" s="46"/>
      <c r="CA632" s="46"/>
      <c r="CB632" s="46"/>
      <c r="CC632" s="46"/>
      <c r="CD632" s="46"/>
      <c r="CE632" s="46"/>
      <c r="CF632" s="46"/>
      <c r="CG632" s="46"/>
      <c r="CH632" s="46"/>
    </row>
    <row r="633" spans="1:86" s="2" customFormat="1" ht="12">
      <c r="A633" s="21" t="s">
        <v>114</v>
      </c>
      <c r="B633" s="20" t="s">
        <v>49</v>
      </c>
      <c r="C633" s="20" t="s">
        <v>9</v>
      </c>
      <c r="D633" s="20" t="s">
        <v>7</v>
      </c>
      <c r="E633" s="20" t="s">
        <v>455</v>
      </c>
      <c r="F633" s="20" t="s">
        <v>93</v>
      </c>
      <c r="G633" s="108">
        <f t="shared" si="153"/>
        <v>371.7</v>
      </c>
      <c r="H633" s="108">
        <f t="shared" si="153"/>
        <v>0</v>
      </c>
      <c r="I633" s="108">
        <f t="shared" si="152"/>
        <v>371.7</v>
      </c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46"/>
      <c r="AB633" s="46"/>
      <c r="AC633" s="46"/>
      <c r="AD633" s="46"/>
      <c r="AE633" s="46"/>
      <c r="AF633" s="46"/>
      <c r="AG633" s="46"/>
      <c r="AH633" s="46"/>
      <c r="AI633" s="46"/>
      <c r="AJ633" s="46"/>
      <c r="AK633" s="46"/>
      <c r="AL633" s="46"/>
      <c r="AM633" s="46"/>
      <c r="AN633" s="46"/>
      <c r="AO633" s="46"/>
      <c r="AP633" s="46"/>
      <c r="AQ633" s="46"/>
      <c r="AR633" s="46"/>
      <c r="AS633" s="46"/>
      <c r="AT633" s="46"/>
      <c r="AU633" s="46"/>
      <c r="AV633" s="46"/>
      <c r="AW633" s="46"/>
      <c r="AX633" s="46"/>
      <c r="AY633" s="46"/>
      <c r="AZ633" s="46"/>
      <c r="BA633" s="46"/>
      <c r="BB633" s="46"/>
      <c r="BC633" s="46"/>
      <c r="BD633" s="46"/>
      <c r="BE633" s="46"/>
      <c r="BF633" s="46"/>
      <c r="BG633" s="46"/>
      <c r="BH633" s="46"/>
      <c r="BI633" s="46"/>
      <c r="BJ633" s="46"/>
      <c r="BK633" s="46"/>
      <c r="BL633" s="46"/>
      <c r="BM633" s="46"/>
      <c r="BN633" s="46"/>
      <c r="BO633" s="46"/>
      <c r="BP633" s="46"/>
      <c r="BQ633" s="46"/>
      <c r="BR633" s="46"/>
      <c r="BS633" s="46"/>
      <c r="BT633" s="46"/>
      <c r="BU633" s="46"/>
      <c r="BV633" s="46"/>
      <c r="BW633" s="46"/>
      <c r="BX633" s="46"/>
      <c r="BY633" s="46"/>
      <c r="BZ633" s="46"/>
      <c r="CA633" s="46"/>
      <c r="CB633" s="46"/>
      <c r="CC633" s="46"/>
      <c r="CD633" s="46"/>
      <c r="CE633" s="46"/>
      <c r="CF633" s="46"/>
      <c r="CG633" s="46"/>
      <c r="CH633" s="46"/>
    </row>
    <row r="634" spans="1:86" s="2" customFormat="1" ht="12">
      <c r="A634" s="21" t="s">
        <v>206</v>
      </c>
      <c r="B634" s="20" t="s">
        <v>49</v>
      </c>
      <c r="C634" s="20" t="s">
        <v>9</v>
      </c>
      <c r="D634" s="20" t="s">
        <v>7</v>
      </c>
      <c r="E634" s="20" t="s">
        <v>455</v>
      </c>
      <c r="F634" s="20" t="s">
        <v>207</v>
      </c>
      <c r="G634" s="108">
        <v>371.7</v>
      </c>
      <c r="H634" s="111"/>
      <c r="I634" s="108">
        <f t="shared" si="152"/>
        <v>371.7</v>
      </c>
      <c r="J634" s="46"/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  <c r="AA634" s="46"/>
      <c r="AB634" s="46"/>
      <c r="AC634" s="46"/>
      <c r="AD634" s="46"/>
      <c r="AE634" s="46"/>
      <c r="AF634" s="46"/>
      <c r="AG634" s="46"/>
      <c r="AH634" s="46"/>
      <c r="AI634" s="46"/>
      <c r="AJ634" s="46"/>
      <c r="AK634" s="46"/>
      <c r="AL634" s="46"/>
      <c r="AM634" s="46"/>
      <c r="AN634" s="46"/>
      <c r="AO634" s="46"/>
      <c r="AP634" s="46"/>
      <c r="AQ634" s="46"/>
      <c r="AR634" s="46"/>
      <c r="AS634" s="46"/>
      <c r="AT634" s="46"/>
      <c r="AU634" s="46"/>
      <c r="AV634" s="46"/>
      <c r="AW634" s="46"/>
      <c r="AX634" s="46"/>
      <c r="AY634" s="46"/>
      <c r="AZ634" s="46"/>
      <c r="BA634" s="46"/>
      <c r="BB634" s="46"/>
      <c r="BC634" s="46"/>
      <c r="BD634" s="46"/>
      <c r="BE634" s="46"/>
      <c r="BF634" s="46"/>
      <c r="BG634" s="46"/>
      <c r="BH634" s="46"/>
      <c r="BI634" s="46"/>
      <c r="BJ634" s="46"/>
      <c r="BK634" s="46"/>
      <c r="BL634" s="46"/>
      <c r="BM634" s="46"/>
      <c r="BN634" s="46"/>
      <c r="BO634" s="46"/>
      <c r="BP634" s="46"/>
      <c r="BQ634" s="46"/>
      <c r="BR634" s="46"/>
      <c r="BS634" s="46"/>
      <c r="BT634" s="46"/>
      <c r="BU634" s="46"/>
      <c r="BV634" s="46"/>
      <c r="BW634" s="46"/>
      <c r="BX634" s="46"/>
      <c r="BY634" s="46"/>
      <c r="BZ634" s="46"/>
      <c r="CA634" s="46"/>
      <c r="CB634" s="46"/>
      <c r="CC634" s="46"/>
      <c r="CD634" s="46"/>
      <c r="CE634" s="46"/>
      <c r="CF634" s="46"/>
      <c r="CG634" s="46"/>
      <c r="CH634" s="46"/>
    </row>
    <row r="635" spans="1:86" s="2" customFormat="1" ht="24">
      <c r="A635" s="21" t="s">
        <v>97</v>
      </c>
      <c r="B635" s="20" t="s">
        <v>49</v>
      </c>
      <c r="C635" s="20" t="s">
        <v>9</v>
      </c>
      <c r="D635" s="20" t="s">
        <v>7</v>
      </c>
      <c r="E635" s="20" t="s">
        <v>456</v>
      </c>
      <c r="F635" s="20"/>
      <c r="G635" s="108">
        <f>G636</f>
        <v>50</v>
      </c>
      <c r="H635" s="108">
        <f t="shared" ref="H635:H636" si="154">H636</f>
        <v>0</v>
      </c>
      <c r="I635" s="108">
        <f>G635+H635</f>
        <v>50</v>
      </c>
      <c r="J635" s="46"/>
      <c r="K635" s="46"/>
      <c r="L635" s="46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  <c r="AA635" s="46"/>
      <c r="AB635" s="46"/>
      <c r="AC635" s="46"/>
      <c r="AD635" s="46"/>
      <c r="AE635" s="46"/>
      <c r="AF635" s="46"/>
      <c r="AG635" s="46"/>
      <c r="AH635" s="46"/>
      <c r="AI635" s="46"/>
      <c r="AJ635" s="46"/>
      <c r="AK635" s="46"/>
      <c r="AL635" s="46"/>
      <c r="AM635" s="46"/>
      <c r="AN635" s="46"/>
      <c r="AO635" s="46"/>
      <c r="AP635" s="46"/>
      <c r="AQ635" s="46"/>
      <c r="AR635" s="46"/>
      <c r="AS635" s="46"/>
      <c r="AT635" s="46"/>
      <c r="AU635" s="46"/>
      <c r="AV635" s="46"/>
      <c r="AW635" s="46"/>
      <c r="AX635" s="46"/>
      <c r="AY635" s="46"/>
      <c r="AZ635" s="46"/>
      <c r="BA635" s="46"/>
      <c r="BB635" s="46"/>
      <c r="BC635" s="46"/>
      <c r="BD635" s="46"/>
      <c r="BE635" s="46"/>
      <c r="BF635" s="46"/>
      <c r="BG635" s="46"/>
      <c r="BH635" s="46"/>
      <c r="BI635" s="46"/>
      <c r="BJ635" s="46"/>
      <c r="BK635" s="46"/>
      <c r="BL635" s="46"/>
      <c r="BM635" s="46"/>
      <c r="BN635" s="46"/>
      <c r="BO635" s="46"/>
      <c r="BP635" s="46"/>
      <c r="BQ635" s="46"/>
      <c r="BR635" s="46"/>
      <c r="BS635" s="46"/>
      <c r="BT635" s="46"/>
      <c r="BU635" s="46"/>
      <c r="BV635" s="46"/>
      <c r="BW635" s="46"/>
      <c r="BX635" s="46"/>
      <c r="BY635" s="46"/>
      <c r="BZ635" s="46"/>
      <c r="CA635" s="46"/>
      <c r="CB635" s="46"/>
      <c r="CC635" s="46"/>
      <c r="CD635" s="46"/>
      <c r="CE635" s="46"/>
      <c r="CF635" s="46"/>
      <c r="CG635" s="46"/>
      <c r="CH635" s="46"/>
    </row>
    <row r="636" spans="1:86" s="2" customFormat="1" ht="12">
      <c r="A636" s="21" t="s">
        <v>94</v>
      </c>
      <c r="B636" s="20" t="s">
        <v>49</v>
      </c>
      <c r="C636" s="20" t="s">
        <v>9</v>
      </c>
      <c r="D636" s="20" t="s">
        <v>7</v>
      </c>
      <c r="E636" s="20" t="s">
        <v>456</v>
      </c>
      <c r="F636" s="20" t="s">
        <v>93</v>
      </c>
      <c r="G636" s="108">
        <f>G637</f>
        <v>50</v>
      </c>
      <c r="H636" s="108">
        <f t="shared" si="154"/>
        <v>0</v>
      </c>
      <c r="I636" s="108">
        <f>G636+H636</f>
        <v>50</v>
      </c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  <c r="AA636" s="46"/>
      <c r="AB636" s="46"/>
      <c r="AC636" s="46"/>
      <c r="AD636" s="46"/>
      <c r="AE636" s="46"/>
      <c r="AF636" s="46"/>
      <c r="AG636" s="46"/>
      <c r="AH636" s="46"/>
      <c r="AI636" s="46"/>
      <c r="AJ636" s="46"/>
      <c r="AK636" s="46"/>
      <c r="AL636" s="46"/>
      <c r="AM636" s="46"/>
      <c r="AN636" s="46"/>
      <c r="AO636" s="46"/>
      <c r="AP636" s="46"/>
      <c r="AQ636" s="46"/>
      <c r="AR636" s="46"/>
      <c r="AS636" s="46"/>
      <c r="AT636" s="46"/>
      <c r="AU636" s="46"/>
      <c r="AV636" s="46"/>
      <c r="AW636" s="46"/>
      <c r="AX636" s="46"/>
      <c r="AY636" s="46"/>
      <c r="AZ636" s="46"/>
      <c r="BA636" s="46"/>
      <c r="BB636" s="46"/>
      <c r="BC636" s="46"/>
      <c r="BD636" s="46"/>
      <c r="BE636" s="46"/>
      <c r="BF636" s="46"/>
      <c r="BG636" s="46"/>
      <c r="BH636" s="46"/>
      <c r="BI636" s="46"/>
      <c r="BJ636" s="46"/>
      <c r="BK636" s="46"/>
      <c r="BL636" s="46"/>
      <c r="BM636" s="46"/>
      <c r="BN636" s="46"/>
      <c r="BO636" s="46"/>
      <c r="BP636" s="46"/>
      <c r="BQ636" s="46"/>
      <c r="BR636" s="46"/>
      <c r="BS636" s="46"/>
      <c r="BT636" s="46"/>
      <c r="BU636" s="46"/>
      <c r="BV636" s="46"/>
      <c r="BW636" s="46"/>
      <c r="BX636" s="46"/>
      <c r="BY636" s="46"/>
      <c r="BZ636" s="46"/>
      <c r="CA636" s="46"/>
      <c r="CB636" s="46"/>
      <c r="CC636" s="46"/>
      <c r="CD636" s="46"/>
      <c r="CE636" s="46"/>
      <c r="CF636" s="46"/>
      <c r="CG636" s="46"/>
      <c r="CH636" s="46"/>
    </row>
    <row r="637" spans="1:86" s="2" customFormat="1" ht="12">
      <c r="A637" s="21" t="s">
        <v>208</v>
      </c>
      <c r="B637" s="20" t="s">
        <v>49</v>
      </c>
      <c r="C637" s="20" t="s">
        <v>9</v>
      </c>
      <c r="D637" s="20" t="s">
        <v>7</v>
      </c>
      <c r="E637" s="20" t="s">
        <v>456</v>
      </c>
      <c r="F637" s="20" t="s">
        <v>207</v>
      </c>
      <c r="G637" s="108">
        <v>50</v>
      </c>
      <c r="H637" s="111"/>
      <c r="I637" s="108">
        <f>G637+H637</f>
        <v>50</v>
      </c>
      <c r="J637" s="46"/>
      <c r="K637" s="46"/>
      <c r="L637" s="46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  <c r="AA637" s="46"/>
      <c r="AB637" s="46"/>
      <c r="AC637" s="46"/>
      <c r="AD637" s="46"/>
      <c r="AE637" s="46"/>
      <c r="AF637" s="46"/>
      <c r="AG637" s="46"/>
      <c r="AH637" s="46"/>
      <c r="AI637" s="46"/>
      <c r="AJ637" s="46"/>
      <c r="AK637" s="46"/>
      <c r="AL637" s="46"/>
      <c r="AM637" s="46"/>
      <c r="AN637" s="46"/>
      <c r="AO637" s="46"/>
      <c r="AP637" s="46"/>
      <c r="AQ637" s="46"/>
      <c r="AR637" s="46"/>
      <c r="AS637" s="46"/>
      <c r="AT637" s="46"/>
      <c r="AU637" s="46"/>
      <c r="AV637" s="46"/>
      <c r="AW637" s="46"/>
      <c r="AX637" s="46"/>
      <c r="AY637" s="46"/>
      <c r="AZ637" s="46"/>
      <c r="BA637" s="46"/>
      <c r="BB637" s="46"/>
      <c r="BC637" s="46"/>
      <c r="BD637" s="46"/>
      <c r="BE637" s="46"/>
      <c r="BF637" s="46"/>
      <c r="BG637" s="46"/>
      <c r="BH637" s="46"/>
      <c r="BI637" s="46"/>
      <c r="BJ637" s="46"/>
      <c r="BK637" s="46"/>
      <c r="BL637" s="46"/>
      <c r="BM637" s="46"/>
      <c r="BN637" s="46"/>
      <c r="BO637" s="46"/>
      <c r="BP637" s="46"/>
      <c r="BQ637" s="46"/>
      <c r="BR637" s="46"/>
      <c r="BS637" s="46"/>
      <c r="BT637" s="46"/>
      <c r="BU637" s="46"/>
      <c r="BV637" s="46"/>
      <c r="BW637" s="46"/>
      <c r="BX637" s="46"/>
      <c r="BY637" s="46"/>
      <c r="BZ637" s="46"/>
      <c r="CA637" s="46"/>
      <c r="CB637" s="46"/>
      <c r="CC637" s="46"/>
      <c r="CD637" s="46"/>
      <c r="CE637" s="46"/>
      <c r="CF637" s="46"/>
      <c r="CG637" s="46"/>
      <c r="CH637" s="46"/>
    </row>
    <row r="638" spans="1:86" s="2" customFormat="1" ht="13.5" customHeight="1">
      <c r="A638" s="22" t="s">
        <v>244</v>
      </c>
      <c r="B638" s="18" t="s">
        <v>49</v>
      </c>
      <c r="C638" s="18" t="s">
        <v>9</v>
      </c>
      <c r="D638" s="18" t="s">
        <v>9</v>
      </c>
      <c r="E638" s="18"/>
      <c r="F638" s="18"/>
      <c r="G638" s="107">
        <f>G648+G639</f>
        <v>1655.8</v>
      </c>
      <c r="H638" s="107">
        <f t="shared" ref="H638" si="155">H648+H639</f>
        <v>0</v>
      </c>
      <c r="I638" s="107">
        <f t="shared" si="152"/>
        <v>1655.8</v>
      </c>
      <c r="J638" s="46"/>
      <c r="K638" s="46"/>
      <c r="L638" s="46"/>
      <c r="M638" s="46"/>
      <c r="N638" s="46"/>
      <c r="O638" s="46"/>
      <c r="P638" s="46"/>
      <c r="Q638" s="46"/>
      <c r="R638" s="46"/>
      <c r="S638" s="46"/>
      <c r="T638" s="46"/>
      <c r="U638" s="46"/>
      <c r="V638" s="46"/>
      <c r="W638" s="46"/>
      <c r="X638" s="46"/>
      <c r="Y638" s="46"/>
      <c r="Z638" s="46"/>
      <c r="AA638" s="46"/>
      <c r="AB638" s="46"/>
      <c r="AC638" s="46"/>
      <c r="AD638" s="46"/>
      <c r="AE638" s="46"/>
      <c r="AF638" s="46"/>
      <c r="AG638" s="46"/>
      <c r="AH638" s="46"/>
      <c r="AI638" s="46"/>
      <c r="AJ638" s="46"/>
      <c r="AK638" s="46"/>
      <c r="AL638" s="46"/>
      <c r="AM638" s="46"/>
      <c r="AN638" s="46"/>
      <c r="AO638" s="46"/>
      <c r="AP638" s="46"/>
      <c r="AQ638" s="46"/>
      <c r="AR638" s="46"/>
      <c r="AS638" s="46"/>
      <c r="AT638" s="46"/>
      <c r="AU638" s="46"/>
      <c r="AV638" s="46"/>
      <c r="AW638" s="46"/>
      <c r="AX638" s="46"/>
      <c r="AY638" s="46"/>
      <c r="AZ638" s="46"/>
      <c r="BA638" s="46"/>
      <c r="BB638" s="46"/>
      <c r="BC638" s="46"/>
      <c r="BD638" s="46"/>
      <c r="BE638" s="46"/>
      <c r="BF638" s="46"/>
      <c r="BG638" s="46"/>
      <c r="BH638" s="46"/>
      <c r="BI638" s="46"/>
      <c r="BJ638" s="46"/>
      <c r="BK638" s="46"/>
      <c r="BL638" s="46"/>
      <c r="BM638" s="46"/>
      <c r="BN638" s="46"/>
      <c r="BO638" s="46"/>
      <c r="BP638" s="46"/>
      <c r="BQ638" s="46"/>
      <c r="BR638" s="46"/>
      <c r="BS638" s="46"/>
      <c r="BT638" s="46"/>
      <c r="BU638" s="46"/>
      <c r="BV638" s="46"/>
      <c r="BW638" s="46"/>
      <c r="BX638" s="46"/>
      <c r="BY638" s="46"/>
      <c r="BZ638" s="46"/>
      <c r="CA638" s="46"/>
      <c r="CB638" s="46"/>
      <c r="CC638" s="46"/>
      <c r="CD638" s="46"/>
      <c r="CE638" s="46"/>
      <c r="CF638" s="46"/>
      <c r="CG638" s="46"/>
      <c r="CH638" s="46"/>
    </row>
    <row r="639" spans="1:86" s="2" customFormat="1" ht="24" hidden="1">
      <c r="A639" s="21" t="s">
        <v>116</v>
      </c>
      <c r="B639" s="20" t="s">
        <v>49</v>
      </c>
      <c r="C639" s="20" t="s">
        <v>9</v>
      </c>
      <c r="D639" s="20" t="s">
        <v>9</v>
      </c>
      <c r="E639" s="20" t="s">
        <v>156</v>
      </c>
      <c r="F639" s="20"/>
      <c r="G639" s="108">
        <f>G644+G640</f>
        <v>0</v>
      </c>
      <c r="H639" s="108">
        <f>H644+H640</f>
        <v>0</v>
      </c>
      <c r="I639" s="108">
        <f t="shared" si="152"/>
        <v>0</v>
      </c>
      <c r="J639" s="46"/>
      <c r="K639" s="46"/>
      <c r="L639" s="46"/>
      <c r="M639" s="46"/>
      <c r="N639" s="46"/>
      <c r="O639" s="46"/>
      <c r="P639" s="46"/>
      <c r="Q639" s="46"/>
      <c r="R639" s="46"/>
      <c r="S639" s="46"/>
      <c r="T639" s="46"/>
      <c r="U639" s="46"/>
      <c r="V639" s="46"/>
      <c r="W639" s="46"/>
      <c r="X639" s="46"/>
      <c r="Y639" s="46"/>
      <c r="Z639" s="46"/>
      <c r="AA639" s="46"/>
      <c r="AB639" s="46"/>
      <c r="AC639" s="46"/>
      <c r="AD639" s="46"/>
      <c r="AE639" s="46"/>
      <c r="AF639" s="46"/>
      <c r="AG639" s="46"/>
      <c r="AH639" s="46"/>
      <c r="AI639" s="46"/>
      <c r="AJ639" s="46"/>
      <c r="AK639" s="46"/>
      <c r="AL639" s="46"/>
      <c r="AM639" s="46"/>
      <c r="AN639" s="46"/>
      <c r="AO639" s="46"/>
      <c r="AP639" s="46"/>
      <c r="AQ639" s="46"/>
      <c r="AR639" s="46"/>
      <c r="AS639" s="46"/>
      <c r="AT639" s="46"/>
      <c r="AU639" s="46"/>
      <c r="AV639" s="46"/>
      <c r="AW639" s="46"/>
      <c r="AX639" s="46"/>
      <c r="AY639" s="46"/>
      <c r="AZ639" s="46"/>
      <c r="BA639" s="46"/>
      <c r="BB639" s="46"/>
      <c r="BC639" s="46"/>
      <c r="BD639" s="46"/>
      <c r="BE639" s="46"/>
      <c r="BF639" s="46"/>
      <c r="BG639" s="46"/>
      <c r="BH639" s="46"/>
      <c r="BI639" s="46"/>
      <c r="BJ639" s="46"/>
      <c r="BK639" s="46"/>
      <c r="BL639" s="46"/>
      <c r="BM639" s="46"/>
      <c r="BN639" s="46"/>
      <c r="BO639" s="46"/>
      <c r="BP639" s="46"/>
      <c r="BQ639" s="46"/>
      <c r="BR639" s="46"/>
      <c r="BS639" s="46"/>
      <c r="BT639" s="46"/>
      <c r="BU639" s="46"/>
      <c r="BV639" s="46"/>
      <c r="BW639" s="46"/>
      <c r="BX639" s="46"/>
      <c r="BY639" s="46"/>
      <c r="BZ639" s="46"/>
      <c r="CA639" s="46"/>
      <c r="CB639" s="46"/>
      <c r="CC639" s="46"/>
      <c r="CD639" s="46"/>
      <c r="CE639" s="46"/>
      <c r="CF639" s="46"/>
      <c r="CG639" s="46"/>
      <c r="CH639" s="46"/>
    </row>
    <row r="640" spans="1:86" s="2" customFormat="1" ht="12" hidden="1">
      <c r="A640" s="21" t="s">
        <v>117</v>
      </c>
      <c r="B640" s="20" t="s">
        <v>49</v>
      </c>
      <c r="C640" s="20" t="s">
        <v>9</v>
      </c>
      <c r="D640" s="20" t="s">
        <v>9</v>
      </c>
      <c r="E640" s="20" t="s">
        <v>157</v>
      </c>
      <c r="F640" s="20"/>
      <c r="G640" s="108">
        <f t="shared" ref="G640:H642" si="156">G641</f>
        <v>0</v>
      </c>
      <c r="H640" s="108">
        <f t="shared" si="156"/>
        <v>0</v>
      </c>
      <c r="I640" s="108">
        <f t="shared" si="152"/>
        <v>0</v>
      </c>
      <c r="J640" s="46"/>
      <c r="K640" s="46"/>
      <c r="L640" s="46"/>
      <c r="M640" s="46"/>
      <c r="N640" s="46"/>
      <c r="O640" s="46"/>
      <c r="P640" s="46"/>
      <c r="Q640" s="46"/>
      <c r="R640" s="46"/>
      <c r="S640" s="46"/>
      <c r="T640" s="46"/>
      <c r="U640" s="46"/>
      <c r="V640" s="46"/>
      <c r="W640" s="46"/>
      <c r="X640" s="46"/>
      <c r="Y640" s="46"/>
      <c r="Z640" s="46"/>
      <c r="AA640" s="46"/>
      <c r="AB640" s="46"/>
      <c r="AC640" s="46"/>
      <c r="AD640" s="46"/>
      <c r="AE640" s="46"/>
      <c r="AF640" s="46"/>
      <c r="AG640" s="46"/>
      <c r="AH640" s="46"/>
      <c r="AI640" s="46"/>
      <c r="AJ640" s="46"/>
      <c r="AK640" s="46"/>
      <c r="AL640" s="46"/>
      <c r="AM640" s="46"/>
      <c r="AN640" s="46"/>
      <c r="AO640" s="46"/>
      <c r="AP640" s="46"/>
      <c r="AQ640" s="46"/>
      <c r="AR640" s="46"/>
      <c r="AS640" s="46"/>
      <c r="AT640" s="46"/>
      <c r="AU640" s="46"/>
      <c r="AV640" s="46"/>
      <c r="AW640" s="46"/>
      <c r="AX640" s="46"/>
      <c r="AY640" s="46"/>
      <c r="AZ640" s="46"/>
      <c r="BA640" s="46"/>
      <c r="BB640" s="46"/>
      <c r="BC640" s="46"/>
      <c r="BD640" s="46"/>
      <c r="BE640" s="46"/>
      <c r="BF640" s="46"/>
      <c r="BG640" s="46"/>
      <c r="BH640" s="46"/>
      <c r="BI640" s="46"/>
      <c r="BJ640" s="46"/>
      <c r="BK640" s="46"/>
      <c r="BL640" s="46"/>
      <c r="BM640" s="46"/>
      <c r="BN640" s="46"/>
      <c r="BO640" s="46"/>
      <c r="BP640" s="46"/>
      <c r="BQ640" s="46"/>
      <c r="BR640" s="46"/>
      <c r="BS640" s="46"/>
      <c r="BT640" s="46"/>
      <c r="BU640" s="46"/>
      <c r="BV640" s="46"/>
      <c r="BW640" s="46"/>
      <c r="BX640" s="46"/>
      <c r="BY640" s="46"/>
      <c r="BZ640" s="46"/>
      <c r="CA640" s="46"/>
      <c r="CB640" s="46"/>
      <c r="CC640" s="46"/>
      <c r="CD640" s="46"/>
      <c r="CE640" s="46"/>
      <c r="CF640" s="46"/>
      <c r="CG640" s="46"/>
      <c r="CH640" s="46"/>
    </row>
    <row r="641" spans="1:86" s="2" customFormat="1" ht="12" hidden="1">
      <c r="A641" s="21" t="s">
        <v>373</v>
      </c>
      <c r="B641" s="20" t="s">
        <v>49</v>
      </c>
      <c r="C641" s="20" t="s">
        <v>9</v>
      </c>
      <c r="D641" s="20" t="s">
        <v>9</v>
      </c>
      <c r="E641" s="20" t="s">
        <v>215</v>
      </c>
      <c r="F641" s="20"/>
      <c r="G641" s="108">
        <f t="shared" si="156"/>
        <v>0</v>
      </c>
      <c r="H641" s="108">
        <f t="shared" si="156"/>
        <v>0</v>
      </c>
      <c r="I641" s="108">
        <f t="shared" si="152"/>
        <v>0</v>
      </c>
      <c r="J641" s="46"/>
      <c r="K641" s="46"/>
      <c r="L641" s="46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  <c r="AA641" s="46"/>
      <c r="AB641" s="46"/>
      <c r="AC641" s="46"/>
      <c r="AD641" s="46"/>
      <c r="AE641" s="46"/>
      <c r="AF641" s="46"/>
      <c r="AG641" s="46"/>
      <c r="AH641" s="46"/>
      <c r="AI641" s="46"/>
      <c r="AJ641" s="46"/>
      <c r="AK641" s="46"/>
      <c r="AL641" s="46"/>
      <c r="AM641" s="46"/>
      <c r="AN641" s="46"/>
      <c r="AO641" s="46"/>
      <c r="AP641" s="46"/>
      <c r="AQ641" s="46"/>
      <c r="AR641" s="46"/>
      <c r="AS641" s="46"/>
      <c r="AT641" s="46"/>
      <c r="AU641" s="46"/>
      <c r="AV641" s="46"/>
      <c r="AW641" s="46"/>
      <c r="AX641" s="46"/>
      <c r="AY641" s="46"/>
      <c r="AZ641" s="46"/>
      <c r="BA641" s="46"/>
      <c r="BB641" s="46"/>
      <c r="BC641" s="46"/>
      <c r="BD641" s="46"/>
      <c r="BE641" s="46"/>
      <c r="BF641" s="46"/>
      <c r="BG641" s="46"/>
      <c r="BH641" s="46"/>
      <c r="BI641" s="46"/>
      <c r="BJ641" s="46"/>
      <c r="BK641" s="46"/>
      <c r="BL641" s="46"/>
      <c r="BM641" s="46"/>
      <c r="BN641" s="46"/>
      <c r="BO641" s="46"/>
      <c r="BP641" s="46"/>
      <c r="BQ641" s="46"/>
      <c r="BR641" s="46"/>
      <c r="BS641" s="46"/>
      <c r="BT641" s="46"/>
      <c r="BU641" s="46"/>
      <c r="BV641" s="46"/>
      <c r="BW641" s="46"/>
      <c r="BX641" s="46"/>
      <c r="BY641" s="46"/>
      <c r="BZ641" s="46"/>
      <c r="CA641" s="46"/>
      <c r="CB641" s="46"/>
      <c r="CC641" s="46"/>
      <c r="CD641" s="46"/>
      <c r="CE641" s="46"/>
      <c r="CF641" s="46"/>
      <c r="CG641" s="46"/>
      <c r="CH641" s="46"/>
    </row>
    <row r="642" spans="1:86" s="2" customFormat="1" ht="12" hidden="1">
      <c r="A642" s="21" t="s">
        <v>94</v>
      </c>
      <c r="B642" s="20" t="s">
        <v>49</v>
      </c>
      <c r="C642" s="20" t="s">
        <v>9</v>
      </c>
      <c r="D642" s="20" t="s">
        <v>9</v>
      </c>
      <c r="E642" s="20" t="s">
        <v>215</v>
      </c>
      <c r="F642" s="20" t="s">
        <v>93</v>
      </c>
      <c r="G642" s="108">
        <f t="shared" si="156"/>
        <v>0</v>
      </c>
      <c r="H642" s="108">
        <f t="shared" si="156"/>
        <v>0</v>
      </c>
      <c r="I642" s="108">
        <f t="shared" si="152"/>
        <v>0</v>
      </c>
      <c r="J642" s="46"/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  <c r="AA642" s="46"/>
      <c r="AB642" s="46"/>
      <c r="AC642" s="46"/>
      <c r="AD642" s="46"/>
      <c r="AE642" s="46"/>
      <c r="AF642" s="46"/>
      <c r="AG642" s="46"/>
      <c r="AH642" s="46"/>
      <c r="AI642" s="46"/>
      <c r="AJ642" s="46"/>
      <c r="AK642" s="46"/>
      <c r="AL642" s="46"/>
      <c r="AM642" s="46"/>
      <c r="AN642" s="46"/>
      <c r="AO642" s="46"/>
      <c r="AP642" s="46"/>
      <c r="AQ642" s="46"/>
      <c r="AR642" s="46"/>
      <c r="AS642" s="46"/>
      <c r="AT642" s="46"/>
      <c r="AU642" s="46"/>
      <c r="AV642" s="46"/>
      <c r="AW642" s="46"/>
      <c r="AX642" s="46"/>
      <c r="AY642" s="46"/>
      <c r="AZ642" s="46"/>
      <c r="BA642" s="46"/>
      <c r="BB642" s="46"/>
      <c r="BC642" s="46"/>
      <c r="BD642" s="46"/>
      <c r="BE642" s="46"/>
      <c r="BF642" s="46"/>
      <c r="BG642" s="46"/>
      <c r="BH642" s="46"/>
      <c r="BI642" s="46"/>
      <c r="BJ642" s="46"/>
      <c r="BK642" s="46"/>
      <c r="BL642" s="46"/>
      <c r="BM642" s="46"/>
      <c r="BN642" s="46"/>
      <c r="BO642" s="46"/>
      <c r="BP642" s="46"/>
      <c r="BQ642" s="46"/>
      <c r="BR642" s="46"/>
      <c r="BS642" s="46"/>
      <c r="BT642" s="46"/>
      <c r="BU642" s="46"/>
      <c r="BV642" s="46"/>
      <c r="BW642" s="46"/>
      <c r="BX642" s="46"/>
      <c r="BY642" s="46"/>
      <c r="BZ642" s="46"/>
      <c r="CA642" s="46"/>
      <c r="CB642" s="46"/>
      <c r="CC642" s="46"/>
      <c r="CD642" s="46"/>
      <c r="CE642" s="46"/>
      <c r="CF642" s="46"/>
      <c r="CG642" s="46"/>
      <c r="CH642" s="46"/>
    </row>
    <row r="643" spans="1:86" s="2" customFormat="1" ht="12" hidden="1">
      <c r="A643" s="21" t="s">
        <v>208</v>
      </c>
      <c r="B643" s="20" t="s">
        <v>49</v>
      </c>
      <c r="C643" s="20" t="s">
        <v>9</v>
      </c>
      <c r="D643" s="20" t="s">
        <v>9</v>
      </c>
      <c r="E643" s="20" t="s">
        <v>215</v>
      </c>
      <c r="F643" s="20" t="s">
        <v>207</v>
      </c>
      <c r="G643" s="108"/>
      <c r="H643" s="108"/>
      <c r="I643" s="108">
        <f t="shared" si="152"/>
        <v>0</v>
      </c>
      <c r="J643" s="46"/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  <c r="AA643" s="46"/>
      <c r="AB643" s="46"/>
      <c r="AC643" s="46"/>
      <c r="AD643" s="46"/>
      <c r="AE643" s="46"/>
      <c r="AF643" s="46"/>
      <c r="AG643" s="46"/>
      <c r="AH643" s="46"/>
      <c r="AI643" s="46"/>
      <c r="AJ643" s="46"/>
      <c r="AK643" s="46"/>
      <c r="AL643" s="46"/>
      <c r="AM643" s="46"/>
      <c r="AN643" s="46"/>
      <c r="AO643" s="46"/>
      <c r="AP643" s="46"/>
      <c r="AQ643" s="46"/>
      <c r="AR643" s="46"/>
      <c r="AS643" s="46"/>
      <c r="AT643" s="46"/>
      <c r="AU643" s="46"/>
      <c r="AV643" s="46"/>
      <c r="AW643" s="46"/>
      <c r="AX643" s="46"/>
      <c r="AY643" s="46"/>
      <c r="AZ643" s="46"/>
      <c r="BA643" s="46"/>
      <c r="BB643" s="46"/>
      <c r="BC643" s="46"/>
      <c r="BD643" s="46"/>
      <c r="BE643" s="46"/>
      <c r="BF643" s="46"/>
      <c r="BG643" s="46"/>
      <c r="BH643" s="46"/>
      <c r="BI643" s="46"/>
      <c r="BJ643" s="46"/>
      <c r="BK643" s="46"/>
      <c r="BL643" s="46"/>
      <c r="BM643" s="46"/>
      <c r="BN643" s="46"/>
      <c r="BO643" s="46"/>
      <c r="BP643" s="46"/>
      <c r="BQ643" s="46"/>
      <c r="BR643" s="46"/>
      <c r="BS643" s="46"/>
      <c r="BT643" s="46"/>
      <c r="BU643" s="46"/>
      <c r="BV643" s="46"/>
      <c r="BW643" s="46"/>
      <c r="BX643" s="46"/>
      <c r="BY643" s="46"/>
      <c r="BZ643" s="46"/>
      <c r="CA643" s="46"/>
      <c r="CB643" s="46"/>
      <c r="CC643" s="46"/>
      <c r="CD643" s="46"/>
      <c r="CE643" s="46"/>
      <c r="CF643" s="46"/>
      <c r="CG643" s="46"/>
      <c r="CH643" s="46"/>
    </row>
    <row r="644" spans="1:86" s="2" customFormat="1" ht="24" hidden="1">
      <c r="A644" s="21" t="s">
        <v>195</v>
      </c>
      <c r="B644" s="20" t="s">
        <v>49</v>
      </c>
      <c r="C644" s="20" t="s">
        <v>9</v>
      </c>
      <c r="D644" s="20" t="s">
        <v>9</v>
      </c>
      <c r="E644" s="20" t="s">
        <v>194</v>
      </c>
      <c r="F644" s="20"/>
      <c r="G644" s="108">
        <f>G645</f>
        <v>0</v>
      </c>
      <c r="H644" s="108">
        <f t="shared" ref="G644:H646" si="157">H645</f>
        <v>0</v>
      </c>
      <c r="I644" s="108">
        <f t="shared" si="152"/>
        <v>0</v>
      </c>
      <c r="J644" s="46"/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  <c r="AA644" s="46"/>
      <c r="AB644" s="46"/>
      <c r="AC644" s="46"/>
      <c r="AD644" s="46"/>
      <c r="AE644" s="46"/>
      <c r="AF644" s="46"/>
      <c r="AG644" s="46"/>
      <c r="AH644" s="46"/>
      <c r="AI644" s="46"/>
      <c r="AJ644" s="46"/>
      <c r="AK644" s="46"/>
      <c r="AL644" s="46"/>
      <c r="AM644" s="46"/>
      <c r="AN644" s="46"/>
      <c r="AO644" s="46"/>
      <c r="AP644" s="46"/>
      <c r="AQ644" s="46"/>
      <c r="AR644" s="46"/>
      <c r="AS644" s="46"/>
      <c r="AT644" s="46"/>
      <c r="AU644" s="46"/>
      <c r="AV644" s="46"/>
      <c r="AW644" s="46"/>
      <c r="AX644" s="46"/>
      <c r="AY644" s="46"/>
      <c r="AZ644" s="46"/>
      <c r="BA644" s="46"/>
      <c r="BB644" s="46"/>
      <c r="BC644" s="46"/>
      <c r="BD644" s="46"/>
      <c r="BE644" s="46"/>
      <c r="BF644" s="46"/>
      <c r="BG644" s="46"/>
      <c r="BH644" s="46"/>
      <c r="BI644" s="46"/>
      <c r="BJ644" s="46"/>
      <c r="BK644" s="46"/>
      <c r="BL644" s="46"/>
      <c r="BM644" s="46"/>
      <c r="BN644" s="46"/>
      <c r="BO644" s="46"/>
      <c r="BP644" s="46"/>
      <c r="BQ644" s="46"/>
      <c r="BR644" s="46"/>
      <c r="BS644" s="46"/>
      <c r="BT644" s="46"/>
      <c r="BU644" s="46"/>
      <c r="BV644" s="46"/>
      <c r="BW644" s="46"/>
      <c r="BX644" s="46"/>
      <c r="BY644" s="46"/>
      <c r="BZ644" s="46"/>
      <c r="CA644" s="46"/>
      <c r="CB644" s="46"/>
      <c r="CC644" s="46"/>
      <c r="CD644" s="46"/>
      <c r="CE644" s="46"/>
      <c r="CF644" s="46"/>
      <c r="CG644" s="46"/>
      <c r="CH644" s="46"/>
    </row>
    <row r="645" spans="1:86" s="2" customFormat="1" ht="12" hidden="1">
      <c r="A645" s="21" t="s">
        <v>87</v>
      </c>
      <c r="B645" s="20" t="s">
        <v>49</v>
      </c>
      <c r="C645" s="20" t="s">
        <v>9</v>
      </c>
      <c r="D645" s="20" t="s">
        <v>9</v>
      </c>
      <c r="E645" s="20" t="s">
        <v>196</v>
      </c>
      <c r="F645" s="20"/>
      <c r="G645" s="108">
        <f>G646</f>
        <v>0</v>
      </c>
      <c r="H645" s="108">
        <f t="shared" si="157"/>
        <v>0</v>
      </c>
      <c r="I645" s="108">
        <f t="shared" si="152"/>
        <v>0</v>
      </c>
      <c r="J645" s="46"/>
      <c r="K645" s="46"/>
      <c r="L645" s="46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  <c r="AA645" s="46"/>
      <c r="AB645" s="46"/>
      <c r="AC645" s="46"/>
      <c r="AD645" s="46"/>
      <c r="AE645" s="46"/>
      <c r="AF645" s="46"/>
      <c r="AG645" s="46"/>
      <c r="AH645" s="46"/>
      <c r="AI645" s="46"/>
      <c r="AJ645" s="46"/>
      <c r="AK645" s="46"/>
      <c r="AL645" s="46"/>
      <c r="AM645" s="46"/>
      <c r="AN645" s="46"/>
      <c r="AO645" s="46"/>
      <c r="AP645" s="46"/>
      <c r="AQ645" s="46"/>
      <c r="AR645" s="46"/>
      <c r="AS645" s="46"/>
      <c r="AT645" s="46"/>
      <c r="AU645" s="46"/>
      <c r="AV645" s="46"/>
      <c r="AW645" s="46"/>
      <c r="AX645" s="46"/>
      <c r="AY645" s="46"/>
      <c r="AZ645" s="46"/>
      <c r="BA645" s="46"/>
      <c r="BB645" s="46"/>
      <c r="BC645" s="46"/>
      <c r="BD645" s="46"/>
      <c r="BE645" s="46"/>
      <c r="BF645" s="46"/>
      <c r="BG645" s="46"/>
      <c r="BH645" s="46"/>
      <c r="BI645" s="46"/>
      <c r="BJ645" s="46"/>
      <c r="BK645" s="46"/>
      <c r="BL645" s="46"/>
      <c r="BM645" s="46"/>
      <c r="BN645" s="46"/>
      <c r="BO645" s="46"/>
      <c r="BP645" s="46"/>
      <c r="BQ645" s="46"/>
      <c r="BR645" s="46"/>
      <c r="BS645" s="46"/>
      <c r="BT645" s="46"/>
      <c r="BU645" s="46"/>
      <c r="BV645" s="46"/>
      <c r="BW645" s="46"/>
      <c r="BX645" s="46"/>
      <c r="BY645" s="46"/>
      <c r="BZ645" s="46"/>
      <c r="CA645" s="46"/>
      <c r="CB645" s="46"/>
      <c r="CC645" s="46"/>
      <c r="CD645" s="46"/>
      <c r="CE645" s="46"/>
      <c r="CF645" s="46"/>
      <c r="CG645" s="46"/>
      <c r="CH645" s="46"/>
    </row>
    <row r="646" spans="1:86" s="2" customFormat="1" ht="12" hidden="1">
      <c r="A646" s="21" t="s">
        <v>114</v>
      </c>
      <c r="B646" s="20" t="s">
        <v>49</v>
      </c>
      <c r="C646" s="20" t="s">
        <v>9</v>
      </c>
      <c r="D646" s="20" t="s">
        <v>9</v>
      </c>
      <c r="E646" s="20" t="s">
        <v>196</v>
      </c>
      <c r="F646" s="20" t="s">
        <v>93</v>
      </c>
      <c r="G646" s="108">
        <f t="shared" si="157"/>
        <v>0</v>
      </c>
      <c r="H646" s="108">
        <f t="shared" si="157"/>
        <v>0</v>
      </c>
      <c r="I646" s="108">
        <f t="shared" si="152"/>
        <v>0</v>
      </c>
      <c r="J646" s="46"/>
      <c r="K646" s="46"/>
      <c r="L646" s="46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  <c r="AA646" s="46"/>
      <c r="AB646" s="46"/>
      <c r="AC646" s="46"/>
      <c r="AD646" s="46"/>
      <c r="AE646" s="46"/>
      <c r="AF646" s="46"/>
      <c r="AG646" s="46"/>
      <c r="AH646" s="46"/>
      <c r="AI646" s="46"/>
      <c r="AJ646" s="46"/>
      <c r="AK646" s="46"/>
      <c r="AL646" s="46"/>
      <c r="AM646" s="46"/>
      <c r="AN646" s="46"/>
      <c r="AO646" s="46"/>
      <c r="AP646" s="46"/>
      <c r="AQ646" s="46"/>
      <c r="AR646" s="46"/>
      <c r="AS646" s="46"/>
      <c r="AT646" s="46"/>
      <c r="AU646" s="46"/>
      <c r="AV646" s="46"/>
      <c r="AW646" s="46"/>
      <c r="AX646" s="46"/>
      <c r="AY646" s="46"/>
      <c r="AZ646" s="46"/>
      <c r="BA646" s="46"/>
      <c r="BB646" s="46"/>
      <c r="BC646" s="46"/>
      <c r="BD646" s="46"/>
      <c r="BE646" s="46"/>
      <c r="BF646" s="46"/>
      <c r="BG646" s="46"/>
      <c r="BH646" s="46"/>
      <c r="BI646" s="46"/>
      <c r="BJ646" s="46"/>
      <c r="BK646" s="46"/>
      <c r="BL646" s="46"/>
      <c r="BM646" s="46"/>
      <c r="BN646" s="46"/>
      <c r="BO646" s="46"/>
      <c r="BP646" s="46"/>
      <c r="BQ646" s="46"/>
      <c r="BR646" s="46"/>
      <c r="BS646" s="46"/>
      <c r="BT646" s="46"/>
      <c r="BU646" s="46"/>
      <c r="BV646" s="46"/>
      <c r="BW646" s="46"/>
      <c r="BX646" s="46"/>
      <c r="BY646" s="46"/>
      <c r="BZ646" s="46"/>
      <c r="CA646" s="46"/>
      <c r="CB646" s="46"/>
      <c r="CC646" s="46"/>
      <c r="CD646" s="46"/>
      <c r="CE646" s="46"/>
      <c r="CF646" s="46"/>
      <c r="CG646" s="46"/>
      <c r="CH646" s="46"/>
    </row>
    <row r="647" spans="1:86" s="2" customFormat="1" ht="12" hidden="1">
      <c r="A647" s="21" t="s">
        <v>206</v>
      </c>
      <c r="B647" s="20" t="s">
        <v>49</v>
      </c>
      <c r="C647" s="20" t="s">
        <v>9</v>
      </c>
      <c r="D647" s="20" t="s">
        <v>9</v>
      </c>
      <c r="E647" s="20" t="s">
        <v>196</v>
      </c>
      <c r="F647" s="20" t="s">
        <v>207</v>
      </c>
      <c r="G647" s="108"/>
      <c r="H647" s="108"/>
      <c r="I647" s="108">
        <f t="shared" si="152"/>
        <v>0</v>
      </c>
      <c r="J647" s="46"/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  <c r="AA647" s="46"/>
      <c r="AB647" s="46"/>
      <c r="AC647" s="46"/>
      <c r="AD647" s="46"/>
      <c r="AE647" s="46"/>
      <c r="AF647" s="46"/>
      <c r="AG647" s="46"/>
      <c r="AH647" s="46"/>
      <c r="AI647" s="46"/>
      <c r="AJ647" s="46"/>
      <c r="AK647" s="46"/>
      <c r="AL647" s="46"/>
      <c r="AM647" s="46"/>
      <c r="AN647" s="46"/>
      <c r="AO647" s="46"/>
      <c r="AP647" s="46"/>
      <c r="AQ647" s="46"/>
      <c r="AR647" s="46"/>
      <c r="AS647" s="46"/>
      <c r="AT647" s="46"/>
      <c r="AU647" s="46"/>
      <c r="AV647" s="46"/>
      <c r="AW647" s="46"/>
      <c r="AX647" s="46"/>
      <c r="AY647" s="46"/>
      <c r="AZ647" s="46"/>
      <c r="BA647" s="46"/>
      <c r="BB647" s="46"/>
      <c r="BC647" s="46"/>
      <c r="BD647" s="46"/>
      <c r="BE647" s="46"/>
      <c r="BF647" s="46"/>
      <c r="BG647" s="46"/>
      <c r="BH647" s="46"/>
      <c r="BI647" s="46"/>
      <c r="BJ647" s="46"/>
      <c r="BK647" s="46"/>
      <c r="BL647" s="46"/>
      <c r="BM647" s="46"/>
      <c r="BN647" s="46"/>
      <c r="BO647" s="46"/>
      <c r="BP647" s="46"/>
      <c r="BQ647" s="46"/>
      <c r="BR647" s="46"/>
      <c r="BS647" s="46"/>
      <c r="BT647" s="46"/>
      <c r="BU647" s="46"/>
      <c r="BV647" s="46"/>
      <c r="BW647" s="46"/>
      <c r="BX647" s="46"/>
      <c r="BY647" s="46"/>
      <c r="BZ647" s="46"/>
      <c r="CA647" s="46"/>
      <c r="CB647" s="46"/>
      <c r="CC647" s="46"/>
      <c r="CD647" s="46"/>
      <c r="CE647" s="46"/>
      <c r="CF647" s="46"/>
      <c r="CG647" s="46"/>
      <c r="CH647" s="46"/>
    </row>
    <row r="648" spans="1:86" s="2" customFormat="1" ht="24">
      <c r="A648" s="21" t="s">
        <v>333</v>
      </c>
      <c r="B648" s="20" t="s">
        <v>49</v>
      </c>
      <c r="C648" s="20" t="s">
        <v>9</v>
      </c>
      <c r="D648" s="20" t="s">
        <v>9</v>
      </c>
      <c r="E648" s="20" t="s">
        <v>166</v>
      </c>
      <c r="F648" s="20"/>
      <c r="G648" s="108">
        <f>G655+G662+G649+G666</f>
        <v>1655.8</v>
      </c>
      <c r="H648" s="108">
        <f t="shared" ref="H648" si="158">H655+H662+H649+H666</f>
        <v>0</v>
      </c>
      <c r="I648" s="108">
        <f t="shared" si="152"/>
        <v>1655.8</v>
      </c>
      <c r="J648" s="46"/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  <c r="AA648" s="46"/>
      <c r="AB648" s="46"/>
      <c r="AC648" s="46"/>
      <c r="AD648" s="46"/>
      <c r="AE648" s="46"/>
      <c r="AF648" s="46"/>
      <c r="AG648" s="46"/>
      <c r="AH648" s="46"/>
      <c r="AI648" s="46"/>
      <c r="AJ648" s="46"/>
      <c r="AK648" s="46"/>
      <c r="AL648" s="46"/>
      <c r="AM648" s="46"/>
      <c r="AN648" s="46"/>
      <c r="AO648" s="46"/>
      <c r="AP648" s="46"/>
      <c r="AQ648" s="46"/>
      <c r="AR648" s="46"/>
      <c r="AS648" s="46"/>
      <c r="AT648" s="46"/>
      <c r="AU648" s="46"/>
      <c r="AV648" s="46"/>
      <c r="AW648" s="46"/>
      <c r="AX648" s="46"/>
      <c r="AY648" s="46"/>
      <c r="AZ648" s="46"/>
      <c r="BA648" s="46"/>
      <c r="BB648" s="46"/>
      <c r="BC648" s="46"/>
      <c r="BD648" s="46"/>
      <c r="BE648" s="46"/>
      <c r="BF648" s="46"/>
      <c r="BG648" s="46"/>
      <c r="BH648" s="46"/>
      <c r="BI648" s="46"/>
      <c r="BJ648" s="46"/>
      <c r="BK648" s="46"/>
      <c r="BL648" s="46"/>
      <c r="BM648" s="46"/>
      <c r="BN648" s="46"/>
      <c r="BO648" s="46"/>
      <c r="BP648" s="46"/>
      <c r="BQ648" s="46"/>
      <c r="BR648" s="46"/>
      <c r="BS648" s="46"/>
      <c r="BT648" s="46"/>
      <c r="BU648" s="46"/>
      <c r="BV648" s="46"/>
      <c r="BW648" s="46"/>
      <c r="BX648" s="46"/>
      <c r="BY648" s="46"/>
      <c r="BZ648" s="46"/>
      <c r="CA648" s="46"/>
      <c r="CB648" s="46"/>
      <c r="CC648" s="46"/>
      <c r="CD648" s="46"/>
      <c r="CE648" s="46"/>
      <c r="CF648" s="46"/>
      <c r="CG648" s="46"/>
      <c r="CH648" s="46"/>
    </row>
    <row r="649" spans="1:86" s="2" customFormat="1" ht="12">
      <c r="A649" s="21" t="s">
        <v>335</v>
      </c>
      <c r="B649" s="20" t="s">
        <v>49</v>
      </c>
      <c r="C649" s="20" t="s">
        <v>9</v>
      </c>
      <c r="D649" s="20" t="s">
        <v>9</v>
      </c>
      <c r="E649" s="20" t="s">
        <v>167</v>
      </c>
      <c r="F649" s="20"/>
      <c r="G649" s="108">
        <f>G650</f>
        <v>120</v>
      </c>
      <c r="H649" s="108">
        <f t="shared" ref="H649" si="159">H650</f>
        <v>0</v>
      </c>
      <c r="I649" s="108">
        <f t="shared" si="152"/>
        <v>120</v>
      </c>
      <c r="J649" s="46"/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  <c r="AA649" s="46"/>
      <c r="AB649" s="46"/>
      <c r="AC649" s="46"/>
      <c r="AD649" s="46"/>
      <c r="AE649" s="46"/>
      <c r="AF649" s="46"/>
      <c r="AG649" s="46"/>
      <c r="AH649" s="46"/>
      <c r="AI649" s="46"/>
      <c r="AJ649" s="46"/>
      <c r="AK649" s="46"/>
      <c r="AL649" s="46"/>
      <c r="AM649" s="46"/>
      <c r="AN649" s="46"/>
      <c r="AO649" s="46"/>
      <c r="AP649" s="46"/>
      <c r="AQ649" s="46"/>
      <c r="AR649" s="46"/>
      <c r="AS649" s="46"/>
      <c r="AT649" s="46"/>
      <c r="AU649" s="46"/>
      <c r="AV649" s="46"/>
      <c r="AW649" s="46"/>
      <c r="AX649" s="46"/>
      <c r="AY649" s="46"/>
      <c r="AZ649" s="46"/>
      <c r="BA649" s="46"/>
      <c r="BB649" s="46"/>
      <c r="BC649" s="46"/>
      <c r="BD649" s="46"/>
      <c r="BE649" s="46"/>
      <c r="BF649" s="46"/>
      <c r="BG649" s="46"/>
      <c r="BH649" s="46"/>
      <c r="BI649" s="46"/>
      <c r="BJ649" s="46"/>
      <c r="BK649" s="46"/>
      <c r="BL649" s="46"/>
      <c r="BM649" s="46"/>
      <c r="BN649" s="46"/>
      <c r="BO649" s="46"/>
      <c r="BP649" s="46"/>
      <c r="BQ649" s="46"/>
      <c r="BR649" s="46"/>
      <c r="BS649" s="46"/>
      <c r="BT649" s="46"/>
      <c r="BU649" s="46"/>
      <c r="BV649" s="46"/>
      <c r="BW649" s="46"/>
      <c r="BX649" s="46"/>
      <c r="BY649" s="46"/>
      <c r="BZ649" s="46"/>
      <c r="CA649" s="46"/>
      <c r="CB649" s="46"/>
      <c r="CC649" s="46"/>
      <c r="CD649" s="46"/>
      <c r="CE649" s="46"/>
      <c r="CF649" s="46"/>
      <c r="CG649" s="46"/>
      <c r="CH649" s="46"/>
    </row>
    <row r="650" spans="1:86" s="2" customFormat="1" ht="12">
      <c r="A650" s="21" t="s">
        <v>98</v>
      </c>
      <c r="B650" s="20" t="s">
        <v>49</v>
      </c>
      <c r="C650" s="20" t="s">
        <v>9</v>
      </c>
      <c r="D650" s="20" t="s">
        <v>9</v>
      </c>
      <c r="E650" s="20" t="s">
        <v>293</v>
      </c>
      <c r="F650" s="20"/>
      <c r="G650" s="108">
        <f>G653+G651</f>
        <v>120</v>
      </c>
      <c r="H650" s="108">
        <f t="shared" ref="H650" si="160">H653+H651</f>
        <v>0</v>
      </c>
      <c r="I650" s="108">
        <f t="shared" si="152"/>
        <v>120</v>
      </c>
      <c r="J650" s="46"/>
      <c r="K650" s="46"/>
      <c r="L650" s="46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  <c r="AA650" s="46"/>
      <c r="AB650" s="46"/>
      <c r="AC650" s="46"/>
      <c r="AD650" s="46"/>
      <c r="AE650" s="46"/>
      <c r="AF650" s="46"/>
      <c r="AG650" s="46"/>
      <c r="AH650" s="46"/>
      <c r="AI650" s="46"/>
      <c r="AJ650" s="46"/>
      <c r="AK650" s="46"/>
      <c r="AL650" s="46"/>
      <c r="AM650" s="46"/>
      <c r="AN650" s="46"/>
      <c r="AO650" s="46"/>
      <c r="AP650" s="46"/>
      <c r="AQ650" s="46"/>
      <c r="AR650" s="46"/>
      <c r="AS650" s="46"/>
      <c r="AT650" s="46"/>
      <c r="AU650" s="46"/>
      <c r="AV650" s="46"/>
      <c r="AW650" s="46"/>
      <c r="AX650" s="46"/>
      <c r="AY650" s="46"/>
      <c r="AZ650" s="46"/>
      <c r="BA650" s="46"/>
      <c r="BB650" s="46"/>
      <c r="BC650" s="46"/>
      <c r="BD650" s="46"/>
      <c r="BE650" s="46"/>
      <c r="BF650" s="46"/>
      <c r="BG650" s="46"/>
      <c r="BH650" s="46"/>
      <c r="BI650" s="46"/>
      <c r="BJ650" s="46"/>
      <c r="BK650" s="46"/>
      <c r="BL650" s="46"/>
      <c r="BM650" s="46"/>
      <c r="BN650" s="46"/>
      <c r="BO650" s="46"/>
      <c r="BP650" s="46"/>
      <c r="BQ650" s="46"/>
      <c r="BR650" s="46"/>
      <c r="BS650" s="46"/>
      <c r="BT650" s="46"/>
      <c r="BU650" s="46"/>
      <c r="BV650" s="46"/>
      <c r="BW650" s="46"/>
      <c r="BX650" s="46"/>
      <c r="BY650" s="46"/>
      <c r="BZ650" s="46"/>
      <c r="CA650" s="46"/>
      <c r="CB650" s="46"/>
      <c r="CC650" s="46"/>
      <c r="CD650" s="46"/>
      <c r="CE650" s="46"/>
      <c r="CF650" s="46"/>
      <c r="CG650" s="46"/>
      <c r="CH650" s="46"/>
    </row>
    <row r="651" spans="1:86" s="2" customFormat="1" ht="24" hidden="1">
      <c r="A651" s="21" t="s">
        <v>60</v>
      </c>
      <c r="B651" s="20" t="s">
        <v>49</v>
      </c>
      <c r="C651" s="20" t="s">
        <v>9</v>
      </c>
      <c r="D651" s="20" t="s">
        <v>9</v>
      </c>
      <c r="E651" s="20" t="s">
        <v>293</v>
      </c>
      <c r="F651" s="20" t="s">
        <v>59</v>
      </c>
      <c r="G651" s="108">
        <f>G652</f>
        <v>0</v>
      </c>
      <c r="H651" s="108">
        <f t="shared" ref="H651" si="161">H652</f>
        <v>0</v>
      </c>
      <c r="I651" s="108">
        <f t="shared" si="152"/>
        <v>0</v>
      </c>
      <c r="J651" s="46"/>
      <c r="K651" s="46"/>
      <c r="L651" s="46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  <c r="AA651" s="46"/>
      <c r="AB651" s="46"/>
      <c r="AC651" s="46"/>
      <c r="AD651" s="46"/>
      <c r="AE651" s="46"/>
      <c r="AF651" s="46"/>
      <c r="AG651" s="46"/>
      <c r="AH651" s="46"/>
      <c r="AI651" s="46"/>
      <c r="AJ651" s="46"/>
      <c r="AK651" s="46"/>
      <c r="AL651" s="46"/>
      <c r="AM651" s="46"/>
      <c r="AN651" s="46"/>
      <c r="AO651" s="46"/>
      <c r="AP651" s="46"/>
      <c r="AQ651" s="46"/>
      <c r="AR651" s="46"/>
      <c r="AS651" s="46"/>
      <c r="AT651" s="46"/>
      <c r="AU651" s="46"/>
      <c r="AV651" s="46"/>
      <c r="AW651" s="46"/>
      <c r="AX651" s="46"/>
      <c r="AY651" s="46"/>
      <c r="AZ651" s="46"/>
      <c r="BA651" s="46"/>
      <c r="BB651" s="46"/>
      <c r="BC651" s="46"/>
      <c r="BD651" s="46"/>
      <c r="BE651" s="46"/>
      <c r="BF651" s="46"/>
      <c r="BG651" s="46"/>
      <c r="BH651" s="46"/>
      <c r="BI651" s="46"/>
      <c r="BJ651" s="46"/>
      <c r="BK651" s="46"/>
      <c r="BL651" s="46"/>
      <c r="BM651" s="46"/>
      <c r="BN651" s="46"/>
      <c r="BO651" s="46"/>
      <c r="BP651" s="46"/>
      <c r="BQ651" s="46"/>
      <c r="BR651" s="46"/>
      <c r="BS651" s="46"/>
      <c r="BT651" s="46"/>
      <c r="BU651" s="46"/>
      <c r="BV651" s="46"/>
      <c r="BW651" s="46"/>
      <c r="BX651" s="46"/>
      <c r="BY651" s="46"/>
      <c r="BZ651" s="46"/>
      <c r="CA651" s="46"/>
      <c r="CB651" s="46"/>
      <c r="CC651" s="46"/>
      <c r="CD651" s="46"/>
      <c r="CE651" s="46"/>
      <c r="CF651" s="46"/>
      <c r="CG651" s="46"/>
      <c r="CH651" s="46"/>
    </row>
    <row r="652" spans="1:86" s="2" customFormat="1" ht="12" hidden="1">
      <c r="A652" s="21" t="s">
        <v>62</v>
      </c>
      <c r="B652" s="20" t="s">
        <v>49</v>
      </c>
      <c r="C652" s="20" t="s">
        <v>9</v>
      </c>
      <c r="D652" s="20" t="s">
        <v>9</v>
      </c>
      <c r="E652" s="20" t="s">
        <v>293</v>
      </c>
      <c r="F652" s="20" t="s">
        <v>61</v>
      </c>
      <c r="G652" s="108"/>
      <c r="H652" s="111"/>
      <c r="I652" s="108">
        <f t="shared" si="152"/>
        <v>0</v>
      </c>
      <c r="J652" s="46"/>
      <c r="K652" s="46"/>
      <c r="L652" s="46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  <c r="AA652" s="46"/>
      <c r="AB652" s="46"/>
      <c r="AC652" s="46"/>
      <c r="AD652" s="46"/>
      <c r="AE652" s="46"/>
      <c r="AF652" s="46"/>
      <c r="AG652" s="46"/>
      <c r="AH652" s="46"/>
      <c r="AI652" s="46"/>
      <c r="AJ652" s="46"/>
      <c r="AK652" s="46"/>
      <c r="AL652" s="46"/>
      <c r="AM652" s="46"/>
      <c r="AN652" s="46"/>
      <c r="AO652" s="46"/>
      <c r="AP652" s="46"/>
      <c r="AQ652" s="46"/>
      <c r="AR652" s="46"/>
      <c r="AS652" s="46"/>
      <c r="AT652" s="46"/>
      <c r="AU652" s="46"/>
      <c r="AV652" s="46"/>
      <c r="AW652" s="46"/>
      <c r="AX652" s="46"/>
      <c r="AY652" s="46"/>
      <c r="AZ652" s="46"/>
      <c r="BA652" s="46"/>
      <c r="BB652" s="46"/>
      <c r="BC652" s="46"/>
      <c r="BD652" s="46"/>
      <c r="BE652" s="46"/>
      <c r="BF652" s="46"/>
      <c r="BG652" s="46"/>
      <c r="BH652" s="46"/>
      <c r="BI652" s="46"/>
      <c r="BJ652" s="46"/>
      <c r="BK652" s="46"/>
      <c r="BL652" s="46"/>
      <c r="BM652" s="46"/>
      <c r="BN652" s="46"/>
      <c r="BO652" s="46"/>
      <c r="BP652" s="46"/>
      <c r="BQ652" s="46"/>
      <c r="BR652" s="46"/>
      <c r="BS652" s="46"/>
      <c r="BT652" s="46"/>
      <c r="BU652" s="46"/>
      <c r="BV652" s="46"/>
      <c r="BW652" s="46"/>
      <c r="BX652" s="46"/>
      <c r="BY652" s="46"/>
      <c r="BZ652" s="46"/>
      <c r="CA652" s="46"/>
      <c r="CB652" s="46"/>
      <c r="CC652" s="46"/>
      <c r="CD652" s="46"/>
      <c r="CE652" s="46"/>
      <c r="CF652" s="46"/>
      <c r="CG652" s="46"/>
      <c r="CH652" s="46"/>
    </row>
    <row r="653" spans="1:86" s="2" customFormat="1" ht="12">
      <c r="A653" s="21" t="s">
        <v>68</v>
      </c>
      <c r="B653" s="20" t="s">
        <v>49</v>
      </c>
      <c r="C653" s="20" t="s">
        <v>9</v>
      </c>
      <c r="D653" s="20" t="s">
        <v>9</v>
      </c>
      <c r="E653" s="20" t="s">
        <v>293</v>
      </c>
      <c r="F653" s="20" t="s">
        <v>66</v>
      </c>
      <c r="G653" s="108">
        <f>G654</f>
        <v>120</v>
      </c>
      <c r="H653" s="108">
        <f t="shared" ref="H653" si="162">H654</f>
        <v>0</v>
      </c>
      <c r="I653" s="108">
        <f t="shared" si="152"/>
        <v>120</v>
      </c>
      <c r="J653" s="46"/>
      <c r="K653" s="46"/>
      <c r="L653" s="46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  <c r="AA653" s="46"/>
      <c r="AB653" s="46"/>
      <c r="AC653" s="46"/>
      <c r="AD653" s="46"/>
      <c r="AE653" s="46"/>
      <c r="AF653" s="46"/>
      <c r="AG653" s="46"/>
      <c r="AH653" s="46"/>
      <c r="AI653" s="46"/>
      <c r="AJ653" s="46"/>
      <c r="AK653" s="46"/>
      <c r="AL653" s="46"/>
      <c r="AM653" s="46"/>
      <c r="AN653" s="46"/>
      <c r="AO653" s="46"/>
      <c r="AP653" s="46"/>
      <c r="AQ653" s="46"/>
      <c r="AR653" s="46"/>
      <c r="AS653" s="46"/>
      <c r="AT653" s="46"/>
      <c r="AU653" s="46"/>
      <c r="AV653" s="46"/>
      <c r="AW653" s="46"/>
      <c r="AX653" s="46"/>
      <c r="AY653" s="46"/>
      <c r="AZ653" s="46"/>
      <c r="BA653" s="46"/>
      <c r="BB653" s="46"/>
      <c r="BC653" s="46"/>
      <c r="BD653" s="46"/>
      <c r="BE653" s="46"/>
      <c r="BF653" s="46"/>
      <c r="BG653" s="46"/>
      <c r="BH653" s="46"/>
      <c r="BI653" s="46"/>
      <c r="BJ653" s="46"/>
      <c r="BK653" s="46"/>
      <c r="BL653" s="46"/>
      <c r="BM653" s="46"/>
      <c r="BN653" s="46"/>
      <c r="BO653" s="46"/>
      <c r="BP653" s="46"/>
      <c r="BQ653" s="46"/>
      <c r="BR653" s="46"/>
      <c r="BS653" s="46"/>
      <c r="BT653" s="46"/>
      <c r="BU653" s="46"/>
      <c r="BV653" s="46"/>
      <c r="BW653" s="46"/>
      <c r="BX653" s="46"/>
      <c r="BY653" s="46"/>
      <c r="BZ653" s="46"/>
      <c r="CA653" s="46"/>
      <c r="CB653" s="46"/>
      <c r="CC653" s="46"/>
      <c r="CD653" s="46"/>
      <c r="CE653" s="46"/>
      <c r="CF653" s="46"/>
      <c r="CG653" s="46"/>
      <c r="CH653" s="46"/>
    </row>
    <row r="654" spans="1:86" s="2" customFormat="1" ht="12">
      <c r="A654" s="21" t="s">
        <v>88</v>
      </c>
      <c r="B654" s="20" t="s">
        <v>49</v>
      </c>
      <c r="C654" s="20" t="s">
        <v>9</v>
      </c>
      <c r="D654" s="20" t="s">
        <v>9</v>
      </c>
      <c r="E654" s="20" t="s">
        <v>293</v>
      </c>
      <c r="F654" s="20" t="s">
        <v>67</v>
      </c>
      <c r="G654" s="108">
        <v>120</v>
      </c>
      <c r="H654" s="111"/>
      <c r="I654" s="108">
        <f t="shared" si="152"/>
        <v>120</v>
      </c>
      <c r="J654" s="46"/>
      <c r="K654" s="46"/>
      <c r="L654" s="46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  <c r="AA654" s="46"/>
      <c r="AB654" s="46"/>
      <c r="AC654" s="46"/>
      <c r="AD654" s="46"/>
      <c r="AE654" s="46"/>
      <c r="AF654" s="46"/>
      <c r="AG654" s="46"/>
      <c r="AH654" s="46"/>
      <c r="AI654" s="46"/>
      <c r="AJ654" s="46"/>
      <c r="AK654" s="46"/>
      <c r="AL654" s="46"/>
      <c r="AM654" s="46"/>
      <c r="AN654" s="46"/>
      <c r="AO654" s="46"/>
      <c r="AP654" s="46"/>
      <c r="AQ654" s="46"/>
      <c r="AR654" s="46"/>
      <c r="AS654" s="46"/>
      <c r="AT654" s="46"/>
      <c r="AU654" s="46"/>
      <c r="AV654" s="46"/>
      <c r="AW654" s="46"/>
      <c r="AX654" s="46"/>
      <c r="AY654" s="46"/>
      <c r="AZ654" s="46"/>
      <c r="BA654" s="46"/>
      <c r="BB654" s="46"/>
      <c r="BC654" s="46"/>
      <c r="BD654" s="46"/>
      <c r="BE654" s="46"/>
      <c r="BF654" s="46"/>
      <c r="BG654" s="46"/>
      <c r="BH654" s="46"/>
      <c r="BI654" s="46"/>
      <c r="BJ654" s="46"/>
      <c r="BK654" s="46"/>
      <c r="BL654" s="46"/>
      <c r="BM654" s="46"/>
      <c r="BN654" s="46"/>
      <c r="BO654" s="46"/>
      <c r="BP654" s="46"/>
      <c r="BQ654" s="46"/>
      <c r="BR654" s="46"/>
      <c r="BS654" s="46"/>
      <c r="BT654" s="46"/>
      <c r="BU654" s="46"/>
      <c r="BV654" s="46"/>
      <c r="BW654" s="46"/>
      <c r="BX654" s="46"/>
      <c r="BY654" s="46"/>
      <c r="BZ654" s="46"/>
      <c r="CA654" s="46"/>
      <c r="CB654" s="46"/>
      <c r="CC654" s="46"/>
      <c r="CD654" s="46"/>
      <c r="CE654" s="46"/>
      <c r="CF654" s="46"/>
      <c r="CG654" s="46"/>
      <c r="CH654" s="46"/>
    </row>
    <row r="655" spans="1:86" s="2" customFormat="1" ht="12">
      <c r="A655" s="21" t="s">
        <v>338</v>
      </c>
      <c r="B655" s="20" t="s">
        <v>49</v>
      </c>
      <c r="C655" s="20" t="s">
        <v>9</v>
      </c>
      <c r="D655" s="20" t="s">
        <v>9</v>
      </c>
      <c r="E655" s="20" t="s">
        <v>174</v>
      </c>
      <c r="F655" s="20"/>
      <c r="G655" s="108">
        <f>G656+G659</f>
        <v>1535.8</v>
      </c>
      <c r="H655" s="108">
        <f t="shared" ref="H655" si="163">H656+H659</f>
        <v>0</v>
      </c>
      <c r="I655" s="108">
        <f t="shared" si="152"/>
        <v>1535.8</v>
      </c>
      <c r="J655" s="46"/>
      <c r="K655" s="46"/>
      <c r="L655" s="46"/>
      <c r="M655" s="46"/>
      <c r="N655" s="46"/>
      <c r="O655" s="46"/>
      <c r="P655" s="46"/>
      <c r="Q655" s="46"/>
      <c r="R655" s="46"/>
      <c r="S655" s="46"/>
      <c r="T655" s="46"/>
      <c r="U655" s="46"/>
      <c r="V655" s="46"/>
      <c r="W655" s="46"/>
      <c r="X655" s="46"/>
      <c r="Y655" s="46"/>
      <c r="Z655" s="46"/>
      <c r="AA655" s="46"/>
      <c r="AB655" s="46"/>
      <c r="AC655" s="46"/>
      <c r="AD655" s="46"/>
      <c r="AE655" s="46"/>
      <c r="AF655" s="46"/>
      <c r="AG655" s="46"/>
      <c r="AH655" s="46"/>
      <c r="AI655" s="46"/>
      <c r="AJ655" s="46"/>
      <c r="AK655" s="46"/>
      <c r="AL655" s="46"/>
      <c r="AM655" s="46"/>
      <c r="AN655" s="46"/>
      <c r="AO655" s="46"/>
      <c r="AP655" s="46"/>
      <c r="AQ655" s="46"/>
      <c r="AR655" s="46"/>
      <c r="AS655" s="46"/>
      <c r="AT655" s="46"/>
      <c r="AU655" s="46"/>
      <c r="AV655" s="46"/>
      <c r="AW655" s="46"/>
      <c r="AX655" s="46"/>
      <c r="AY655" s="46"/>
      <c r="AZ655" s="46"/>
      <c r="BA655" s="46"/>
      <c r="BB655" s="46"/>
      <c r="BC655" s="46"/>
      <c r="BD655" s="46"/>
      <c r="BE655" s="46"/>
      <c r="BF655" s="46"/>
      <c r="BG655" s="46"/>
      <c r="BH655" s="46"/>
      <c r="BI655" s="46"/>
      <c r="BJ655" s="46"/>
      <c r="BK655" s="46"/>
      <c r="BL655" s="46"/>
      <c r="BM655" s="46"/>
      <c r="BN655" s="46"/>
      <c r="BO655" s="46"/>
      <c r="BP655" s="46"/>
      <c r="BQ655" s="46"/>
      <c r="BR655" s="46"/>
      <c r="BS655" s="46"/>
      <c r="BT655" s="46"/>
      <c r="BU655" s="46"/>
      <c r="BV655" s="46"/>
      <c r="BW655" s="46"/>
      <c r="BX655" s="46"/>
      <c r="BY655" s="46"/>
      <c r="BZ655" s="46"/>
      <c r="CA655" s="46"/>
      <c r="CB655" s="46"/>
      <c r="CC655" s="46"/>
      <c r="CD655" s="46"/>
      <c r="CE655" s="46"/>
      <c r="CF655" s="46"/>
      <c r="CG655" s="46"/>
      <c r="CH655" s="46"/>
    </row>
    <row r="656" spans="1:86" s="2" customFormat="1" ht="24">
      <c r="A656" s="21" t="s">
        <v>329</v>
      </c>
      <c r="B656" s="20" t="s">
        <v>49</v>
      </c>
      <c r="C656" s="20" t="s">
        <v>9</v>
      </c>
      <c r="D656" s="20" t="s">
        <v>9</v>
      </c>
      <c r="E656" s="20" t="s">
        <v>175</v>
      </c>
      <c r="F656" s="20"/>
      <c r="G656" s="108">
        <f>G657</f>
        <v>1385.8</v>
      </c>
      <c r="H656" s="108">
        <f t="shared" ref="H656:H657" si="164">H657</f>
        <v>0</v>
      </c>
      <c r="I656" s="108">
        <f t="shared" si="152"/>
        <v>1385.8</v>
      </c>
      <c r="J656" s="46"/>
      <c r="K656" s="46"/>
      <c r="L656" s="46"/>
      <c r="M656" s="46"/>
      <c r="N656" s="46"/>
      <c r="O656" s="46"/>
      <c r="P656" s="46"/>
      <c r="Q656" s="46"/>
      <c r="R656" s="46"/>
      <c r="S656" s="46"/>
      <c r="T656" s="46"/>
      <c r="U656" s="46"/>
      <c r="V656" s="46"/>
      <c r="W656" s="46"/>
      <c r="X656" s="46"/>
      <c r="Y656" s="46"/>
      <c r="Z656" s="46"/>
      <c r="AA656" s="46"/>
      <c r="AB656" s="46"/>
      <c r="AC656" s="46"/>
      <c r="AD656" s="46"/>
      <c r="AE656" s="46"/>
      <c r="AF656" s="46"/>
      <c r="AG656" s="46"/>
      <c r="AH656" s="46"/>
      <c r="AI656" s="46"/>
      <c r="AJ656" s="46"/>
      <c r="AK656" s="46"/>
      <c r="AL656" s="46"/>
      <c r="AM656" s="46"/>
      <c r="AN656" s="46"/>
      <c r="AO656" s="46"/>
      <c r="AP656" s="46"/>
      <c r="AQ656" s="46"/>
      <c r="AR656" s="46"/>
      <c r="AS656" s="46"/>
      <c r="AT656" s="46"/>
      <c r="AU656" s="46"/>
      <c r="AV656" s="46"/>
      <c r="AW656" s="46"/>
      <c r="AX656" s="46"/>
      <c r="AY656" s="46"/>
      <c r="AZ656" s="46"/>
      <c r="BA656" s="46"/>
      <c r="BB656" s="46"/>
      <c r="BC656" s="46"/>
      <c r="BD656" s="46"/>
      <c r="BE656" s="46"/>
      <c r="BF656" s="46"/>
      <c r="BG656" s="46"/>
      <c r="BH656" s="46"/>
      <c r="BI656" s="46"/>
      <c r="BJ656" s="46"/>
      <c r="BK656" s="46"/>
      <c r="BL656" s="46"/>
      <c r="BM656" s="46"/>
      <c r="BN656" s="46"/>
      <c r="BO656" s="46"/>
      <c r="BP656" s="46"/>
      <c r="BQ656" s="46"/>
      <c r="BR656" s="46"/>
      <c r="BS656" s="46"/>
      <c r="BT656" s="46"/>
      <c r="BU656" s="46"/>
      <c r="BV656" s="46"/>
      <c r="BW656" s="46"/>
      <c r="BX656" s="46"/>
      <c r="BY656" s="46"/>
      <c r="BZ656" s="46"/>
      <c r="CA656" s="46"/>
      <c r="CB656" s="46"/>
      <c r="CC656" s="46"/>
      <c r="CD656" s="46"/>
      <c r="CE656" s="46"/>
      <c r="CF656" s="46"/>
      <c r="CG656" s="46"/>
      <c r="CH656" s="46"/>
    </row>
    <row r="657" spans="1:86" s="2" customFormat="1" ht="12">
      <c r="A657" s="21" t="s">
        <v>94</v>
      </c>
      <c r="B657" s="20" t="s">
        <v>49</v>
      </c>
      <c r="C657" s="20" t="s">
        <v>9</v>
      </c>
      <c r="D657" s="20" t="s">
        <v>9</v>
      </c>
      <c r="E657" s="20" t="s">
        <v>175</v>
      </c>
      <c r="F657" s="51" t="s">
        <v>93</v>
      </c>
      <c r="G657" s="108">
        <f>G658</f>
        <v>1385.8</v>
      </c>
      <c r="H657" s="108">
        <f t="shared" si="164"/>
        <v>0</v>
      </c>
      <c r="I657" s="108">
        <f t="shared" si="152"/>
        <v>1385.8</v>
      </c>
      <c r="J657" s="46"/>
      <c r="K657" s="46"/>
      <c r="L657" s="46"/>
      <c r="M657" s="46"/>
      <c r="N657" s="46"/>
      <c r="O657" s="46"/>
      <c r="P657" s="46"/>
      <c r="Q657" s="46"/>
      <c r="R657" s="46"/>
      <c r="S657" s="46"/>
      <c r="T657" s="46"/>
      <c r="U657" s="46"/>
      <c r="V657" s="46"/>
      <c r="W657" s="46"/>
      <c r="X657" s="46"/>
      <c r="Y657" s="46"/>
      <c r="Z657" s="46"/>
      <c r="AA657" s="46"/>
      <c r="AB657" s="46"/>
      <c r="AC657" s="46"/>
      <c r="AD657" s="46"/>
      <c r="AE657" s="46"/>
      <c r="AF657" s="46"/>
      <c r="AG657" s="46"/>
      <c r="AH657" s="46"/>
      <c r="AI657" s="46"/>
      <c r="AJ657" s="46"/>
      <c r="AK657" s="46"/>
      <c r="AL657" s="46"/>
      <c r="AM657" s="46"/>
      <c r="AN657" s="46"/>
      <c r="AO657" s="46"/>
      <c r="AP657" s="46"/>
      <c r="AQ657" s="46"/>
      <c r="AR657" s="46"/>
      <c r="AS657" s="46"/>
      <c r="AT657" s="46"/>
      <c r="AU657" s="46"/>
      <c r="AV657" s="46"/>
      <c r="AW657" s="46"/>
      <c r="AX657" s="46"/>
      <c r="AY657" s="46"/>
      <c r="AZ657" s="46"/>
      <c r="BA657" s="46"/>
      <c r="BB657" s="46"/>
      <c r="BC657" s="46"/>
      <c r="BD657" s="46"/>
      <c r="BE657" s="46"/>
      <c r="BF657" s="46"/>
      <c r="BG657" s="46"/>
      <c r="BH657" s="46"/>
      <c r="BI657" s="46"/>
      <c r="BJ657" s="46"/>
      <c r="BK657" s="46"/>
      <c r="BL657" s="46"/>
      <c r="BM657" s="46"/>
      <c r="BN657" s="46"/>
      <c r="BO657" s="46"/>
      <c r="BP657" s="46"/>
      <c r="BQ657" s="46"/>
      <c r="BR657" s="46"/>
      <c r="BS657" s="46"/>
      <c r="BT657" s="46"/>
      <c r="BU657" s="46"/>
      <c r="BV657" s="46"/>
      <c r="BW657" s="46"/>
      <c r="BX657" s="46"/>
      <c r="BY657" s="46"/>
      <c r="BZ657" s="46"/>
      <c r="CA657" s="46"/>
      <c r="CB657" s="46"/>
      <c r="CC657" s="46"/>
      <c r="CD657" s="46"/>
      <c r="CE657" s="46"/>
      <c r="CF657" s="46"/>
      <c r="CG657" s="46"/>
      <c r="CH657" s="46"/>
    </row>
    <row r="658" spans="1:86" s="2" customFormat="1" ht="12">
      <c r="A658" s="21" t="s">
        <v>208</v>
      </c>
      <c r="B658" s="20" t="s">
        <v>49</v>
      </c>
      <c r="C658" s="20" t="s">
        <v>9</v>
      </c>
      <c r="D658" s="20" t="s">
        <v>9</v>
      </c>
      <c r="E658" s="20" t="s">
        <v>175</v>
      </c>
      <c r="F658" s="51" t="s">
        <v>207</v>
      </c>
      <c r="G658" s="108">
        <v>1385.8</v>
      </c>
      <c r="H658" s="111"/>
      <c r="I658" s="108">
        <f t="shared" si="152"/>
        <v>1385.8</v>
      </c>
      <c r="J658" s="46"/>
      <c r="K658" s="46"/>
      <c r="L658" s="46"/>
      <c r="M658" s="46"/>
      <c r="N658" s="46"/>
      <c r="O658" s="46"/>
      <c r="P658" s="46"/>
      <c r="Q658" s="46"/>
      <c r="R658" s="46"/>
      <c r="S658" s="46"/>
      <c r="T658" s="46"/>
      <c r="U658" s="46"/>
      <c r="V658" s="46"/>
      <c r="W658" s="46"/>
      <c r="X658" s="46"/>
      <c r="Y658" s="46"/>
      <c r="Z658" s="46"/>
      <c r="AA658" s="46"/>
      <c r="AB658" s="46"/>
      <c r="AC658" s="46"/>
      <c r="AD658" s="46"/>
      <c r="AE658" s="46"/>
      <c r="AF658" s="46"/>
      <c r="AG658" s="46"/>
      <c r="AH658" s="46"/>
      <c r="AI658" s="46"/>
      <c r="AJ658" s="46"/>
      <c r="AK658" s="46"/>
      <c r="AL658" s="46"/>
      <c r="AM658" s="46"/>
      <c r="AN658" s="46"/>
      <c r="AO658" s="46"/>
      <c r="AP658" s="46"/>
      <c r="AQ658" s="46"/>
      <c r="AR658" s="46"/>
      <c r="AS658" s="46"/>
      <c r="AT658" s="46"/>
      <c r="AU658" s="46"/>
      <c r="AV658" s="46"/>
      <c r="AW658" s="46"/>
      <c r="AX658" s="46"/>
      <c r="AY658" s="46"/>
      <c r="AZ658" s="46"/>
      <c r="BA658" s="46"/>
      <c r="BB658" s="46"/>
      <c r="BC658" s="46"/>
      <c r="BD658" s="46"/>
      <c r="BE658" s="46"/>
      <c r="BF658" s="46"/>
      <c r="BG658" s="46"/>
      <c r="BH658" s="46"/>
      <c r="BI658" s="46"/>
      <c r="BJ658" s="46"/>
      <c r="BK658" s="46"/>
      <c r="BL658" s="46"/>
      <c r="BM658" s="46"/>
      <c r="BN658" s="46"/>
      <c r="BO658" s="46"/>
      <c r="BP658" s="46"/>
      <c r="BQ658" s="46"/>
      <c r="BR658" s="46"/>
      <c r="BS658" s="46"/>
      <c r="BT658" s="46"/>
      <c r="BU658" s="46"/>
      <c r="BV658" s="46"/>
      <c r="BW658" s="46"/>
      <c r="BX658" s="46"/>
      <c r="BY658" s="46"/>
      <c r="BZ658" s="46"/>
      <c r="CA658" s="46"/>
      <c r="CB658" s="46"/>
      <c r="CC658" s="46"/>
      <c r="CD658" s="46"/>
      <c r="CE658" s="46"/>
      <c r="CF658" s="46"/>
      <c r="CG658" s="46"/>
      <c r="CH658" s="46"/>
    </row>
    <row r="659" spans="1:86" s="2" customFormat="1" ht="12">
      <c r="A659" s="21" t="s">
        <v>262</v>
      </c>
      <c r="B659" s="20" t="s">
        <v>49</v>
      </c>
      <c r="C659" s="20" t="s">
        <v>9</v>
      </c>
      <c r="D659" s="20" t="s">
        <v>9</v>
      </c>
      <c r="E659" s="68" t="s">
        <v>263</v>
      </c>
      <c r="F659" s="51"/>
      <c r="G659" s="108">
        <f>G660</f>
        <v>150</v>
      </c>
      <c r="H659" s="108">
        <f t="shared" ref="H659:H660" si="165">H660</f>
        <v>0</v>
      </c>
      <c r="I659" s="108">
        <f t="shared" si="152"/>
        <v>150</v>
      </c>
      <c r="J659" s="46"/>
      <c r="K659" s="46"/>
      <c r="L659" s="46"/>
      <c r="M659" s="46"/>
      <c r="N659" s="46"/>
      <c r="O659" s="46"/>
      <c r="P659" s="46"/>
      <c r="Q659" s="46"/>
      <c r="R659" s="46"/>
      <c r="S659" s="46"/>
      <c r="T659" s="46"/>
      <c r="U659" s="46"/>
      <c r="V659" s="46"/>
      <c r="W659" s="46"/>
      <c r="X659" s="46"/>
      <c r="Y659" s="46"/>
      <c r="Z659" s="46"/>
      <c r="AA659" s="46"/>
      <c r="AB659" s="46"/>
      <c r="AC659" s="46"/>
      <c r="AD659" s="46"/>
      <c r="AE659" s="46"/>
      <c r="AF659" s="46"/>
      <c r="AG659" s="46"/>
      <c r="AH659" s="46"/>
      <c r="AI659" s="46"/>
      <c r="AJ659" s="46"/>
      <c r="AK659" s="46"/>
      <c r="AL659" s="46"/>
      <c r="AM659" s="46"/>
      <c r="AN659" s="46"/>
      <c r="AO659" s="46"/>
      <c r="AP659" s="46"/>
      <c r="AQ659" s="46"/>
      <c r="AR659" s="46"/>
      <c r="AS659" s="46"/>
      <c r="AT659" s="46"/>
      <c r="AU659" s="46"/>
      <c r="AV659" s="46"/>
      <c r="AW659" s="46"/>
      <c r="AX659" s="46"/>
      <c r="AY659" s="46"/>
      <c r="AZ659" s="46"/>
      <c r="BA659" s="46"/>
      <c r="BB659" s="46"/>
      <c r="BC659" s="46"/>
      <c r="BD659" s="46"/>
      <c r="BE659" s="46"/>
      <c r="BF659" s="46"/>
      <c r="BG659" s="46"/>
      <c r="BH659" s="46"/>
      <c r="BI659" s="46"/>
      <c r="BJ659" s="46"/>
      <c r="BK659" s="46"/>
      <c r="BL659" s="46"/>
      <c r="BM659" s="46"/>
      <c r="BN659" s="46"/>
      <c r="BO659" s="46"/>
      <c r="BP659" s="46"/>
      <c r="BQ659" s="46"/>
      <c r="BR659" s="46"/>
      <c r="BS659" s="46"/>
      <c r="BT659" s="46"/>
      <c r="BU659" s="46"/>
      <c r="BV659" s="46"/>
      <c r="BW659" s="46"/>
      <c r="BX659" s="46"/>
      <c r="BY659" s="46"/>
      <c r="BZ659" s="46"/>
      <c r="CA659" s="46"/>
      <c r="CB659" s="46"/>
      <c r="CC659" s="46"/>
      <c r="CD659" s="46"/>
      <c r="CE659" s="46"/>
      <c r="CF659" s="46"/>
      <c r="CG659" s="46"/>
      <c r="CH659" s="46"/>
    </row>
    <row r="660" spans="1:86" s="2" customFormat="1" ht="12">
      <c r="A660" s="21" t="s">
        <v>94</v>
      </c>
      <c r="B660" s="20" t="s">
        <v>49</v>
      </c>
      <c r="C660" s="20" t="s">
        <v>9</v>
      </c>
      <c r="D660" s="20" t="s">
        <v>9</v>
      </c>
      <c r="E660" s="68" t="s">
        <v>263</v>
      </c>
      <c r="F660" s="51" t="s">
        <v>93</v>
      </c>
      <c r="G660" s="108">
        <f>G661</f>
        <v>150</v>
      </c>
      <c r="H660" s="108">
        <f t="shared" si="165"/>
        <v>0</v>
      </c>
      <c r="I660" s="108">
        <f t="shared" si="152"/>
        <v>150</v>
      </c>
      <c r="J660" s="46"/>
      <c r="K660" s="46"/>
      <c r="L660" s="46"/>
      <c r="M660" s="46"/>
      <c r="N660" s="46"/>
      <c r="O660" s="46"/>
      <c r="P660" s="46"/>
      <c r="Q660" s="46"/>
      <c r="R660" s="46"/>
      <c r="S660" s="46"/>
      <c r="T660" s="46"/>
      <c r="U660" s="46"/>
      <c r="V660" s="46"/>
      <c r="W660" s="46"/>
      <c r="X660" s="46"/>
      <c r="Y660" s="46"/>
      <c r="Z660" s="46"/>
      <c r="AA660" s="46"/>
      <c r="AB660" s="46"/>
      <c r="AC660" s="46"/>
      <c r="AD660" s="46"/>
      <c r="AE660" s="46"/>
      <c r="AF660" s="46"/>
      <c r="AG660" s="46"/>
      <c r="AH660" s="46"/>
      <c r="AI660" s="46"/>
      <c r="AJ660" s="46"/>
      <c r="AK660" s="46"/>
      <c r="AL660" s="46"/>
      <c r="AM660" s="46"/>
      <c r="AN660" s="46"/>
      <c r="AO660" s="46"/>
      <c r="AP660" s="46"/>
      <c r="AQ660" s="46"/>
      <c r="AR660" s="46"/>
      <c r="AS660" s="46"/>
      <c r="AT660" s="46"/>
      <c r="AU660" s="46"/>
      <c r="AV660" s="46"/>
      <c r="AW660" s="46"/>
      <c r="AX660" s="46"/>
      <c r="AY660" s="46"/>
      <c r="AZ660" s="46"/>
      <c r="BA660" s="46"/>
      <c r="BB660" s="46"/>
      <c r="BC660" s="46"/>
      <c r="BD660" s="46"/>
      <c r="BE660" s="46"/>
      <c r="BF660" s="46"/>
      <c r="BG660" s="46"/>
      <c r="BH660" s="46"/>
      <c r="BI660" s="46"/>
      <c r="BJ660" s="46"/>
      <c r="BK660" s="46"/>
      <c r="BL660" s="46"/>
      <c r="BM660" s="46"/>
      <c r="BN660" s="46"/>
      <c r="BO660" s="46"/>
      <c r="BP660" s="46"/>
      <c r="BQ660" s="46"/>
      <c r="BR660" s="46"/>
      <c r="BS660" s="46"/>
      <c r="BT660" s="46"/>
      <c r="BU660" s="46"/>
      <c r="BV660" s="46"/>
      <c r="BW660" s="46"/>
      <c r="BX660" s="46"/>
      <c r="BY660" s="46"/>
      <c r="BZ660" s="46"/>
      <c r="CA660" s="46"/>
      <c r="CB660" s="46"/>
      <c r="CC660" s="46"/>
      <c r="CD660" s="46"/>
      <c r="CE660" s="46"/>
      <c r="CF660" s="46"/>
      <c r="CG660" s="46"/>
      <c r="CH660" s="46"/>
    </row>
    <row r="661" spans="1:86" s="2" customFormat="1" ht="12.75" customHeight="1">
      <c r="A661" s="21" t="s">
        <v>206</v>
      </c>
      <c r="B661" s="20" t="s">
        <v>49</v>
      </c>
      <c r="C661" s="20" t="s">
        <v>9</v>
      </c>
      <c r="D661" s="20" t="s">
        <v>9</v>
      </c>
      <c r="E661" s="68" t="s">
        <v>263</v>
      </c>
      <c r="F661" s="51" t="s">
        <v>207</v>
      </c>
      <c r="G661" s="108">
        <v>150</v>
      </c>
      <c r="H661" s="111"/>
      <c r="I661" s="108">
        <f t="shared" si="152"/>
        <v>150</v>
      </c>
      <c r="J661" s="46"/>
      <c r="K661" s="46"/>
      <c r="L661" s="46"/>
      <c r="M661" s="46"/>
      <c r="N661" s="46"/>
      <c r="O661" s="46"/>
      <c r="P661" s="46"/>
      <c r="Q661" s="46"/>
      <c r="R661" s="46"/>
      <c r="S661" s="46"/>
      <c r="T661" s="46"/>
      <c r="U661" s="46"/>
      <c r="V661" s="46"/>
      <c r="W661" s="46"/>
      <c r="X661" s="46"/>
      <c r="Y661" s="46"/>
      <c r="Z661" s="46"/>
      <c r="AA661" s="46"/>
      <c r="AB661" s="46"/>
      <c r="AC661" s="46"/>
      <c r="AD661" s="46"/>
      <c r="AE661" s="46"/>
      <c r="AF661" s="46"/>
      <c r="AG661" s="46"/>
      <c r="AH661" s="46"/>
      <c r="AI661" s="46"/>
      <c r="AJ661" s="46"/>
      <c r="AK661" s="46"/>
      <c r="AL661" s="46"/>
      <c r="AM661" s="46"/>
      <c r="AN661" s="46"/>
      <c r="AO661" s="46"/>
      <c r="AP661" s="46"/>
      <c r="AQ661" s="46"/>
      <c r="AR661" s="46"/>
      <c r="AS661" s="46"/>
      <c r="AT661" s="46"/>
      <c r="AU661" s="46"/>
      <c r="AV661" s="46"/>
      <c r="AW661" s="46"/>
      <c r="AX661" s="46"/>
      <c r="AY661" s="46"/>
      <c r="AZ661" s="46"/>
      <c r="BA661" s="46"/>
      <c r="BB661" s="46"/>
      <c r="BC661" s="46"/>
      <c r="BD661" s="46"/>
      <c r="BE661" s="46"/>
      <c r="BF661" s="46"/>
      <c r="BG661" s="46"/>
      <c r="BH661" s="46"/>
      <c r="BI661" s="46"/>
      <c r="BJ661" s="46"/>
      <c r="BK661" s="46"/>
      <c r="BL661" s="46"/>
      <c r="BM661" s="46"/>
      <c r="BN661" s="46"/>
      <c r="BO661" s="46"/>
      <c r="BP661" s="46"/>
      <c r="BQ661" s="46"/>
      <c r="BR661" s="46"/>
      <c r="BS661" s="46"/>
      <c r="BT661" s="46"/>
      <c r="BU661" s="46"/>
      <c r="BV661" s="46"/>
      <c r="BW661" s="46"/>
      <c r="BX661" s="46"/>
      <c r="BY661" s="46"/>
      <c r="BZ661" s="46"/>
      <c r="CA661" s="46"/>
      <c r="CB661" s="46"/>
      <c r="CC661" s="46"/>
      <c r="CD661" s="46"/>
      <c r="CE661" s="46"/>
      <c r="CF661" s="46"/>
      <c r="CG661" s="46"/>
      <c r="CH661" s="46"/>
    </row>
    <row r="662" spans="1:86" s="2" customFormat="1" ht="12" hidden="1">
      <c r="A662" s="21" t="s">
        <v>241</v>
      </c>
      <c r="B662" s="20" t="s">
        <v>49</v>
      </c>
      <c r="C662" s="20" t="s">
        <v>9</v>
      </c>
      <c r="D662" s="20" t="s">
        <v>9</v>
      </c>
      <c r="E662" s="20" t="s">
        <v>170</v>
      </c>
      <c r="F662" s="51"/>
      <c r="G662" s="108">
        <f>G663</f>
        <v>0</v>
      </c>
      <c r="H662" s="111"/>
      <c r="I662" s="108">
        <f t="shared" si="152"/>
        <v>0</v>
      </c>
      <c r="J662" s="46"/>
      <c r="K662" s="46"/>
      <c r="L662" s="46"/>
      <c r="M662" s="46"/>
      <c r="N662" s="46"/>
      <c r="O662" s="46"/>
      <c r="P662" s="46"/>
      <c r="Q662" s="46"/>
      <c r="R662" s="46"/>
      <c r="S662" s="46"/>
      <c r="T662" s="46"/>
      <c r="U662" s="46"/>
      <c r="V662" s="46"/>
      <c r="W662" s="46"/>
      <c r="X662" s="46"/>
      <c r="Y662" s="46"/>
      <c r="Z662" s="46"/>
      <c r="AA662" s="46"/>
      <c r="AB662" s="46"/>
      <c r="AC662" s="46"/>
      <c r="AD662" s="46"/>
      <c r="AE662" s="46"/>
      <c r="AF662" s="46"/>
      <c r="AG662" s="46"/>
      <c r="AH662" s="46"/>
      <c r="AI662" s="46"/>
      <c r="AJ662" s="46"/>
      <c r="AK662" s="46"/>
      <c r="AL662" s="46"/>
      <c r="AM662" s="46"/>
      <c r="AN662" s="46"/>
      <c r="AO662" s="46"/>
      <c r="AP662" s="46"/>
      <c r="AQ662" s="46"/>
      <c r="AR662" s="46"/>
      <c r="AS662" s="46"/>
      <c r="AT662" s="46"/>
      <c r="AU662" s="46"/>
      <c r="AV662" s="46"/>
      <c r="AW662" s="46"/>
      <c r="AX662" s="46"/>
      <c r="AY662" s="46"/>
      <c r="AZ662" s="46"/>
      <c r="BA662" s="46"/>
      <c r="BB662" s="46"/>
      <c r="BC662" s="46"/>
      <c r="BD662" s="46"/>
      <c r="BE662" s="46"/>
      <c r="BF662" s="46"/>
      <c r="BG662" s="46"/>
      <c r="BH662" s="46"/>
      <c r="BI662" s="46"/>
      <c r="BJ662" s="46"/>
      <c r="BK662" s="46"/>
      <c r="BL662" s="46"/>
      <c r="BM662" s="46"/>
      <c r="BN662" s="46"/>
      <c r="BO662" s="46"/>
      <c r="BP662" s="46"/>
      <c r="BQ662" s="46"/>
      <c r="BR662" s="46"/>
      <c r="BS662" s="46"/>
      <c r="BT662" s="46"/>
      <c r="BU662" s="46"/>
      <c r="BV662" s="46"/>
      <c r="BW662" s="46"/>
      <c r="BX662" s="46"/>
      <c r="BY662" s="46"/>
      <c r="BZ662" s="46"/>
      <c r="CA662" s="46"/>
      <c r="CB662" s="46"/>
      <c r="CC662" s="46"/>
      <c r="CD662" s="46"/>
      <c r="CE662" s="46"/>
      <c r="CF662" s="46"/>
      <c r="CG662" s="46"/>
      <c r="CH662" s="46"/>
    </row>
    <row r="663" spans="1:86" s="2" customFormat="1" ht="12" hidden="1">
      <c r="A663" s="21" t="s">
        <v>98</v>
      </c>
      <c r="B663" s="20" t="s">
        <v>49</v>
      </c>
      <c r="C663" s="20" t="s">
        <v>9</v>
      </c>
      <c r="D663" s="20" t="s">
        <v>9</v>
      </c>
      <c r="E663" s="20" t="s">
        <v>173</v>
      </c>
      <c r="F663" s="51"/>
      <c r="G663" s="108">
        <f>G664</f>
        <v>0</v>
      </c>
      <c r="H663" s="111"/>
      <c r="I663" s="108">
        <f t="shared" si="152"/>
        <v>0</v>
      </c>
      <c r="J663" s="46"/>
      <c r="K663" s="46"/>
      <c r="L663" s="46"/>
      <c r="M663" s="46"/>
      <c r="N663" s="46"/>
      <c r="O663" s="46"/>
      <c r="P663" s="46"/>
      <c r="Q663" s="46"/>
      <c r="R663" s="46"/>
      <c r="S663" s="46"/>
      <c r="T663" s="46"/>
      <c r="U663" s="46"/>
      <c r="V663" s="46"/>
      <c r="W663" s="46"/>
      <c r="X663" s="46"/>
      <c r="Y663" s="46"/>
      <c r="Z663" s="46"/>
      <c r="AA663" s="46"/>
      <c r="AB663" s="46"/>
      <c r="AC663" s="46"/>
      <c r="AD663" s="46"/>
      <c r="AE663" s="46"/>
      <c r="AF663" s="46"/>
      <c r="AG663" s="46"/>
      <c r="AH663" s="46"/>
      <c r="AI663" s="46"/>
      <c r="AJ663" s="46"/>
      <c r="AK663" s="46"/>
      <c r="AL663" s="46"/>
      <c r="AM663" s="46"/>
      <c r="AN663" s="46"/>
      <c r="AO663" s="46"/>
      <c r="AP663" s="46"/>
      <c r="AQ663" s="46"/>
      <c r="AR663" s="46"/>
      <c r="AS663" s="46"/>
      <c r="AT663" s="46"/>
      <c r="AU663" s="46"/>
      <c r="AV663" s="46"/>
      <c r="AW663" s="46"/>
      <c r="AX663" s="46"/>
      <c r="AY663" s="46"/>
      <c r="AZ663" s="46"/>
      <c r="BA663" s="46"/>
      <c r="BB663" s="46"/>
      <c r="BC663" s="46"/>
      <c r="BD663" s="46"/>
      <c r="BE663" s="46"/>
      <c r="BF663" s="46"/>
      <c r="BG663" s="46"/>
      <c r="BH663" s="46"/>
      <c r="BI663" s="46"/>
      <c r="BJ663" s="46"/>
      <c r="BK663" s="46"/>
      <c r="BL663" s="46"/>
      <c r="BM663" s="46"/>
      <c r="BN663" s="46"/>
      <c r="BO663" s="46"/>
      <c r="BP663" s="46"/>
      <c r="BQ663" s="46"/>
      <c r="BR663" s="46"/>
      <c r="BS663" s="46"/>
      <c r="BT663" s="46"/>
      <c r="BU663" s="46"/>
      <c r="BV663" s="46"/>
      <c r="BW663" s="46"/>
      <c r="BX663" s="46"/>
      <c r="BY663" s="46"/>
      <c r="BZ663" s="46"/>
      <c r="CA663" s="46"/>
      <c r="CB663" s="46"/>
      <c r="CC663" s="46"/>
      <c r="CD663" s="46"/>
      <c r="CE663" s="46"/>
      <c r="CF663" s="46"/>
      <c r="CG663" s="46"/>
      <c r="CH663" s="46"/>
    </row>
    <row r="664" spans="1:86" s="2" customFormat="1" ht="12" hidden="1">
      <c r="A664" s="21" t="s">
        <v>68</v>
      </c>
      <c r="B664" s="20" t="s">
        <v>49</v>
      </c>
      <c r="C664" s="20" t="s">
        <v>9</v>
      </c>
      <c r="D664" s="20" t="s">
        <v>9</v>
      </c>
      <c r="E664" s="20" t="s">
        <v>173</v>
      </c>
      <c r="F664" s="51" t="s">
        <v>66</v>
      </c>
      <c r="G664" s="108">
        <f>G665</f>
        <v>0</v>
      </c>
      <c r="H664" s="111"/>
      <c r="I664" s="108">
        <f t="shared" si="152"/>
        <v>0</v>
      </c>
      <c r="J664" s="46"/>
      <c r="K664" s="46"/>
      <c r="L664" s="46"/>
      <c r="M664" s="46"/>
      <c r="N664" s="46"/>
      <c r="O664" s="46"/>
      <c r="P664" s="46"/>
      <c r="Q664" s="46"/>
      <c r="R664" s="46"/>
      <c r="S664" s="46"/>
      <c r="T664" s="46"/>
      <c r="U664" s="46"/>
      <c r="V664" s="46"/>
      <c r="W664" s="46"/>
      <c r="X664" s="46"/>
      <c r="Y664" s="46"/>
      <c r="Z664" s="46"/>
      <c r="AA664" s="46"/>
      <c r="AB664" s="46"/>
      <c r="AC664" s="46"/>
      <c r="AD664" s="46"/>
      <c r="AE664" s="46"/>
      <c r="AF664" s="46"/>
      <c r="AG664" s="46"/>
      <c r="AH664" s="46"/>
      <c r="AI664" s="46"/>
      <c r="AJ664" s="46"/>
      <c r="AK664" s="46"/>
      <c r="AL664" s="46"/>
      <c r="AM664" s="46"/>
      <c r="AN664" s="46"/>
      <c r="AO664" s="46"/>
      <c r="AP664" s="46"/>
      <c r="AQ664" s="46"/>
      <c r="AR664" s="46"/>
      <c r="AS664" s="46"/>
      <c r="AT664" s="46"/>
      <c r="AU664" s="46"/>
      <c r="AV664" s="46"/>
      <c r="AW664" s="46"/>
      <c r="AX664" s="46"/>
      <c r="AY664" s="46"/>
      <c r="AZ664" s="46"/>
      <c r="BA664" s="46"/>
      <c r="BB664" s="46"/>
      <c r="BC664" s="46"/>
      <c r="BD664" s="46"/>
      <c r="BE664" s="46"/>
      <c r="BF664" s="46"/>
      <c r="BG664" s="46"/>
      <c r="BH664" s="46"/>
      <c r="BI664" s="46"/>
      <c r="BJ664" s="46"/>
      <c r="BK664" s="46"/>
      <c r="BL664" s="46"/>
      <c r="BM664" s="46"/>
      <c r="BN664" s="46"/>
      <c r="BO664" s="46"/>
      <c r="BP664" s="46"/>
      <c r="BQ664" s="46"/>
      <c r="BR664" s="46"/>
      <c r="BS664" s="46"/>
      <c r="BT664" s="46"/>
      <c r="BU664" s="46"/>
      <c r="BV664" s="46"/>
      <c r="BW664" s="46"/>
      <c r="BX664" s="46"/>
      <c r="BY664" s="46"/>
      <c r="BZ664" s="46"/>
      <c r="CA664" s="46"/>
      <c r="CB664" s="46"/>
      <c r="CC664" s="46"/>
      <c r="CD664" s="46"/>
      <c r="CE664" s="46"/>
      <c r="CF664" s="46"/>
      <c r="CG664" s="46"/>
      <c r="CH664" s="46"/>
    </row>
    <row r="665" spans="1:86" s="2" customFormat="1" ht="12" hidden="1">
      <c r="A665" s="21" t="s">
        <v>88</v>
      </c>
      <c r="B665" s="20" t="s">
        <v>49</v>
      </c>
      <c r="C665" s="20" t="s">
        <v>9</v>
      </c>
      <c r="D665" s="20" t="s">
        <v>9</v>
      </c>
      <c r="E665" s="20" t="s">
        <v>173</v>
      </c>
      <c r="F665" s="51" t="s">
        <v>67</v>
      </c>
      <c r="G665" s="108"/>
      <c r="H665" s="111"/>
      <c r="I665" s="108">
        <f t="shared" si="152"/>
        <v>0</v>
      </c>
      <c r="J665" s="46"/>
      <c r="K665" s="46"/>
      <c r="L665" s="46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  <c r="AA665" s="46"/>
      <c r="AB665" s="46"/>
      <c r="AC665" s="46"/>
      <c r="AD665" s="46"/>
      <c r="AE665" s="46"/>
      <c r="AF665" s="46"/>
      <c r="AG665" s="46"/>
      <c r="AH665" s="46"/>
      <c r="AI665" s="46"/>
      <c r="AJ665" s="46"/>
      <c r="AK665" s="46"/>
      <c r="AL665" s="46"/>
      <c r="AM665" s="46"/>
      <c r="AN665" s="46"/>
      <c r="AO665" s="46"/>
      <c r="AP665" s="46"/>
      <c r="AQ665" s="46"/>
      <c r="AR665" s="46"/>
      <c r="AS665" s="46"/>
      <c r="AT665" s="46"/>
      <c r="AU665" s="46"/>
      <c r="AV665" s="46"/>
      <c r="AW665" s="46"/>
      <c r="AX665" s="46"/>
      <c r="AY665" s="46"/>
      <c r="AZ665" s="46"/>
      <c r="BA665" s="46"/>
      <c r="BB665" s="46"/>
      <c r="BC665" s="46"/>
      <c r="BD665" s="46"/>
      <c r="BE665" s="46"/>
      <c r="BF665" s="46"/>
      <c r="BG665" s="46"/>
      <c r="BH665" s="46"/>
      <c r="BI665" s="46"/>
      <c r="BJ665" s="46"/>
      <c r="BK665" s="46"/>
      <c r="BL665" s="46"/>
      <c r="BM665" s="46"/>
      <c r="BN665" s="46"/>
      <c r="BO665" s="46"/>
      <c r="BP665" s="46"/>
      <c r="BQ665" s="46"/>
      <c r="BR665" s="46"/>
      <c r="BS665" s="46"/>
      <c r="BT665" s="46"/>
      <c r="BU665" s="46"/>
      <c r="BV665" s="46"/>
      <c r="BW665" s="46"/>
      <c r="BX665" s="46"/>
      <c r="BY665" s="46"/>
      <c r="BZ665" s="46"/>
      <c r="CA665" s="46"/>
      <c r="CB665" s="46"/>
      <c r="CC665" s="46"/>
      <c r="CD665" s="46"/>
      <c r="CE665" s="46"/>
      <c r="CF665" s="46"/>
      <c r="CG665" s="46"/>
      <c r="CH665" s="46"/>
    </row>
    <row r="666" spans="1:86" s="2" customFormat="1" ht="12" hidden="1">
      <c r="A666" s="21" t="s">
        <v>336</v>
      </c>
      <c r="B666" s="20" t="s">
        <v>49</v>
      </c>
      <c r="C666" s="20" t="s">
        <v>9</v>
      </c>
      <c r="D666" s="20" t="s">
        <v>9</v>
      </c>
      <c r="E666" s="20" t="s">
        <v>231</v>
      </c>
      <c r="F666" s="20"/>
      <c r="G666" s="108">
        <f t="shared" ref="G666:H668" si="166">G667</f>
        <v>0</v>
      </c>
      <c r="H666" s="108">
        <f t="shared" si="166"/>
        <v>0</v>
      </c>
      <c r="I666" s="108">
        <f t="shared" si="152"/>
        <v>0</v>
      </c>
      <c r="J666" s="46"/>
      <c r="K666" s="46"/>
      <c r="L666" s="46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  <c r="AA666" s="46"/>
      <c r="AB666" s="46"/>
      <c r="AC666" s="46"/>
      <c r="AD666" s="46"/>
      <c r="AE666" s="46"/>
      <c r="AF666" s="46"/>
      <c r="AG666" s="46"/>
      <c r="AH666" s="46"/>
      <c r="AI666" s="46"/>
      <c r="AJ666" s="46"/>
      <c r="AK666" s="46"/>
      <c r="AL666" s="46"/>
      <c r="AM666" s="46"/>
      <c r="AN666" s="46"/>
      <c r="AO666" s="46"/>
      <c r="AP666" s="46"/>
      <c r="AQ666" s="46"/>
      <c r="AR666" s="46"/>
      <c r="AS666" s="46"/>
      <c r="AT666" s="46"/>
      <c r="AU666" s="46"/>
      <c r="AV666" s="46"/>
      <c r="AW666" s="46"/>
      <c r="AX666" s="46"/>
      <c r="AY666" s="46"/>
      <c r="AZ666" s="46"/>
      <c r="BA666" s="46"/>
      <c r="BB666" s="46"/>
      <c r="BC666" s="46"/>
      <c r="BD666" s="46"/>
      <c r="BE666" s="46"/>
      <c r="BF666" s="46"/>
      <c r="BG666" s="46"/>
      <c r="BH666" s="46"/>
      <c r="BI666" s="46"/>
      <c r="BJ666" s="46"/>
      <c r="BK666" s="46"/>
      <c r="BL666" s="46"/>
      <c r="BM666" s="46"/>
      <c r="BN666" s="46"/>
      <c r="BO666" s="46"/>
      <c r="BP666" s="46"/>
      <c r="BQ666" s="46"/>
      <c r="BR666" s="46"/>
      <c r="BS666" s="46"/>
      <c r="BT666" s="46"/>
      <c r="BU666" s="46"/>
      <c r="BV666" s="46"/>
      <c r="BW666" s="46"/>
      <c r="BX666" s="46"/>
      <c r="BY666" s="46"/>
      <c r="BZ666" s="46"/>
      <c r="CA666" s="46"/>
      <c r="CB666" s="46"/>
      <c r="CC666" s="46"/>
      <c r="CD666" s="46"/>
      <c r="CE666" s="46"/>
      <c r="CF666" s="46"/>
      <c r="CG666" s="46"/>
      <c r="CH666" s="46"/>
    </row>
    <row r="667" spans="1:86" s="2" customFormat="1" ht="12" hidden="1">
      <c r="A667" s="21" t="s">
        <v>240</v>
      </c>
      <c r="B667" s="20" t="s">
        <v>49</v>
      </c>
      <c r="C667" s="20" t="s">
        <v>9</v>
      </c>
      <c r="D667" s="20" t="s">
        <v>9</v>
      </c>
      <c r="E667" s="20" t="s">
        <v>453</v>
      </c>
      <c r="F667" s="20"/>
      <c r="G667" s="108">
        <f>G668+G670</f>
        <v>0</v>
      </c>
      <c r="H667" s="108">
        <f>H668+H670</f>
        <v>0</v>
      </c>
      <c r="I667" s="108">
        <f t="shared" si="152"/>
        <v>0</v>
      </c>
      <c r="J667" s="46"/>
      <c r="K667" s="46"/>
      <c r="L667" s="46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  <c r="AA667" s="46"/>
      <c r="AB667" s="46"/>
      <c r="AC667" s="46"/>
      <c r="AD667" s="46"/>
      <c r="AE667" s="46"/>
      <c r="AF667" s="46"/>
      <c r="AG667" s="46"/>
      <c r="AH667" s="46"/>
      <c r="AI667" s="46"/>
      <c r="AJ667" s="46"/>
      <c r="AK667" s="46"/>
      <c r="AL667" s="46"/>
      <c r="AM667" s="46"/>
      <c r="AN667" s="46"/>
      <c r="AO667" s="46"/>
      <c r="AP667" s="46"/>
      <c r="AQ667" s="46"/>
      <c r="AR667" s="46"/>
      <c r="AS667" s="46"/>
      <c r="AT667" s="46"/>
      <c r="AU667" s="46"/>
      <c r="AV667" s="46"/>
      <c r="AW667" s="46"/>
      <c r="AX667" s="46"/>
      <c r="AY667" s="46"/>
      <c r="AZ667" s="46"/>
      <c r="BA667" s="46"/>
      <c r="BB667" s="46"/>
      <c r="BC667" s="46"/>
      <c r="BD667" s="46"/>
      <c r="BE667" s="46"/>
      <c r="BF667" s="46"/>
      <c r="BG667" s="46"/>
      <c r="BH667" s="46"/>
      <c r="BI667" s="46"/>
      <c r="BJ667" s="46"/>
      <c r="BK667" s="46"/>
      <c r="BL667" s="46"/>
      <c r="BM667" s="46"/>
      <c r="BN667" s="46"/>
      <c r="BO667" s="46"/>
      <c r="BP667" s="46"/>
      <c r="BQ667" s="46"/>
      <c r="BR667" s="46"/>
      <c r="BS667" s="46"/>
      <c r="BT667" s="46"/>
      <c r="BU667" s="46"/>
      <c r="BV667" s="46"/>
      <c r="BW667" s="46"/>
      <c r="BX667" s="46"/>
      <c r="BY667" s="46"/>
      <c r="BZ667" s="46"/>
      <c r="CA667" s="46"/>
      <c r="CB667" s="46"/>
      <c r="CC667" s="46"/>
      <c r="CD667" s="46"/>
      <c r="CE667" s="46"/>
      <c r="CF667" s="46"/>
      <c r="CG667" s="46"/>
      <c r="CH667" s="46"/>
    </row>
    <row r="668" spans="1:86" s="2" customFormat="1" ht="12" hidden="1">
      <c r="A668" s="21" t="s">
        <v>68</v>
      </c>
      <c r="B668" s="20" t="s">
        <v>49</v>
      </c>
      <c r="C668" s="20" t="s">
        <v>9</v>
      </c>
      <c r="D668" s="20" t="s">
        <v>9</v>
      </c>
      <c r="E668" s="20" t="s">
        <v>453</v>
      </c>
      <c r="F668" s="20" t="s">
        <v>66</v>
      </c>
      <c r="G668" s="108">
        <f>G669</f>
        <v>0</v>
      </c>
      <c r="H668" s="108">
        <f t="shared" si="166"/>
        <v>0</v>
      </c>
      <c r="I668" s="108">
        <f t="shared" si="152"/>
        <v>0</v>
      </c>
      <c r="J668" s="46"/>
      <c r="K668" s="46"/>
      <c r="L668" s="46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  <c r="AA668" s="46"/>
      <c r="AB668" s="46"/>
      <c r="AC668" s="46"/>
      <c r="AD668" s="46"/>
      <c r="AE668" s="46"/>
      <c r="AF668" s="46"/>
      <c r="AG668" s="46"/>
      <c r="AH668" s="46"/>
      <c r="AI668" s="46"/>
      <c r="AJ668" s="46"/>
      <c r="AK668" s="46"/>
      <c r="AL668" s="46"/>
      <c r="AM668" s="46"/>
      <c r="AN668" s="46"/>
      <c r="AO668" s="46"/>
      <c r="AP668" s="46"/>
      <c r="AQ668" s="46"/>
      <c r="AR668" s="46"/>
      <c r="AS668" s="46"/>
      <c r="AT668" s="46"/>
      <c r="AU668" s="46"/>
      <c r="AV668" s="46"/>
      <c r="AW668" s="46"/>
      <c r="AX668" s="46"/>
      <c r="AY668" s="46"/>
      <c r="AZ668" s="46"/>
      <c r="BA668" s="46"/>
      <c r="BB668" s="46"/>
      <c r="BC668" s="46"/>
      <c r="BD668" s="46"/>
      <c r="BE668" s="46"/>
      <c r="BF668" s="46"/>
      <c r="BG668" s="46"/>
      <c r="BH668" s="46"/>
      <c r="BI668" s="46"/>
      <c r="BJ668" s="46"/>
      <c r="BK668" s="46"/>
      <c r="BL668" s="46"/>
      <c r="BM668" s="46"/>
      <c r="BN668" s="46"/>
      <c r="BO668" s="46"/>
      <c r="BP668" s="46"/>
      <c r="BQ668" s="46"/>
      <c r="BR668" s="46"/>
      <c r="BS668" s="46"/>
      <c r="BT668" s="46"/>
      <c r="BU668" s="46"/>
      <c r="BV668" s="46"/>
      <c r="BW668" s="46"/>
      <c r="BX668" s="46"/>
      <c r="BY668" s="46"/>
      <c r="BZ668" s="46"/>
      <c r="CA668" s="46"/>
      <c r="CB668" s="46"/>
      <c r="CC668" s="46"/>
      <c r="CD668" s="46"/>
      <c r="CE668" s="46"/>
      <c r="CF668" s="46"/>
      <c r="CG668" s="46"/>
      <c r="CH668" s="46"/>
    </row>
    <row r="669" spans="1:86" s="2" customFormat="1" ht="12" hidden="1">
      <c r="A669" s="21" t="s">
        <v>88</v>
      </c>
      <c r="B669" s="20" t="s">
        <v>49</v>
      </c>
      <c r="C669" s="20" t="s">
        <v>9</v>
      </c>
      <c r="D669" s="20" t="s">
        <v>9</v>
      </c>
      <c r="E669" s="20" t="s">
        <v>453</v>
      </c>
      <c r="F669" s="20" t="s">
        <v>67</v>
      </c>
      <c r="G669" s="108"/>
      <c r="H669" s="111"/>
      <c r="I669" s="108">
        <f t="shared" si="152"/>
        <v>0</v>
      </c>
      <c r="J669" s="46"/>
      <c r="K669" s="46"/>
      <c r="L669" s="46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  <c r="AA669" s="46"/>
      <c r="AB669" s="46"/>
      <c r="AC669" s="46"/>
      <c r="AD669" s="46"/>
      <c r="AE669" s="46"/>
      <c r="AF669" s="46"/>
      <c r="AG669" s="46"/>
      <c r="AH669" s="46"/>
      <c r="AI669" s="46"/>
      <c r="AJ669" s="46"/>
      <c r="AK669" s="46"/>
      <c r="AL669" s="46"/>
      <c r="AM669" s="46"/>
      <c r="AN669" s="46"/>
      <c r="AO669" s="46"/>
      <c r="AP669" s="46"/>
      <c r="AQ669" s="46"/>
      <c r="AR669" s="46"/>
      <c r="AS669" s="46"/>
      <c r="AT669" s="46"/>
      <c r="AU669" s="46"/>
      <c r="AV669" s="46"/>
      <c r="AW669" s="46"/>
      <c r="AX669" s="46"/>
      <c r="AY669" s="46"/>
      <c r="AZ669" s="46"/>
      <c r="BA669" s="46"/>
      <c r="BB669" s="46"/>
      <c r="BC669" s="46"/>
      <c r="BD669" s="46"/>
      <c r="BE669" s="46"/>
      <c r="BF669" s="46"/>
      <c r="BG669" s="46"/>
      <c r="BH669" s="46"/>
      <c r="BI669" s="46"/>
      <c r="BJ669" s="46"/>
      <c r="BK669" s="46"/>
      <c r="BL669" s="46"/>
      <c r="BM669" s="46"/>
      <c r="BN669" s="46"/>
      <c r="BO669" s="46"/>
      <c r="BP669" s="46"/>
      <c r="BQ669" s="46"/>
      <c r="BR669" s="46"/>
      <c r="BS669" s="46"/>
      <c r="BT669" s="46"/>
      <c r="BU669" s="46"/>
      <c r="BV669" s="46"/>
      <c r="BW669" s="46"/>
      <c r="BX669" s="46"/>
      <c r="BY669" s="46"/>
      <c r="BZ669" s="46"/>
      <c r="CA669" s="46"/>
      <c r="CB669" s="46"/>
      <c r="CC669" s="46"/>
      <c r="CD669" s="46"/>
      <c r="CE669" s="46"/>
      <c r="CF669" s="46"/>
      <c r="CG669" s="46"/>
      <c r="CH669" s="46"/>
    </row>
    <row r="670" spans="1:86" s="2" customFormat="1" ht="12" hidden="1">
      <c r="A670" s="21" t="s">
        <v>94</v>
      </c>
      <c r="B670" s="20" t="s">
        <v>49</v>
      </c>
      <c r="C670" s="20" t="s">
        <v>9</v>
      </c>
      <c r="D670" s="20" t="s">
        <v>9</v>
      </c>
      <c r="E670" s="20" t="s">
        <v>453</v>
      </c>
      <c r="F670" s="51" t="s">
        <v>93</v>
      </c>
      <c r="G670" s="108">
        <f>G671</f>
        <v>0</v>
      </c>
      <c r="H670" s="108">
        <f>H671</f>
        <v>0</v>
      </c>
      <c r="I670" s="108">
        <f t="shared" si="152"/>
        <v>0</v>
      </c>
      <c r="J670" s="46"/>
      <c r="K670" s="46"/>
      <c r="L670" s="46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  <c r="AA670" s="46"/>
      <c r="AB670" s="46"/>
      <c r="AC670" s="46"/>
      <c r="AD670" s="46"/>
      <c r="AE670" s="46"/>
      <c r="AF670" s="46"/>
      <c r="AG670" s="46"/>
      <c r="AH670" s="46"/>
      <c r="AI670" s="46"/>
      <c r="AJ670" s="46"/>
      <c r="AK670" s="46"/>
      <c r="AL670" s="46"/>
      <c r="AM670" s="46"/>
      <c r="AN670" s="46"/>
      <c r="AO670" s="46"/>
      <c r="AP670" s="46"/>
      <c r="AQ670" s="46"/>
      <c r="AR670" s="46"/>
      <c r="AS670" s="46"/>
      <c r="AT670" s="46"/>
      <c r="AU670" s="46"/>
      <c r="AV670" s="46"/>
      <c r="AW670" s="46"/>
      <c r="AX670" s="46"/>
      <c r="AY670" s="46"/>
      <c r="AZ670" s="46"/>
      <c r="BA670" s="46"/>
      <c r="BB670" s="46"/>
      <c r="BC670" s="46"/>
      <c r="BD670" s="46"/>
      <c r="BE670" s="46"/>
      <c r="BF670" s="46"/>
      <c r="BG670" s="46"/>
      <c r="BH670" s="46"/>
      <c r="BI670" s="46"/>
      <c r="BJ670" s="46"/>
      <c r="BK670" s="46"/>
      <c r="BL670" s="46"/>
      <c r="BM670" s="46"/>
      <c r="BN670" s="46"/>
      <c r="BO670" s="46"/>
      <c r="BP670" s="46"/>
      <c r="BQ670" s="46"/>
      <c r="BR670" s="46"/>
      <c r="BS670" s="46"/>
      <c r="BT670" s="46"/>
      <c r="BU670" s="46"/>
      <c r="BV670" s="46"/>
      <c r="BW670" s="46"/>
      <c r="BX670" s="46"/>
      <c r="BY670" s="46"/>
      <c r="BZ670" s="46"/>
      <c r="CA670" s="46"/>
      <c r="CB670" s="46"/>
      <c r="CC670" s="46"/>
      <c r="CD670" s="46"/>
      <c r="CE670" s="46"/>
      <c r="CF670" s="46"/>
      <c r="CG670" s="46"/>
      <c r="CH670" s="46"/>
    </row>
    <row r="671" spans="1:86" s="2" customFormat="1" ht="12" hidden="1">
      <c r="A671" s="21" t="s">
        <v>206</v>
      </c>
      <c r="B671" s="20" t="s">
        <v>49</v>
      </c>
      <c r="C671" s="20" t="s">
        <v>9</v>
      </c>
      <c r="D671" s="20" t="s">
        <v>9</v>
      </c>
      <c r="E671" s="20" t="s">
        <v>453</v>
      </c>
      <c r="F671" s="51" t="s">
        <v>207</v>
      </c>
      <c r="G671" s="108"/>
      <c r="H671" s="111"/>
      <c r="I671" s="108">
        <f t="shared" si="152"/>
        <v>0</v>
      </c>
      <c r="J671" s="46"/>
      <c r="K671" s="46"/>
      <c r="L671" s="46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  <c r="AA671" s="46"/>
      <c r="AB671" s="46"/>
      <c r="AC671" s="46"/>
      <c r="AD671" s="46"/>
      <c r="AE671" s="46"/>
      <c r="AF671" s="46"/>
      <c r="AG671" s="46"/>
      <c r="AH671" s="46"/>
      <c r="AI671" s="46"/>
      <c r="AJ671" s="46"/>
      <c r="AK671" s="46"/>
      <c r="AL671" s="46"/>
      <c r="AM671" s="46"/>
      <c r="AN671" s="46"/>
      <c r="AO671" s="46"/>
      <c r="AP671" s="46"/>
      <c r="AQ671" s="46"/>
      <c r="AR671" s="46"/>
      <c r="AS671" s="46"/>
      <c r="AT671" s="46"/>
      <c r="AU671" s="46"/>
      <c r="AV671" s="46"/>
      <c r="AW671" s="46"/>
      <c r="AX671" s="46"/>
      <c r="AY671" s="46"/>
      <c r="AZ671" s="46"/>
      <c r="BA671" s="46"/>
      <c r="BB671" s="46"/>
      <c r="BC671" s="46"/>
      <c r="BD671" s="46"/>
      <c r="BE671" s="46"/>
      <c r="BF671" s="46"/>
      <c r="BG671" s="46"/>
      <c r="BH671" s="46"/>
      <c r="BI671" s="46"/>
      <c r="BJ671" s="46"/>
      <c r="BK671" s="46"/>
      <c r="BL671" s="46"/>
      <c r="BM671" s="46"/>
      <c r="BN671" s="46"/>
      <c r="BO671" s="46"/>
      <c r="BP671" s="46"/>
      <c r="BQ671" s="46"/>
      <c r="BR671" s="46"/>
      <c r="BS671" s="46"/>
      <c r="BT671" s="46"/>
      <c r="BU671" s="46"/>
      <c r="BV671" s="46"/>
      <c r="BW671" s="46"/>
      <c r="BX671" s="46"/>
      <c r="BY671" s="46"/>
      <c r="BZ671" s="46"/>
      <c r="CA671" s="46"/>
      <c r="CB671" s="46"/>
      <c r="CC671" s="46"/>
      <c r="CD671" s="46"/>
      <c r="CE671" s="46"/>
      <c r="CF671" s="46"/>
      <c r="CG671" s="46"/>
      <c r="CH671" s="46"/>
    </row>
    <row r="672" spans="1:86" s="2" customFormat="1" ht="12">
      <c r="A672" s="22" t="s">
        <v>19</v>
      </c>
      <c r="B672" s="18" t="s">
        <v>49</v>
      </c>
      <c r="C672" s="18" t="s">
        <v>9</v>
      </c>
      <c r="D672" s="18" t="s">
        <v>12</v>
      </c>
      <c r="E672" s="18"/>
      <c r="F672" s="18"/>
      <c r="G672" s="107">
        <f>G673</f>
        <v>15346.900000000001</v>
      </c>
      <c r="H672" s="107">
        <f t="shared" ref="H672" si="167">H673</f>
        <v>3021.3999999999996</v>
      </c>
      <c r="I672" s="107">
        <f t="shared" si="152"/>
        <v>18368.300000000003</v>
      </c>
      <c r="J672" s="46"/>
      <c r="K672" s="46"/>
      <c r="L672" s="46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  <c r="AA672" s="46"/>
      <c r="AB672" s="46"/>
      <c r="AC672" s="46"/>
      <c r="AD672" s="46"/>
      <c r="AE672" s="46"/>
      <c r="AF672" s="46"/>
      <c r="AG672" s="46"/>
      <c r="AH672" s="46"/>
      <c r="AI672" s="46"/>
      <c r="AJ672" s="46"/>
      <c r="AK672" s="46"/>
      <c r="AL672" s="46"/>
      <c r="AM672" s="46"/>
      <c r="AN672" s="46"/>
      <c r="AO672" s="46"/>
      <c r="AP672" s="46"/>
      <c r="AQ672" s="46"/>
      <c r="AR672" s="46"/>
      <c r="AS672" s="46"/>
      <c r="AT672" s="46"/>
      <c r="AU672" s="46"/>
      <c r="AV672" s="46"/>
      <c r="AW672" s="46"/>
      <c r="AX672" s="46"/>
      <c r="AY672" s="46"/>
      <c r="AZ672" s="46"/>
      <c r="BA672" s="46"/>
      <c r="BB672" s="46"/>
      <c r="BC672" s="46"/>
      <c r="BD672" s="46"/>
      <c r="BE672" s="46"/>
      <c r="BF672" s="46"/>
      <c r="BG672" s="46"/>
      <c r="BH672" s="46"/>
      <c r="BI672" s="46"/>
      <c r="BJ672" s="46"/>
      <c r="BK672" s="46"/>
      <c r="BL672" s="46"/>
      <c r="BM672" s="46"/>
      <c r="BN672" s="46"/>
      <c r="BO672" s="46"/>
      <c r="BP672" s="46"/>
      <c r="BQ672" s="46"/>
      <c r="BR672" s="46"/>
      <c r="BS672" s="46"/>
      <c r="BT672" s="46"/>
      <c r="BU672" s="46"/>
      <c r="BV672" s="46"/>
      <c r="BW672" s="46"/>
      <c r="BX672" s="46"/>
      <c r="BY672" s="46"/>
      <c r="BZ672" s="46"/>
      <c r="CA672" s="46"/>
      <c r="CB672" s="46"/>
      <c r="CC672" s="46"/>
      <c r="CD672" s="46"/>
      <c r="CE672" s="46"/>
      <c r="CF672" s="46"/>
      <c r="CG672" s="46"/>
      <c r="CH672" s="46"/>
    </row>
    <row r="673" spans="1:86" s="2" customFormat="1" ht="24">
      <c r="A673" s="21" t="s">
        <v>333</v>
      </c>
      <c r="B673" s="20" t="s">
        <v>49</v>
      </c>
      <c r="C673" s="20" t="s">
        <v>9</v>
      </c>
      <c r="D673" s="20" t="s">
        <v>12</v>
      </c>
      <c r="E673" s="20" t="s">
        <v>166</v>
      </c>
      <c r="F673" s="20"/>
      <c r="G673" s="108">
        <f>G681+G674</f>
        <v>15346.900000000001</v>
      </c>
      <c r="H673" s="108">
        <f t="shared" ref="H673" si="168">H681+H674</f>
        <v>3021.3999999999996</v>
      </c>
      <c r="I673" s="108">
        <f t="shared" si="152"/>
        <v>18368.300000000003</v>
      </c>
      <c r="J673" s="46"/>
      <c r="K673" s="46"/>
      <c r="L673" s="46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  <c r="AA673" s="46"/>
      <c r="AB673" s="46"/>
      <c r="AC673" s="46"/>
      <c r="AD673" s="46"/>
      <c r="AE673" s="46"/>
      <c r="AF673" s="46"/>
      <c r="AG673" s="46"/>
      <c r="AH673" s="46"/>
      <c r="AI673" s="46"/>
      <c r="AJ673" s="46"/>
      <c r="AK673" s="46"/>
      <c r="AL673" s="46"/>
      <c r="AM673" s="46"/>
      <c r="AN673" s="46"/>
      <c r="AO673" s="46"/>
      <c r="AP673" s="46"/>
      <c r="AQ673" s="46"/>
      <c r="AR673" s="46"/>
      <c r="AS673" s="46"/>
      <c r="AT673" s="46"/>
      <c r="AU673" s="46"/>
      <c r="AV673" s="46"/>
      <c r="AW673" s="46"/>
      <c r="AX673" s="46"/>
      <c r="AY673" s="46"/>
      <c r="AZ673" s="46"/>
      <c r="BA673" s="46"/>
      <c r="BB673" s="46"/>
      <c r="BC673" s="46"/>
      <c r="BD673" s="46"/>
      <c r="BE673" s="46"/>
      <c r="BF673" s="46"/>
      <c r="BG673" s="46"/>
      <c r="BH673" s="46"/>
      <c r="BI673" s="46"/>
      <c r="BJ673" s="46"/>
      <c r="BK673" s="46"/>
      <c r="BL673" s="46"/>
      <c r="BM673" s="46"/>
      <c r="BN673" s="46"/>
      <c r="BO673" s="46"/>
      <c r="BP673" s="46"/>
      <c r="BQ673" s="46"/>
      <c r="BR673" s="46"/>
      <c r="BS673" s="46"/>
      <c r="BT673" s="46"/>
      <c r="BU673" s="46"/>
      <c r="BV673" s="46"/>
      <c r="BW673" s="46"/>
      <c r="BX673" s="46"/>
      <c r="BY673" s="46"/>
      <c r="BZ673" s="46"/>
      <c r="CA673" s="46"/>
      <c r="CB673" s="46"/>
      <c r="CC673" s="46"/>
      <c r="CD673" s="46"/>
      <c r="CE673" s="46"/>
      <c r="CF673" s="46"/>
      <c r="CG673" s="46"/>
      <c r="CH673" s="46"/>
    </row>
    <row r="674" spans="1:86" s="2" customFormat="1" ht="12">
      <c r="A674" s="21" t="s">
        <v>335</v>
      </c>
      <c r="B674" s="20" t="s">
        <v>49</v>
      </c>
      <c r="C674" s="20" t="s">
        <v>9</v>
      </c>
      <c r="D674" s="20" t="s">
        <v>12</v>
      </c>
      <c r="E674" s="20" t="s">
        <v>167</v>
      </c>
      <c r="F674" s="20"/>
      <c r="G674" s="108">
        <f>G675+G678</f>
        <v>7330.8</v>
      </c>
      <c r="H674" s="108">
        <f t="shared" ref="H674" si="169">H675+H678</f>
        <v>3021.3999999999996</v>
      </c>
      <c r="I674" s="108">
        <f t="shared" si="152"/>
        <v>10352.200000000001</v>
      </c>
      <c r="J674" s="46"/>
      <c r="K674" s="46"/>
      <c r="L674" s="46"/>
      <c r="M674" s="46"/>
      <c r="N674" s="46"/>
      <c r="O674" s="46"/>
      <c r="P674" s="46"/>
      <c r="Q674" s="46"/>
      <c r="R674" s="46"/>
      <c r="S674" s="46"/>
      <c r="T674" s="46"/>
      <c r="U674" s="46"/>
      <c r="V674" s="46"/>
      <c r="W674" s="46"/>
      <c r="X674" s="46"/>
      <c r="Y674" s="46"/>
      <c r="Z674" s="46"/>
      <c r="AA674" s="46"/>
      <c r="AB674" s="46"/>
      <c r="AC674" s="46"/>
      <c r="AD674" s="46"/>
      <c r="AE674" s="46"/>
      <c r="AF674" s="46"/>
      <c r="AG674" s="46"/>
      <c r="AH674" s="46"/>
      <c r="AI674" s="46"/>
      <c r="AJ674" s="46"/>
      <c r="AK674" s="46"/>
      <c r="AL674" s="46"/>
      <c r="AM674" s="46"/>
      <c r="AN674" s="46"/>
      <c r="AO674" s="46"/>
      <c r="AP674" s="46"/>
      <c r="AQ674" s="46"/>
      <c r="AR674" s="46"/>
      <c r="AS674" s="46"/>
      <c r="AT674" s="46"/>
      <c r="AU674" s="46"/>
      <c r="AV674" s="46"/>
      <c r="AW674" s="46"/>
      <c r="AX674" s="46"/>
      <c r="AY674" s="46"/>
      <c r="AZ674" s="46"/>
      <c r="BA674" s="46"/>
      <c r="BB674" s="46"/>
      <c r="BC674" s="46"/>
      <c r="BD674" s="46"/>
      <c r="BE674" s="46"/>
      <c r="BF674" s="46"/>
      <c r="BG674" s="46"/>
      <c r="BH674" s="46"/>
      <c r="BI674" s="46"/>
      <c r="BJ674" s="46"/>
      <c r="BK674" s="46"/>
      <c r="BL674" s="46"/>
      <c r="BM674" s="46"/>
      <c r="BN674" s="46"/>
      <c r="BO674" s="46"/>
      <c r="BP674" s="46"/>
      <c r="BQ674" s="46"/>
      <c r="BR674" s="46"/>
      <c r="BS674" s="46"/>
      <c r="BT674" s="46"/>
      <c r="BU674" s="46"/>
      <c r="BV674" s="46"/>
      <c r="BW674" s="46"/>
      <c r="BX674" s="46"/>
      <c r="BY674" s="46"/>
      <c r="BZ674" s="46"/>
      <c r="CA674" s="46"/>
      <c r="CB674" s="46"/>
      <c r="CC674" s="46"/>
      <c r="CD674" s="46"/>
      <c r="CE674" s="46"/>
      <c r="CF674" s="46"/>
      <c r="CG674" s="46"/>
      <c r="CH674" s="46"/>
    </row>
    <row r="675" spans="1:86" s="2" customFormat="1" ht="12">
      <c r="A675" s="21" t="s">
        <v>126</v>
      </c>
      <c r="B675" s="20" t="s">
        <v>49</v>
      </c>
      <c r="C675" s="20" t="s">
        <v>9</v>
      </c>
      <c r="D675" s="20" t="s">
        <v>12</v>
      </c>
      <c r="E675" s="20" t="s">
        <v>168</v>
      </c>
      <c r="F675" s="20"/>
      <c r="G675" s="108">
        <f>G676</f>
        <v>4000</v>
      </c>
      <c r="H675" s="108">
        <f t="shared" ref="H675:H676" si="170">H676</f>
        <v>5021.3999999999996</v>
      </c>
      <c r="I675" s="108">
        <f t="shared" si="152"/>
        <v>9021.4</v>
      </c>
      <c r="J675" s="46"/>
      <c r="K675" s="46"/>
      <c r="L675" s="46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  <c r="AA675" s="46"/>
      <c r="AB675" s="46"/>
      <c r="AC675" s="46"/>
      <c r="AD675" s="46"/>
      <c r="AE675" s="46"/>
      <c r="AF675" s="46"/>
      <c r="AG675" s="46"/>
      <c r="AH675" s="46"/>
      <c r="AI675" s="46"/>
      <c r="AJ675" s="46"/>
      <c r="AK675" s="46"/>
      <c r="AL675" s="46"/>
      <c r="AM675" s="46"/>
      <c r="AN675" s="46"/>
      <c r="AO675" s="46"/>
      <c r="AP675" s="46"/>
      <c r="AQ675" s="46"/>
      <c r="AR675" s="46"/>
      <c r="AS675" s="46"/>
      <c r="AT675" s="46"/>
      <c r="AU675" s="46"/>
      <c r="AV675" s="46"/>
      <c r="AW675" s="46"/>
      <c r="AX675" s="46"/>
      <c r="AY675" s="46"/>
      <c r="AZ675" s="46"/>
      <c r="BA675" s="46"/>
      <c r="BB675" s="46"/>
      <c r="BC675" s="46"/>
      <c r="BD675" s="46"/>
      <c r="BE675" s="46"/>
      <c r="BF675" s="46"/>
      <c r="BG675" s="46"/>
      <c r="BH675" s="46"/>
      <c r="BI675" s="46"/>
      <c r="BJ675" s="46"/>
      <c r="BK675" s="46"/>
      <c r="BL675" s="46"/>
      <c r="BM675" s="46"/>
      <c r="BN675" s="46"/>
      <c r="BO675" s="46"/>
      <c r="BP675" s="46"/>
      <c r="BQ675" s="46"/>
      <c r="BR675" s="46"/>
      <c r="BS675" s="46"/>
      <c r="BT675" s="46"/>
      <c r="BU675" s="46"/>
      <c r="BV675" s="46"/>
      <c r="BW675" s="46"/>
      <c r="BX675" s="46"/>
      <c r="BY675" s="46"/>
      <c r="BZ675" s="46"/>
      <c r="CA675" s="46"/>
      <c r="CB675" s="46"/>
      <c r="CC675" s="46"/>
      <c r="CD675" s="46"/>
      <c r="CE675" s="46"/>
      <c r="CF675" s="46"/>
      <c r="CG675" s="46"/>
      <c r="CH675" s="46"/>
    </row>
    <row r="676" spans="1:86" s="2" customFormat="1" ht="12">
      <c r="A676" s="29" t="s">
        <v>70</v>
      </c>
      <c r="B676" s="20" t="s">
        <v>49</v>
      </c>
      <c r="C676" s="20" t="s">
        <v>9</v>
      </c>
      <c r="D676" s="20" t="s">
        <v>12</v>
      </c>
      <c r="E676" s="20" t="s">
        <v>168</v>
      </c>
      <c r="F676" s="20" t="s">
        <v>22</v>
      </c>
      <c r="G676" s="108">
        <f>G677</f>
        <v>4000</v>
      </c>
      <c r="H676" s="108">
        <f t="shared" si="170"/>
        <v>5021.3999999999996</v>
      </c>
      <c r="I676" s="108">
        <f t="shared" si="152"/>
        <v>9021.4</v>
      </c>
      <c r="J676" s="46"/>
      <c r="K676" s="46"/>
      <c r="L676" s="46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  <c r="AA676" s="46"/>
      <c r="AB676" s="46"/>
      <c r="AC676" s="46"/>
      <c r="AD676" s="46"/>
      <c r="AE676" s="46"/>
      <c r="AF676" s="46"/>
      <c r="AG676" s="46"/>
      <c r="AH676" s="46"/>
      <c r="AI676" s="46"/>
      <c r="AJ676" s="46"/>
      <c r="AK676" s="46"/>
      <c r="AL676" s="46"/>
      <c r="AM676" s="46"/>
      <c r="AN676" s="46"/>
      <c r="AO676" s="46"/>
      <c r="AP676" s="46"/>
      <c r="AQ676" s="46"/>
      <c r="AR676" s="46"/>
      <c r="AS676" s="46"/>
      <c r="AT676" s="46"/>
      <c r="AU676" s="46"/>
      <c r="AV676" s="46"/>
      <c r="AW676" s="46"/>
      <c r="AX676" s="46"/>
      <c r="AY676" s="46"/>
      <c r="AZ676" s="46"/>
      <c r="BA676" s="46"/>
      <c r="BB676" s="46"/>
      <c r="BC676" s="46"/>
      <c r="BD676" s="46"/>
      <c r="BE676" s="46"/>
      <c r="BF676" s="46"/>
      <c r="BG676" s="46"/>
      <c r="BH676" s="46"/>
      <c r="BI676" s="46"/>
      <c r="BJ676" s="46"/>
      <c r="BK676" s="46"/>
      <c r="BL676" s="46"/>
      <c r="BM676" s="46"/>
      <c r="BN676" s="46"/>
      <c r="BO676" s="46"/>
      <c r="BP676" s="46"/>
      <c r="BQ676" s="46"/>
      <c r="BR676" s="46"/>
      <c r="BS676" s="46"/>
      <c r="BT676" s="46"/>
      <c r="BU676" s="46"/>
      <c r="BV676" s="46"/>
      <c r="BW676" s="46"/>
      <c r="BX676" s="46"/>
      <c r="BY676" s="46"/>
      <c r="BZ676" s="46"/>
      <c r="CA676" s="46"/>
      <c r="CB676" s="46"/>
      <c r="CC676" s="46"/>
      <c r="CD676" s="46"/>
      <c r="CE676" s="46"/>
      <c r="CF676" s="46"/>
      <c r="CG676" s="46"/>
      <c r="CH676" s="46"/>
    </row>
    <row r="677" spans="1:86" s="2" customFormat="1" ht="12">
      <c r="A677" s="21" t="s">
        <v>106</v>
      </c>
      <c r="B677" s="20" t="s">
        <v>49</v>
      </c>
      <c r="C677" s="20" t="s">
        <v>9</v>
      </c>
      <c r="D677" s="20" t="s">
        <v>12</v>
      </c>
      <c r="E677" s="20" t="s">
        <v>168</v>
      </c>
      <c r="F677" s="20" t="s">
        <v>105</v>
      </c>
      <c r="G677" s="108">
        <v>4000</v>
      </c>
      <c r="H677" s="111">
        <f>5021.4</f>
        <v>5021.3999999999996</v>
      </c>
      <c r="I677" s="108">
        <f t="shared" si="152"/>
        <v>9021.4</v>
      </c>
      <c r="J677" s="46"/>
      <c r="K677" s="46"/>
      <c r="L677" s="46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  <c r="AA677" s="46"/>
      <c r="AB677" s="46"/>
      <c r="AC677" s="46"/>
      <c r="AD677" s="46"/>
      <c r="AE677" s="46"/>
      <c r="AF677" s="46"/>
      <c r="AG677" s="46"/>
      <c r="AH677" s="46"/>
      <c r="AI677" s="46"/>
      <c r="AJ677" s="46"/>
      <c r="AK677" s="46"/>
      <c r="AL677" s="46"/>
      <c r="AM677" s="46"/>
      <c r="AN677" s="46"/>
      <c r="AO677" s="46"/>
      <c r="AP677" s="46"/>
      <c r="AQ677" s="46"/>
      <c r="AR677" s="46"/>
      <c r="AS677" s="46"/>
      <c r="AT677" s="46"/>
      <c r="AU677" s="46"/>
      <c r="AV677" s="46"/>
      <c r="AW677" s="46"/>
      <c r="AX677" s="46"/>
      <c r="AY677" s="46"/>
      <c r="AZ677" s="46"/>
      <c r="BA677" s="46"/>
      <c r="BB677" s="46"/>
      <c r="BC677" s="46"/>
      <c r="BD677" s="46"/>
      <c r="BE677" s="46"/>
      <c r="BF677" s="46"/>
      <c r="BG677" s="46"/>
      <c r="BH677" s="46"/>
      <c r="BI677" s="46"/>
      <c r="BJ677" s="46"/>
      <c r="BK677" s="46"/>
      <c r="BL677" s="46"/>
      <c r="BM677" s="46"/>
      <c r="BN677" s="46"/>
      <c r="BO677" s="46"/>
      <c r="BP677" s="46"/>
      <c r="BQ677" s="46"/>
      <c r="BR677" s="46"/>
      <c r="BS677" s="46"/>
      <c r="BT677" s="46"/>
      <c r="BU677" s="46"/>
      <c r="BV677" s="46"/>
      <c r="BW677" s="46"/>
      <c r="BX677" s="46"/>
      <c r="BY677" s="46"/>
      <c r="BZ677" s="46"/>
      <c r="CA677" s="46"/>
      <c r="CB677" s="46"/>
      <c r="CC677" s="46"/>
      <c r="CD677" s="46"/>
      <c r="CE677" s="46"/>
      <c r="CF677" s="46"/>
      <c r="CG677" s="46"/>
      <c r="CH677" s="46"/>
    </row>
    <row r="678" spans="1:86" s="2" customFormat="1" ht="12">
      <c r="A678" s="21" t="s">
        <v>73</v>
      </c>
      <c r="B678" s="20" t="s">
        <v>49</v>
      </c>
      <c r="C678" s="20" t="s">
        <v>9</v>
      </c>
      <c r="D678" s="20" t="s">
        <v>12</v>
      </c>
      <c r="E678" s="20" t="s">
        <v>169</v>
      </c>
      <c r="F678" s="20"/>
      <c r="G678" s="108">
        <f>G679</f>
        <v>3330.8</v>
      </c>
      <c r="H678" s="108">
        <f t="shared" ref="H678:H679" si="171">H679</f>
        <v>-2000</v>
      </c>
      <c r="I678" s="108">
        <f t="shared" si="152"/>
        <v>1330.8000000000002</v>
      </c>
      <c r="J678" s="46"/>
      <c r="K678" s="46"/>
      <c r="L678" s="46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  <c r="AA678" s="46"/>
      <c r="AB678" s="46"/>
      <c r="AC678" s="46"/>
      <c r="AD678" s="46"/>
      <c r="AE678" s="46"/>
      <c r="AF678" s="46"/>
      <c r="AG678" s="46"/>
      <c r="AH678" s="46"/>
      <c r="AI678" s="46"/>
      <c r="AJ678" s="46"/>
      <c r="AK678" s="46"/>
      <c r="AL678" s="46"/>
      <c r="AM678" s="46"/>
      <c r="AN678" s="46"/>
      <c r="AO678" s="46"/>
      <c r="AP678" s="46"/>
      <c r="AQ678" s="46"/>
      <c r="AR678" s="46"/>
      <c r="AS678" s="46"/>
      <c r="AT678" s="46"/>
      <c r="AU678" s="46"/>
      <c r="AV678" s="46"/>
      <c r="AW678" s="46"/>
      <c r="AX678" s="46"/>
      <c r="AY678" s="46"/>
      <c r="AZ678" s="46"/>
      <c r="BA678" s="46"/>
      <c r="BB678" s="46"/>
      <c r="BC678" s="46"/>
      <c r="BD678" s="46"/>
      <c r="BE678" s="46"/>
      <c r="BF678" s="46"/>
      <c r="BG678" s="46"/>
      <c r="BH678" s="46"/>
      <c r="BI678" s="46"/>
      <c r="BJ678" s="46"/>
      <c r="BK678" s="46"/>
      <c r="BL678" s="46"/>
      <c r="BM678" s="46"/>
      <c r="BN678" s="46"/>
      <c r="BO678" s="46"/>
      <c r="BP678" s="46"/>
      <c r="BQ678" s="46"/>
      <c r="BR678" s="46"/>
      <c r="BS678" s="46"/>
      <c r="BT678" s="46"/>
      <c r="BU678" s="46"/>
      <c r="BV678" s="46"/>
      <c r="BW678" s="46"/>
      <c r="BX678" s="46"/>
      <c r="BY678" s="46"/>
      <c r="BZ678" s="46"/>
      <c r="CA678" s="46"/>
      <c r="CB678" s="46"/>
      <c r="CC678" s="46"/>
      <c r="CD678" s="46"/>
      <c r="CE678" s="46"/>
      <c r="CF678" s="46"/>
      <c r="CG678" s="46"/>
      <c r="CH678" s="46"/>
    </row>
    <row r="679" spans="1:86" s="2" customFormat="1" ht="12">
      <c r="A679" s="29" t="s">
        <v>70</v>
      </c>
      <c r="B679" s="20" t="s">
        <v>49</v>
      </c>
      <c r="C679" s="20" t="s">
        <v>9</v>
      </c>
      <c r="D679" s="20" t="s">
        <v>12</v>
      </c>
      <c r="E679" s="20" t="s">
        <v>169</v>
      </c>
      <c r="F679" s="20" t="s">
        <v>22</v>
      </c>
      <c r="G679" s="108">
        <f>G680</f>
        <v>3330.8</v>
      </c>
      <c r="H679" s="108">
        <f t="shared" si="171"/>
        <v>-2000</v>
      </c>
      <c r="I679" s="108">
        <f t="shared" si="152"/>
        <v>1330.8000000000002</v>
      </c>
      <c r="J679" s="46"/>
      <c r="K679" s="46"/>
      <c r="L679" s="46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  <c r="AA679" s="46"/>
      <c r="AB679" s="46"/>
      <c r="AC679" s="46"/>
      <c r="AD679" s="46"/>
      <c r="AE679" s="46"/>
      <c r="AF679" s="46"/>
      <c r="AG679" s="46"/>
      <c r="AH679" s="46"/>
      <c r="AI679" s="46"/>
      <c r="AJ679" s="46"/>
      <c r="AK679" s="46"/>
      <c r="AL679" s="46"/>
      <c r="AM679" s="46"/>
      <c r="AN679" s="46"/>
      <c r="AO679" s="46"/>
      <c r="AP679" s="46"/>
      <c r="AQ679" s="46"/>
      <c r="AR679" s="46"/>
      <c r="AS679" s="46"/>
      <c r="AT679" s="46"/>
      <c r="AU679" s="46"/>
      <c r="AV679" s="46"/>
      <c r="AW679" s="46"/>
      <c r="AX679" s="46"/>
      <c r="AY679" s="46"/>
      <c r="AZ679" s="46"/>
      <c r="BA679" s="46"/>
      <c r="BB679" s="46"/>
      <c r="BC679" s="46"/>
      <c r="BD679" s="46"/>
      <c r="BE679" s="46"/>
      <c r="BF679" s="46"/>
      <c r="BG679" s="46"/>
      <c r="BH679" s="46"/>
      <c r="BI679" s="46"/>
      <c r="BJ679" s="46"/>
      <c r="BK679" s="46"/>
      <c r="BL679" s="46"/>
      <c r="BM679" s="46"/>
      <c r="BN679" s="46"/>
      <c r="BO679" s="46"/>
      <c r="BP679" s="46"/>
      <c r="BQ679" s="46"/>
      <c r="BR679" s="46"/>
      <c r="BS679" s="46"/>
      <c r="BT679" s="46"/>
      <c r="BU679" s="46"/>
      <c r="BV679" s="46"/>
      <c r="BW679" s="46"/>
      <c r="BX679" s="46"/>
      <c r="BY679" s="46"/>
      <c r="BZ679" s="46"/>
      <c r="CA679" s="46"/>
      <c r="CB679" s="46"/>
      <c r="CC679" s="46"/>
      <c r="CD679" s="46"/>
      <c r="CE679" s="46"/>
      <c r="CF679" s="46"/>
      <c r="CG679" s="46"/>
      <c r="CH679" s="46"/>
    </row>
    <row r="680" spans="1:86" s="2" customFormat="1" ht="12">
      <c r="A680" s="21" t="s">
        <v>106</v>
      </c>
      <c r="B680" s="20" t="s">
        <v>49</v>
      </c>
      <c r="C680" s="20" t="s">
        <v>9</v>
      </c>
      <c r="D680" s="20" t="s">
        <v>12</v>
      </c>
      <c r="E680" s="20" t="s">
        <v>169</v>
      </c>
      <c r="F680" s="20" t="s">
        <v>105</v>
      </c>
      <c r="G680" s="108">
        <v>3330.8</v>
      </c>
      <c r="H680" s="111">
        <v>-2000</v>
      </c>
      <c r="I680" s="108">
        <f t="shared" si="152"/>
        <v>1330.8000000000002</v>
      </c>
      <c r="J680" s="46"/>
      <c r="K680" s="46"/>
      <c r="L680" s="46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  <c r="AA680" s="46"/>
      <c r="AB680" s="46"/>
      <c r="AC680" s="46"/>
      <c r="AD680" s="46"/>
      <c r="AE680" s="46"/>
      <c r="AF680" s="46"/>
      <c r="AG680" s="46"/>
      <c r="AH680" s="46"/>
      <c r="AI680" s="46"/>
      <c r="AJ680" s="46"/>
      <c r="AK680" s="46"/>
      <c r="AL680" s="46"/>
      <c r="AM680" s="46"/>
      <c r="AN680" s="46"/>
      <c r="AO680" s="46"/>
      <c r="AP680" s="46"/>
      <c r="AQ680" s="46"/>
      <c r="AR680" s="46"/>
      <c r="AS680" s="46"/>
      <c r="AT680" s="46"/>
      <c r="AU680" s="46"/>
      <c r="AV680" s="46"/>
      <c r="AW680" s="46"/>
      <c r="AX680" s="46"/>
      <c r="AY680" s="46"/>
      <c r="AZ680" s="46"/>
      <c r="BA680" s="46"/>
      <c r="BB680" s="46"/>
      <c r="BC680" s="46"/>
      <c r="BD680" s="46"/>
      <c r="BE680" s="46"/>
      <c r="BF680" s="46"/>
      <c r="BG680" s="46"/>
      <c r="BH680" s="46"/>
      <c r="BI680" s="46"/>
      <c r="BJ680" s="46"/>
      <c r="BK680" s="46"/>
      <c r="BL680" s="46"/>
      <c r="BM680" s="46"/>
      <c r="BN680" s="46"/>
      <c r="BO680" s="46"/>
      <c r="BP680" s="46"/>
      <c r="BQ680" s="46"/>
      <c r="BR680" s="46"/>
      <c r="BS680" s="46"/>
      <c r="BT680" s="46"/>
      <c r="BU680" s="46"/>
      <c r="BV680" s="46"/>
      <c r="BW680" s="46"/>
      <c r="BX680" s="46"/>
      <c r="BY680" s="46"/>
      <c r="BZ680" s="46"/>
      <c r="CA680" s="46"/>
      <c r="CB680" s="46"/>
      <c r="CC680" s="46"/>
      <c r="CD680" s="46"/>
      <c r="CE680" s="46"/>
      <c r="CF680" s="46"/>
      <c r="CG680" s="46"/>
      <c r="CH680" s="46"/>
    </row>
    <row r="681" spans="1:86" s="2" customFormat="1" ht="24">
      <c r="A681" s="21" t="s">
        <v>200</v>
      </c>
      <c r="B681" s="20" t="s">
        <v>49</v>
      </c>
      <c r="C681" s="20" t="s">
        <v>9</v>
      </c>
      <c r="D681" s="20" t="s">
        <v>12</v>
      </c>
      <c r="E681" s="20" t="s">
        <v>228</v>
      </c>
      <c r="F681" s="20"/>
      <c r="G681" s="108">
        <f>G682</f>
        <v>8016.1</v>
      </c>
      <c r="H681" s="108">
        <f t="shared" ref="H681" si="172">H682</f>
        <v>0</v>
      </c>
      <c r="I681" s="108">
        <f t="shared" si="152"/>
        <v>8016.1</v>
      </c>
      <c r="J681" s="46"/>
      <c r="K681" s="46"/>
      <c r="L681" s="46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  <c r="AA681" s="46"/>
      <c r="AB681" s="46"/>
      <c r="AC681" s="46"/>
      <c r="AD681" s="46"/>
      <c r="AE681" s="46"/>
      <c r="AF681" s="46"/>
      <c r="AG681" s="46"/>
      <c r="AH681" s="46"/>
      <c r="AI681" s="46"/>
      <c r="AJ681" s="46"/>
      <c r="AK681" s="46"/>
      <c r="AL681" s="46"/>
      <c r="AM681" s="46"/>
      <c r="AN681" s="46"/>
      <c r="AO681" s="46"/>
      <c r="AP681" s="46"/>
      <c r="AQ681" s="46"/>
      <c r="AR681" s="46"/>
      <c r="AS681" s="46"/>
      <c r="AT681" s="46"/>
      <c r="AU681" s="46"/>
      <c r="AV681" s="46"/>
      <c r="AW681" s="46"/>
      <c r="AX681" s="46"/>
      <c r="AY681" s="46"/>
      <c r="AZ681" s="46"/>
      <c r="BA681" s="46"/>
      <c r="BB681" s="46"/>
      <c r="BC681" s="46"/>
      <c r="BD681" s="46"/>
      <c r="BE681" s="46"/>
      <c r="BF681" s="46"/>
      <c r="BG681" s="46"/>
      <c r="BH681" s="46"/>
      <c r="BI681" s="46"/>
      <c r="BJ681" s="46"/>
      <c r="BK681" s="46"/>
      <c r="BL681" s="46"/>
      <c r="BM681" s="46"/>
      <c r="BN681" s="46"/>
      <c r="BO681" s="46"/>
      <c r="BP681" s="46"/>
      <c r="BQ681" s="46"/>
      <c r="BR681" s="46"/>
      <c r="BS681" s="46"/>
      <c r="BT681" s="46"/>
      <c r="BU681" s="46"/>
      <c r="BV681" s="46"/>
      <c r="BW681" s="46"/>
      <c r="BX681" s="46"/>
      <c r="BY681" s="46"/>
      <c r="BZ681" s="46"/>
      <c r="CA681" s="46"/>
      <c r="CB681" s="46"/>
      <c r="CC681" s="46"/>
      <c r="CD681" s="46"/>
      <c r="CE681" s="46"/>
      <c r="CF681" s="46"/>
      <c r="CG681" s="46"/>
      <c r="CH681" s="46"/>
    </row>
    <row r="682" spans="1:86" s="2" customFormat="1" ht="12">
      <c r="A682" s="55" t="s">
        <v>58</v>
      </c>
      <c r="B682" s="20" t="s">
        <v>49</v>
      </c>
      <c r="C682" s="20" t="s">
        <v>9</v>
      </c>
      <c r="D682" s="20" t="s">
        <v>12</v>
      </c>
      <c r="E682" s="20" t="s">
        <v>454</v>
      </c>
      <c r="F682" s="20"/>
      <c r="G682" s="108">
        <f>G683+G685+G687</f>
        <v>8016.1</v>
      </c>
      <c r="H682" s="108">
        <f t="shared" ref="H682" si="173">H683+H685+H687</f>
        <v>0</v>
      </c>
      <c r="I682" s="108">
        <f t="shared" si="152"/>
        <v>8016.1</v>
      </c>
      <c r="J682" s="46"/>
      <c r="K682" s="46"/>
      <c r="L682" s="46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  <c r="AA682" s="46"/>
      <c r="AB682" s="46"/>
      <c r="AC682" s="46"/>
      <c r="AD682" s="46"/>
      <c r="AE682" s="46"/>
      <c r="AF682" s="46"/>
      <c r="AG682" s="46"/>
      <c r="AH682" s="46"/>
      <c r="AI682" s="46"/>
      <c r="AJ682" s="46"/>
      <c r="AK682" s="46"/>
      <c r="AL682" s="46"/>
      <c r="AM682" s="46"/>
      <c r="AN682" s="46"/>
      <c r="AO682" s="46"/>
      <c r="AP682" s="46"/>
      <c r="AQ682" s="46"/>
      <c r="AR682" s="46"/>
      <c r="AS682" s="46"/>
      <c r="AT682" s="46"/>
      <c r="AU682" s="46"/>
      <c r="AV682" s="46"/>
      <c r="AW682" s="46"/>
      <c r="AX682" s="46"/>
      <c r="AY682" s="46"/>
      <c r="AZ682" s="46"/>
      <c r="BA682" s="46"/>
      <c r="BB682" s="46"/>
      <c r="BC682" s="46"/>
      <c r="BD682" s="46"/>
      <c r="BE682" s="46"/>
      <c r="BF682" s="46"/>
      <c r="BG682" s="46"/>
      <c r="BH682" s="46"/>
      <c r="BI682" s="46"/>
      <c r="BJ682" s="46"/>
      <c r="BK682" s="46"/>
      <c r="BL682" s="46"/>
      <c r="BM682" s="46"/>
      <c r="BN682" s="46"/>
      <c r="BO682" s="46"/>
      <c r="BP682" s="46"/>
      <c r="BQ682" s="46"/>
      <c r="BR682" s="46"/>
      <c r="BS682" s="46"/>
      <c r="BT682" s="46"/>
      <c r="BU682" s="46"/>
      <c r="BV682" s="46"/>
      <c r="BW682" s="46"/>
      <c r="BX682" s="46"/>
      <c r="BY682" s="46"/>
      <c r="BZ682" s="46"/>
      <c r="CA682" s="46"/>
      <c r="CB682" s="46"/>
      <c r="CC682" s="46"/>
      <c r="CD682" s="46"/>
      <c r="CE682" s="46"/>
      <c r="CF682" s="46"/>
      <c r="CG682" s="46"/>
      <c r="CH682" s="46"/>
    </row>
    <row r="683" spans="1:86" s="2" customFormat="1" ht="24">
      <c r="A683" s="21" t="s">
        <v>60</v>
      </c>
      <c r="B683" s="20" t="s">
        <v>49</v>
      </c>
      <c r="C683" s="20" t="s">
        <v>9</v>
      </c>
      <c r="D683" s="20" t="s">
        <v>12</v>
      </c>
      <c r="E683" s="20" t="s">
        <v>454</v>
      </c>
      <c r="F683" s="20" t="s">
        <v>59</v>
      </c>
      <c r="G683" s="108">
        <f>G684</f>
        <v>7540</v>
      </c>
      <c r="H683" s="108">
        <f t="shared" ref="H683" si="174">H684</f>
        <v>0</v>
      </c>
      <c r="I683" s="108">
        <f t="shared" si="152"/>
        <v>7540</v>
      </c>
      <c r="J683" s="46"/>
      <c r="K683" s="46"/>
      <c r="L683" s="46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  <c r="AA683" s="46"/>
      <c r="AB683" s="46"/>
      <c r="AC683" s="46"/>
      <c r="AD683" s="46"/>
      <c r="AE683" s="46"/>
      <c r="AF683" s="46"/>
      <c r="AG683" s="46"/>
      <c r="AH683" s="46"/>
      <c r="AI683" s="46"/>
      <c r="AJ683" s="46"/>
      <c r="AK683" s="46"/>
      <c r="AL683" s="46"/>
      <c r="AM683" s="46"/>
      <c r="AN683" s="46"/>
      <c r="AO683" s="46"/>
      <c r="AP683" s="46"/>
      <c r="AQ683" s="46"/>
      <c r="AR683" s="46"/>
      <c r="AS683" s="46"/>
      <c r="AT683" s="46"/>
      <c r="AU683" s="46"/>
      <c r="AV683" s="46"/>
      <c r="AW683" s="46"/>
      <c r="AX683" s="46"/>
      <c r="AY683" s="46"/>
      <c r="AZ683" s="46"/>
      <c r="BA683" s="46"/>
      <c r="BB683" s="46"/>
      <c r="BC683" s="46"/>
      <c r="BD683" s="46"/>
      <c r="BE683" s="46"/>
      <c r="BF683" s="46"/>
      <c r="BG683" s="46"/>
      <c r="BH683" s="46"/>
      <c r="BI683" s="46"/>
      <c r="BJ683" s="46"/>
      <c r="BK683" s="46"/>
      <c r="BL683" s="46"/>
      <c r="BM683" s="46"/>
      <c r="BN683" s="46"/>
      <c r="BO683" s="46"/>
      <c r="BP683" s="46"/>
      <c r="BQ683" s="46"/>
      <c r="BR683" s="46"/>
      <c r="BS683" s="46"/>
      <c r="BT683" s="46"/>
      <c r="BU683" s="46"/>
      <c r="BV683" s="46"/>
      <c r="BW683" s="46"/>
      <c r="BX683" s="46"/>
      <c r="BY683" s="46"/>
      <c r="BZ683" s="46"/>
      <c r="CA683" s="46"/>
      <c r="CB683" s="46"/>
      <c r="CC683" s="46"/>
      <c r="CD683" s="46"/>
      <c r="CE683" s="46"/>
      <c r="CF683" s="46"/>
      <c r="CG683" s="46"/>
      <c r="CH683" s="46"/>
    </row>
    <row r="684" spans="1:86" s="2" customFormat="1" ht="12">
      <c r="A684" s="21" t="s">
        <v>62</v>
      </c>
      <c r="B684" s="20" t="s">
        <v>49</v>
      </c>
      <c r="C684" s="20" t="s">
        <v>9</v>
      </c>
      <c r="D684" s="20" t="s">
        <v>12</v>
      </c>
      <c r="E684" s="20" t="s">
        <v>454</v>
      </c>
      <c r="F684" s="20" t="s">
        <v>61</v>
      </c>
      <c r="G684" s="108">
        <f>5750+1700+90</f>
        <v>7540</v>
      </c>
      <c r="H684" s="111"/>
      <c r="I684" s="108">
        <f t="shared" si="152"/>
        <v>7540</v>
      </c>
      <c r="J684" s="46"/>
      <c r="K684" s="46"/>
      <c r="L684" s="46"/>
      <c r="M684" s="46"/>
      <c r="N684" s="46"/>
      <c r="O684" s="46"/>
      <c r="P684" s="46"/>
      <c r="Q684" s="46"/>
      <c r="R684" s="46"/>
      <c r="S684" s="46"/>
      <c r="T684" s="46"/>
      <c r="U684" s="46"/>
      <c r="V684" s="46"/>
      <c r="W684" s="46"/>
      <c r="X684" s="46"/>
      <c r="Y684" s="46"/>
      <c r="Z684" s="46"/>
      <c r="AA684" s="46"/>
      <c r="AB684" s="46"/>
      <c r="AC684" s="46"/>
      <c r="AD684" s="46"/>
      <c r="AE684" s="46"/>
      <c r="AF684" s="46"/>
      <c r="AG684" s="46"/>
      <c r="AH684" s="46"/>
      <c r="AI684" s="46"/>
      <c r="AJ684" s="46"/>
      <c r="AK684" s="46"/>
      <c r="AL684" s="46"/>
      <c r="AM684" s="46"/>
      <c r="AN684" s="46"/>
      <c r="AO684" s="46"/>
      <c r="AP684" s="46"/>
      <c r="AQ684" s="46"/>
      <c r="AR684" s="46"/>
      <c r="AS684" s="46"/>
      <c r="AT684" s="46"/>
      <c r="AU684" s="46"/>
      <c r="AV684" s="46"/>
      <c r="AW684" s="46"/>
      <c r="AX684" s="46"/>
      <c r="AY684" s="46"/>
      <c r="AZ684" s="46"/>
      <c r="BA684" s="46"/>
      <c r="BB684" s="46"/>
      <c r="BC684" s="46"/>
      <c r="BD684" s="46"/>
      <c r="BE684" s="46"/>
      <c r="BF684" s="46"/>
      <c r="BG684" s="46"/>
      <c r="BH684" s="46"/>
      <c r="BI684" s="46"/>
      <c r="BJ684" s="46"/>
      <c r="BK684" s="46"/>
      <c r="BL684" s="46"/>
      <c r="BM684" s="46"/>
      <c r="BN684" s="46"/>
      <c r="BO684" s="46"/>
      <c r="BP684" s="46"/>
      <c r="BQ684" s="46"/>
      <c r="BR684" s="46"/>
      <c r="BS684" s="46"/>
      <c r="BT684" s="46"/>
      <c r="BU684" s="46"/>
      <c r="BV684" s="46"/>
      <c r="BW684" s="46"/>
      <c r="BX684" s="46"/>
      <c r="BY684" s="46"/>
      <c r="BZ684" s="46"/>
      <c r="CA684" s="46"/>
      <c r="CB684" s="46"/>
      <c r="CC684" s="46"/>
      <c r="CD684" s="46"/>
      <c r="CE684" s="46"/>
      <c r="CF684" s="46"/>
      <c r="CG684" s="46"/>
      <c r="CH684" s="46"/>
    </row>
    <row r="685" spans="1:86" s="2" customFormat="1" ht="12">
      <c r="A685" s="21" t="s">
        <v>68</v>
      </c>
      <c r="B685" s="20" t="s">
        <v>49</v>
      </c>
      <c r="C685" s="20" t="s">
        <v>9</v>
      </c>
      <c r="D685" s="20" t="s">
        <v>12</v>
      </c>
      <c r="E685" s="20" t="s">
        <v>454</v>
      </c>
      <c r="F685" s="20" t="s">
        <v>66</v>
      </c>
      <c r="G685" s="108">
        <f>G686</f>
        <v>476.1</v>
      </c>
      <c r="H685" s="108">
        <f t="shared" ref="H685" si="175">H686</f>
        <v>0</v>
      </c>
      <c r="I685" s="108">
        <f t="shared" si="152"/>
        <v>476.1</v>
      </c>
      <c r="J685" s="46"/>
      <c r="K685" s="46"/>
      <c r="L685" s="46"/>
      <c r="M685" s="46"/>
      <c r="N685" s="46"/>
      <c r="O685" s="46"/>
      <c r="P685" s="46"/>
      <c r="Q685" s="46"/>
      <c r="R685" s="46"/>
      <c r="S685" s="46"/>
      <c r="T685" s="46"/>
      <c r="U685" s="46"/>
      <c r="V685" s="46"/>
      <c r="W685" s="46"/>
      <c r="X685" s="46"/>
      <c r="Y685" s="46"/>
      <c r="Z685" s="46"/>
      <c r="AA685" s="46"/>
      <c r="AB685" s="46"/>
      <c r="AC685" s="46"/>
      <c r="AD685" s="46"/>
      <c r="AE685" s="46"/>
      <c r="AF685" s="46"/>
      <c r="AG685" s="46"/>
      <c r="AH685" s="46"/>
      <c r="AI685" s="46"/>
      <c r="AJ685" s="46"/>
      <c r="AK685" s="46"/>
      <c r="AL685" s="46"/>
      <c r="AM685" s="46"/>
      <c r="AN685" s="46"/>
      <c r="AO685" s="46"/>
      <c r="AP685" s="46"/>
      <c r="AQ685" s="46"/>
      <c r="AR685" s="46"/>
      <c r="AS685" s="46"/>
      <c r="AT685" s="46"/>
      <c r="AU685" s="46"/>
      <c r="AV685" s="46"/>
      <c r="AW685" s="46"/>
      <c r="AX685" s="46"/>
      <c r="AY685" s="46"/>
      <c r="AZ685" s="46"/>
      <c r="BA685" s="46"/>
      <c r="BB685" s="46"/>
      <c r="BC685" s="46"/>
      <c r="BD685" s="46"/>
      <c r="BE685" s="46"/>
      <c r="BF685" s="46"/>
      <c r="BG685" s="46"/>
      <c r="BH685" s="46"/>
      <c r="BI685" s="46"/>
      <c r="BJ685" s="46"/>
      <c r="BK685" s="46"/>
      <c r="BL685" s="46"/>
      <c r="BM685" s="46"/>
      <c r="BN685" s="46"/>
      <c r="BO685" s="46"/>
      <c r="BP685" s="46"/>
      <c r="BQ685" s="46"/>
      <c r="BR685" s="46"/>
      <c r="BS685" s="46"/>
      <c r="BT685" s="46"/>
      <c r="BU685" s="46"/>
      <c r="BV685" s="46"/>
      <c r="BW685" s="46"/>
      <c r="BX685" s="46"/>
      <c r="BY685" s="46"/>
      <c r="BZ685" s="46"/>
      <c r="CA685" s="46"/>
      <c r="CB685" s="46"/>
      <c r="CC685" s="46"/>
      <c r="CD685" s="46"/>
      <c r="CE685" s="46"/>
      <c r="CF685" s="46"/>
      <c r="CG685" s="46"/>
      <c r="CH685" s="46"/>
    </row>
    <row r="686" spans="1:86" s="2" customFormat="1" ht="12">
      <c r="A686" s="21" t="s">
        <v>88</v>
      </c>
      <c r="B686" s="20" t="s">
        <v>49</v>
      </c>
      <c r="C686" s="20" t="s">
        <v>9</v>
      </c>
      <c r="D686" s="20" t="s">
        <v>12</v>
      </c>
      <c r="E686" s="20" t="s">
        <v>454</v>
      </c>
      <c r="F686" s="20" t="s">
        <v>67</v>
      </c>
      <c r="G686" s="108">
        <v>476.1</v>
      </c>
      <c r="H686" s="111"/>
      <c r="I686" s="108">
        <f t="shared" si="152"/>
        <v>476.1</v>
      </c>
      <c r="J686" s="46"/>
      <c r="K686" s="46"/>
      <c r="L686" s="46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  <c r="AA686" s="46"/>
      <c r="AB686" s="46"/>
      <c r="AC686" s="46"/>
      <c r="AD686" s="46"/>
      <c r="AE686" s="46"/>
      <c r="AF686" s="46"/>
      <c r="AG686" s="46"/>
      <c r="AH686" s="46"/>
      <c r="AI686" s="46"/>
      <c r="AJ686" s="46"/>
      <c r="AK686" s="46"/>
      <c r="AL686" s="46"/>
      <c r="AM686" s="46"/>
      <c r="AN686" s="46"/>
      <c r="AO686" s="46"/>
      <c r="AP686" s="46"/>
      <c r="AQ686" s="46"/>
      <c r="AR686" s="46"/>
      <c r="AS686" s="46"/>
      <c r="AT686" s="46"/>
      <c r="AU686" s="46"/>
      <c r="AV686" s="46"/>
      <c r="AW686" s="46"/>
      <c r="AX686" s="46"/>
      <c r="AY686" s="46"/>
      <c r="AZ686" s="46"/>
      <c r="BA686" s="46"/>
      <c r="BB686" s="46"/>
      <c r="BC686" s="46"/>
      <c r="BD686" s="46"/>
      <c r="BE686" s="46"/>
      <c r="BF686" s="46"/>
      <c r="BG686" s="46"/>
      <c r="BH686" s="46"/>
      <c r="BI686" s="46"/>
      <c r="BJ686" s="46"/>
      <c r="BK686" s="46"/>
      <c r="BL686" s="46"/>
      <c r="BM686" s="46"/>
      <c r="BN686" s="46"/>
      <c r="BO686" s="46"/>
      <c r="BP686" s="46"/>
      <c r="BQ686" s="46"/>
      <c r="BR686" s="46"/>
      <c r="BS686" s="46"/>
      <c r="BT686" s="46"/>
      <c r="BU686" s="46"/>
      <c r="BV686" s="46"/>
      <c r="BW686" s="46"/>
      <c r="BX686" s="46"/>
      <c r="BY686" s="46"/>
      <c r="BZ686" s="46"/>
      <c r="CA686" s="46"/>
      <c r="CB686" s="46"/>
      <c r="CC686" s="46"/>
      <c r="CD686" s="46"/>
      <c r="CE686" s="46"/>
      <c r="CF686" s="46"/>
      <c r="CG686" s="46"/>
      <c r="CH686" s="46"/>
    </row>
    <row r="687" spans="1:86" s="2" customFormat="1" ht="12" hidden="1">
      <c r="A687" s="21" t="s">
        <v>70</v>
      </c>
      <c r="B687" s="20" t="s">
        <v>49</v>
      </c>
      <c r="C687" s="20" t="s">
        <v>9</v>
      </c>
      <c r="D687" s="20" t="s">
        <v>12</v>
      </c>
      <c r="E687" s="20" t="s">
        <v>454</v>
      </c>
      <c r="F687" s="20" t="s">
        <v>22</v>
      </c>
      <c r="G687" s="108">
        <f>G688</f>
        <v>0</v>
      </c>
      <c r="H687" s="108">
        <f>H688</f>
        <v>0</v>
      </c>
      <c r="I687" s="108">
        <f t="shared" si="152"/>
        <v>0</v>
      </c>
      <c r="J687" s="46"/>
      <c r="K687" s="46"/>
      <c r="L687" s="46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  <c r="AA687" s="46"/>
      <c r="AB687" s="46"/>
      <c r="AC687" s="46"/>
      <c r="AD687" s="46"/>
      <c r="AE687" s="46"/>
      <c r="AF687" s="46"/>
      <c r="AG687" s="46"/>
      <c r="AH687" s="46"/>
      <c r="AI687" s="46"/>
      <c r="AJ687" s="46"/>
      <c r="AK687" s="46"/>
      <c r="AL687" s="46"/>
      <c r="AM687" s="46"/>
      <c r="AN687" s="46"/>
      <c r="AO687" s="46"/>
      <c r="AP687" s="46"/>
      <c r="AQ687" s="46"/>
      <c r="AR687" s="46"/>
      <c r="AS687" s="46"/>
      <c r="AT687" s="46"/>
      <c r="AU687" s="46"/>
      <c r="AV687" s="46"/>
      <c r="AW687" s="46"/>
      <c r="AX687" s="46"/>
      <c r="AY687" s="46"/>
      <c r="AZ687" s="46"/>
      <c r="BA687" s="46"/>
      <c r="BB687" s="46"/>
      <c r="BC687" s="46"/>
      <c r="BD687" s="46"/>
      <c r="BE687" s="46"/>
      <c r="BF687" s="46"/>
      <c r="BG687" s="46"/>
      <c r="BH687" s="46"/>
      <c r="BI687" s="46"/>
      <c r="BJ687" s="46"/>
      <c r="BK687" s="46"/>
      <c r="BL687" s="46"/>
      <c r="BM687" s="46"/>
      <c r="BN687" s="46"/>
      <c r="BO687" s="46"/>
      <c r="BP687" s="46"/>
      <c r="BQ687" s="46"/>
      <c r="BR687" s="46"/>
      <c r="BS687" s="46"/>
      <c r="BT687" s="46"/>
      <c r="BU687" s="46"/>
      <c r="BV687" s="46"/>
      <c r="BW687" s="46"/>
      <c r="BX687" s="46"/>
      <c r="BY687" s="46"/>
      <c r="BZ687" s="46"/>
      <c r="CA687" s="46"/>
      <c r="CB687" s="46"/>
      <c r="CC687" s="46"/>
      <c r="CD687" s="46"/>
      <c r="CE687" s="46"/>
      <c r="CF687" s="46"/>
      <c r="CG687" s="46"/>
      <c r="CH687" s="46"/>
    </row>
    <row r="688" spans="1:86" s="2" customFormat="1" ht="12" hidden="1">
      <c r="A688" s="21" t="s">
        <v>71</v>
      </c>
      <c r="B688" s="20" t="s">
        <v>49</v>
      </c>
      <c r="C688" s="20" t="s">
        <v>9</v>
      </c>
      <c r="D688" s="20" t="s">
        <v>12</v>
      </c>
      <c r="E688" s="20" t="s">
        <v>454</v>
      </c>
      <c r="F688" s="20" t="s">
        <v>69</v>
      </c>
      <c r="G688" s="108"/>
      <c r="H688" s="111"/>
      <c r="I688" s="108">
        <f t="shared" si="152"/>
        <v>0</v>
      </c>
      <c r="J688" s="46"/>
      <c r="K688" s="46"/>
      <c r="L688" s="46"/>
      <c r="M688" s="46"/>
      <c r="N688" s="46"/>
      <c r="O688" s="46"/>
      <c r="P688" s="46"/>
      <c r="Q688" s="46"/>
      <c r="R688" s="46"/>
      <c r="S688" s="46"/>
      <c r="T688" s="46"/>
      <c r="U688" s="46"/>
      <c r="V688" s="46"/>
      <c r="W688" s="46"/>
      <c r="X688" s="46"/>
      <c r="Y688" s="46"/>
      <c r="Z688" s="46"/>
      <c r="AA688" s="46"/>
      <c r="AB688" s="46"/>
      <c r="AC688" s="46"/>
      <c r="AD688" s="46"/>
      <c r="AE688" s="46"/>
      <c r="AF688" s="46"/>
      <c r="AG688" s="46"/>
      <c r="AH688" s="46"/>
      <c r="AI688" s="46"/>
      <c r="AJ688" s="46"/>
      <c r="AK688" s="46"/>
      <c r="AL688" s="46"/>
      <c r="AM688" s="46"/>
      <c r="AN688" s="46"/>
      <c r="AO688" s="46"/>
      <c r="AP688" s="46"/>
      <c r="AQ688" s="46"/>
      <c r="AR688" s="46"/>
      <c r="AS688" s="46"/>
      <c r="AT688" s="46"/>
      <c r="AU688" s="46"/>
      <c r="AV688" s="46"/>
      <c r="AW688" s="46"/>
      <c r="AX688" s="46"/>
      <c r="AY688" s="46"/>
      <c r="AZ688" s="46"/>
      <c r="BA688" s="46"/>
      <c r="BB688" s="46"/>
      <c r="BC688" s="46"/>
      <c r="BD688" s="46"/>
      <c r="BE688" s="46"/>
      <c r="BF688" s="46"/>
      <c r="BG688" s="46"/>
      <c r="BH688" s="46"/>
      <c r="BI688" s="46"/>
      <c r="BJ688" s="46"/>
      <c r="BK688" s="46"/>
      <c r="BL688" s="46"/>
      <c r="BM688" s="46"/>
      <c r="BN688" s="46"/>
      <c r="BO688" s="46"/>
      <c r="BP688" s="46"/>
      <c r="BQ688" s="46"/>
      <c r="BR688" s="46"/>
      <c r="BS688" s="46"/>
      <c r="BT688" s="46"/>
      <c r="BU688" s="46"/>
      <c r="BV688" s="46"/>
      <c r="BW688" s="46"/>
      <c r="BX688" s="46"/>
      <c r="BY688" s="46"/>
      <c r="BZ688" s="46"/>
      <c r="CA688" s="46"/>
      <c r="CB688" s="46"/>
      <c r="CC688" s="46"/>
      <c r="CD688" s="46"/>
      <c r="CE688" s="46"/>
      <c r="CF688" s="46"/>
      <c r="CG688" s="46"/>
      <c r="CH688" s="46"/>
    </row>
    <row r="689" spans="1:86" s="2" customFormat="1" ht="12">
      <c r="A689" s="25" t="s">
        <v>33</v>
      </c>
      <c r="B689" s="16" t="s">
        <v>49</v>
      </c>
      <c r="C689" s="26" t="s">
        <v>13</v>
      </c>
      <c r="D689" s="26"/>
      <c r="E689" s="26"/>
      <c r="F689" s="26"/>
      <c r="G689" s="106">
        <f>G690+G714</f>
        <v>14690.900000000001</v>
      </c>
      <c r="H689" s="106">
        <f t="shared" ref="H689" si="176">H690+H714</f>
        <v>0</v>
      </c>
      <c r="I689" s="106">
        <f t="shared" si="152"/>
        <v>14690.900000000001</v>
      </c>
      <c r="J689" s="46"/>
      <c r="K689" s="46"/>
      <c r="L689" s="46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  <c r="AA689" s="46"/>
      <c r="AB689" s="46"/>
      <c r="AC689" s="46"/>
      <c r="AD689" s="46"/>
      <c r="AE689" s="46"/>
      <c r="AF689" s="46"/>
      <c r="AG689" s="46"/>
      <c r="AH689" s="46"/>
      <c r="AI689" s="46"/>
      <c r="AJ689" s="46"/>
      <c r="AK689" s="46"/>
      <c r="AL689" s="46"/>
      <c r="AM689" s="46"/>
      <c r="AN689" s="46"/>
      <c r="AO689" s="46"/>
      <c r="AP689" s="46"/>
      <c r="AQ689" s="46"/>
      <c r="AR689" s="46"/>
      <c r="AS689" s="46"/>
      <c r="AT689" s="46"/>
      <c r="AU689" s="46"/>
      <c r="AV689" s="46"/>
      <c r="AW689" s="46"/>
      <c r="AX689" s="46"/>
      <c r="AY689" s="46"/>
      <c r="AZ689" s="46"/>
      <c r="BA689" s="46"/>
      <c r="BB689" s="46"/>
      <c r="BC689" s="46"/>
      <c r="BD689" s="46"/>
      <c r="BE689" s="46"/>
      <c r="BF689" s="46"/>
      <c r="BG689" s="46"/>
      <c r="BH689" s="46"/>
      <c r="BI689" s="46"/>
      <c r="BJ689" s="46"/>
      <c r="BK689" s="46"/>
      <c r="BL689" s="46"/>
      <c r="BM689" s="46"/>
      <c r="BN689" s="46"/>
      <c r="BO689" s="46"/>
      <c r="BP689" s="46"/>
      <c r="BQ689" s="46"/>
      <c r="BR689" s="46"/>
      <c r="BS689" s="46"/>
      <c r="BT689" s="46"/>
      <c r="BU689" s="46"/>
      <c r="BV689" s="46"/>
      <c r="BW689" s="46"/>
      <c r="BX689" s="46"/>
      <c r="BY689" s="46"/>
      <c r="BZ689" s="46"/>
      <c r="CA689" s="46"/>
      <c r="CB689" s="46"/>
      <c r="CC689" s="46"/>
      <c r="CD689" s="46"/>
      <c r="CE689" s="46"/>
      <c r="CF689" s="46"/>
      <c r="CG689" s="46"/>
      <c r="CH689" s="46"/>
    </row>
    <row r="690" spans="1:86" s="2" customFormat="1" ht="12">
      <c r="A690" s="22" t="s">
        <v>40</v>
      </c>
      <c r="B690" s="18" t="s">
        <v>49</v>
      </c>
      <c r="C690" s="42" t="s">
        <v>13</v>
      </c>
      <c r="D690" s="42" t="s">
        <v>14</v>
      </c>
      <c r="E690" s="42"/>
      <c r="F690" s="42"/>
      <c r="G690" s="107">
        <f>G691</f>
        <v>12077.900000000001</v>
      </c>
      <c r="H690" s="107">
        <f t="shared" ref="H690:H691" si="177">H691</f>
        <v>0</v>
      </c>
      <c r="I690" s="107">
        <f t="shared" si="152"/>
        <v>12077.900000000001</v>
      </c>
      <c r="J690" s="46"/>
      <c r="K690" s="46"/>
      <c r="L690" s="46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  <c r="AA690" s="46"/>
      <c r="AB690" s="46"/>
      <c r="AC690" s="46"/>
      <c r="AD690" s="46"/>
      <c r="AE690" s="46"/>
      <c r="AF690" s="46"/>
      <c r="AG690" s="46"/>
      <c r="AH690" s="46"/>
      <c r="AI690" s="46"/>
      <c r="AJ690" s="46"/>
      <c r="AK690" s="46"/>
      <c r="AL690" s="46"/>
      <c r="AM690" s="46"/>
      <c r="AN690" s="46"/>
      <c r="AO690" s="46"/>
      <c r="AP690" s="46"/>
      <c r="AQ690" s="46"/>
      <c r="AR690" s="46"/>
      <c r="AS690" s="46"/>
      <c r="AT690" s="46"/>
      <c r="AU690" s="46"/>
      <c r="AV690" s="46"/>
      <c r="AW690" s="46"/>
      <c r="AX690" s="46"/>
      <c r="AY690" s="46"/>
      <c r="AZ690" s="46"/>
      <c r="BA690" s="46"/>
      <c r="BB690" s="46"/>
      <c r="BC690" s="46"/>
      <c r="BD690" s="46"/>
      <c r="BE690" s="46"/>
      <c r="BF690" s="46"/>
      <c r="BG690" s="46"/>
      <c r="BH690" s="46"/>
      <c r="BI690" s="46"/>
      <c r="BJ690" s="46"/>
      <c r="BK690" s="46"/>
      <c r="BL690" s="46"/>
      <c r="BM690" s="46"/>
      <c r="BN690" s="46"/>
      <c r="BO690" s="46"/>
      <c r="BP690" s="46"/>
      <c r="BQ690" s="46"/>
      <c r="BR690" s="46"/>
      <c r="BS690" s="46"/>
      <c r="BT690" s="46"/>
      <c r="BU690" s="46"/>
      <c r="BV690" s="46"/>
      <c r="BW690" s="46"/>
      <c r="BX690" s="46"/>
      <c r="BY690" s="46"/>
      <c r="BZ690" s="46"/>
      <c r="CA690" s="46"/>
      <c r="CB690" s="46"/>
      <c r="CC690" s="46"/>
      <c r="CD690" s="46"/>
      <c r="CE690" s="46"/>
      <c r="CF690" s="46"/>
      <c r="CG690" s="46"/>
      <c r="CH690" s="46"/>
    </row>
    <row r="691" spans="1:86" s="2" customFormat="1" ht="24">
      <c r="A691" s="21" t="s">
        <v>333</v>
      </c>
      <c r="B691" s="20" t="s">
        <v>49</v>
      </c>
      <c r="C691" s="23" t="s">
        <v>13</v>
      </c>
      <c r="D691" s="23" t="s">
        <v>14</v>
      </c>
      <c r="E691" s="23" t="s">
        <v>166</v>
      </c>
      <c r="F691" s="23"/>
      <c r="G691" s="108">
        <f>G692</f>
        <v>12077.900000000001</v>
      </c>
      <c r="H691" s="108">
        <f t="shared" si="177"/>
        <v>0</v>
      </c>
      <c r="I691" s="108">
        <f t="shared" si="152"/>
        <v>12077.900000000001</v>
      </c>
      <c r="J691" s="46"/>
      <c r="K691" s="46"/>
      <c r="L691" s="46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  <c r="AA691" s="46"/>
      <c r="AB691" s="46"/>
      <c r="AC691" s="46"/>
      <c r="AD691" s="46"/>
      <c r="AE691" s="46"/>
      <c r="AF691" s="46"/>
      <c r="AG691" s="46"/>
      <c r="AH691" s="46"/>
      <c r="AI691" s="46"/>
      <c r="AJ691" s="46"/>
      <c r="AK691" s="46"/>
      <c r="AL691" s="46"/>
      <c r="AM691" s="46"/>
      <c r="AN691" s="46"/>
      <c r="AO691" s="46"/>
      <c r="AP691" s="46"/>
      <c r="AQ691" s="46"/>
      <c r="AR691" s="46"/>
      <c r="AS691" s="46"/>
      <c r="AT691" s="46"/>
      <c r="AU691" s="46"/>
      <c r="AV691" s="46"/>
      <c r="AW691" s="46"/>
      <c r="AX691" s="46"/>
      <c r="AY691" s="46"/>
      <c r="AZ691" s="46"/>
      <c r="BA691" s="46"/>
      <c r="BB691" s="46"/>
      <c r="BC691" s="46"/>
      <c r="BD691" s="46"/>
      <c r="BE691" s="46"/>
      <c r="BF691" s="46"/>
      <c r="BG691" s="46"/>
      <c r="BH691" s="46"/>
      <c r="BI691" s="46"/>
      <c r="BJ691" s="46"/>
      <c r="BK691" s="46"/>
      <c r="BL691" s="46"/>
      <c r="BM691" s="46"/>
      <c r="BN691" s="46"/>
      <c r="BO691" s="46"/>
      <c r="BP691" s="46"/>
      <c r="BQ691" s="46"/>
      <c r="BR691" s="46"/>
      <c r="BS691" s="46"/>
      <c r="BT691" s="46"/>
      <c r="BU691" s="46"/>
      <c r="BV691" s="46"/>
      <c r="BW691" s="46"/>
      <c r="BX691" s="46"/>
      <c r="BY691" s="46"/>
      <c r="BZ691" s="46"/>
      <c r="CA691" s="46"/>
      <c r="CB691" s="46"/>
      <c r="CC691" s="46"/>
      <c r="CD691" s="46"/>
      <c r="CE691" s="46"/>
      <c r="CF691" s="46"/>
      <c r="CG691" s="46"/>
      <c r="CH691" s="46"/>
    </row>
    <row r="692" spans="1:86">
      <c r="A692" s="21" t="s">
        <v>335</v>
      </c>
      <c r="B692" s="20" t="s">
        <v>49</v>
      </c>
      <c r="C692" s="23" t="s">
        <v>13</v>
      </c>
      <c r="D692" s="23" t="s">
        <v>14</v>
      </c>
      <c r="E692" s="23" t="s">
        <v>167</v>
      </c>
      <c r="F692" s="23"/>
      <c r="G692" s="108">
        <f>G693+G699+G711+G696+G705+G708+G702</f>
        <v>12077.900000000001</v>
      </c>
      <c r="H692" s="108">
        <f>H693+H699+H711+H696+H705+H708+H702</f>
        <v>0</v>
      </c>
      <c r="I692" s="108">
        <f t="shared" si="152"/>
        <v>12077.900000000001</v>
      </c>
      <c r="J692" s="47"/>
      <c r="K692" s="47"/>
      <c r="L692" s="47"/>
      <c r="M692" s="47"/>
      <c r="N692" s="47"/>
      <c r="O692" s="47"/>
      <c r="P692" s="47"/>
      <c r="Q692" s="47"/>
      <c r="R692" s="47"/>
      <c r="S692" s="47"/>
      <c r="T692" s="47"/>
      <c r="U692" s="47"/>
      <c r="V692" s="47"/>
      <c r="W692" s="47"/>
      <c r="X692" s="47"/>
      <c r="Y692" s="47"/>
      <c r="Z692" s="47"/>
      <c r="AA692" s="47"/>
      <c r="AB692" s="47"/>
      <c r="AC692" s="47"/>
      <c r="AD692" s="47"/>
      <c r="AE692" s="47"/>
      <c r="AF692" s="47"/>
      <c r="AG692" s="47"/>
      <c r="AH692" s="47"/>
      <c r="AI692" s="47"/>
      <c r="AJ692" s="47"/>
      <c r="AK692" s="47"/>
      <c r="AL692" s="47"/>
      <c r="AM692" s="47"/>
      <c r="AN692" s="47"/>
      <c r="AO692" s="47"/>
      <c r="AP692" s="47"/>
      <c r="AQ692" s="47"/>
      <c r="AR692" s="47"/>
      <c r="AS692" s="47"/>
      <c r="AT692" s="47"/>
      <c r="AU692" s="47"/>
      <c r="AV692" s="47"/>
      <c r="AW692" s="47"/>
      <c r="AX692" s="47"/>
      <c r="AY692" s="47"/>
      <c r="AZ692" s="47"/>
      <c r="BA692" s="47"/>
      <c r="BB692" s="47"/>
      <c r="BC692" s="47"/>
      <c r="BD692" s="47"/>
      <c r="BE692" s="47"/>
      <c r="BF692" s="47"/>
      <c r="BG692" s="47"/>
      <c r="BH692" s="47"/>
      <c r="BI692" s="47"/>
      <c r="BJ692" s="47"/>
      <c r="BK692" s="47"/>
      <c r="BL692" s="47"/>
      <c r="BM692" s="47"/>
      <c r="BN692" s="47"/>
      <c r="BO692" s="47"/>
      <c r="BP692" s="47"/>
      <c r="BQ692" s="47"/>
      <c r="BR692" s="47"/>
      <c r="BS692" s="47"/>
      <c r="BT692" s="47"/>
      <c r="BU692" s="47"/>
      <c r="BV692" s="47"/>
      <c r="BW692" s="47"/>
      <c r="BX692" s="47"/>
      <c r="BY692" s="47"/>
      <c r="BZ692" s="47"/>
      <c r="CA692" s="47"/>
      <c r="CB692" s="47"/>
      <c r="CC692" s="47"/>
      <c r="CD692" s="47"/>
      <c r="CE692" s="47"/>
      <c r="CF692" s="47"/>
      <c r="CG692" s="47"/>
      <c r="CH692" s="47"/>
    </row>
    <row r="693" spans="1:86" s="2" customFormat="1" ht="24">
      <c r="A693" s="21" t="s">
        <v>127</v>
      </c>
      <c r="B693" s="20" t="s">
        <v>49</v>
      </c>
      <c r="C693" s="23" t="s">
        <v>13</v>
      </c>
      <c r="D693" s="23" t="s">
        <v>14</v>
      </c>
      <c r="E693" s="23" t="s">
        <v>176</v>
      </c>
      <c r="F693" s="23"/>
      <c r="G693" s="108">
        <f>G694</f>
        <v>3364</v>
      </c>
      <c r="H693" s="108">
        <f t="shared" ref="H693:H694" si="178">H694</f>
        <v>0</v>
      </c>
      <c r="I693" s="108">
        <f t="shared" si="152"/>
        <v>3364</v>
      </c>
      <c r="J693" s="46"/>
      <c r="K693" s="46"/>
      <c r="L693" s="46"/>
      <c r="M693" s="46"/>
      <c r="N693" s="46"/>
      <c r="O693" s="46"/>
      <c r="P693" s="46"/>
      <c r="Q693" s="46"/>
      <c r="R693" s="46"/>
      <c r="S693" s="46"/>
      <c r="T693" s="46"/>
      <c r="U693" s="46"/>
      <c r="V693" s="46"/>
      <c r="W693" s="46"/>
      <c r="X693" s="46"/>
      <c r="Y693" s="46"/>
      <c r="Z693" s="46"/>
      <c r="AA693" s="46"/>
      <c r="AB693" s="46"/>
      <c r="AC693" s="46"/>
      <c r="AD693" s="46"/>
      <c r="AE693" s="46"/>
      <c r="AF693" s="46"/>
      <c r="AG693" s="46"/>
      <c r="AH693" s="46"/>
      <c r="AI693" s="46"/>
      <c r="AJ693" s="46"/>
      <c r="AK693" s="46"/>
      <c r="AL693" s="46"/>
      <c r="AM693" s="46"/>
      <c r="AN693" s="46"/>
      <c r="AO693" s="46"/>
      <c r="AP693" s="46"/>
      <c r="AQ693" s="46"/>
      <c r="AR693" s="46"/>
      <c r="AS693" s="46"/>
      <c r="AT693" s="46"/>
      <c r="AU693" s="46"/>
      <c r="AV693" s="46"/>
      <c r="AW693" s="46"/>
      <c r="AX693" s="46"/>
      <c r="AY693" s="46"/>
      <c r="AZ693" s="46"/>
      <c r="BA693" s="46"/>
      <c r="BB693" s="46"/>
      <c r="BC693" s="46"/>
      <c r="BD693" s="46"/>
      <c r="BE693" s="46"/>
      <c r="BF693" s="46"/>
      <c r="BG693" s="46"/>
      <c r="BH693" s="46"/>
      <c r="BI693" s="46"/>
      <c r="BJ693" s="46"/>
      <c r="BK693" s="46"/>
      <c r="BL693" s="46"/>
      <c r="BM693" s="46"/>
      <c r="BN693" s="46"/>
      <c r="BO693" s="46"/>
      <c r="BP693" s="46"/>
      <c r="BQ693" s="46"/>
      <c r="BR693" s="46"/>
      <c r="BS693" s="46"/>
      <c r="BT693" s="46"/>
      <c r="BU693" s="46"/>
      <c r="BV693" s="46"/>
      <c r="BW693" s="46"/>
      <c r="BX693" s="46"/>
      <c r="BY693" s="46"/>
      <c r="BZ693" s="46"/>
      <c r="CA693" s="46"/>
      <c r="CB693" s="46"/>
      <c r="CC693" s="46"/>
      <c r="CD693" s="46"/>
      <c r="CE693" s="46"/>
      <c r="CF693" s="46"/>
      <c r="CG693" s="46"/>
      <c r="CH693" s="46"/>
    </row>
    <row r="694" spans="1:86" s="2" customFormat="1" ht="12">
      <c r="A694" s="21" t="s">
        <v>114</v>
      </c>
      <c r="B694" s="20" t="s">
        <v>49</v>
      </c>
      <c r="C694" s="23" t="s">
        <v>13</v>
      </c>
      <c r="D694" s="23" t="s">
        <v>14</v>
      </c>
      <c r="E694" s="23" t="s">
        <v>176</v>
      </c>
      <c r="F694" s="23" t="s">
        <v>93</v>
      </c>
      <c r="G694" s="108">
        <f>G695</f>
        <v>3364</v>
      </c>
      <c r="H694" s="108">
        <f t="shared" si="178"/>
        <v>0</v>
      </c>
      <c r="I694" s="108">
        <f t="shared" si="152"/>
        <v>3364</v>
      </c>
      <c r="J694" s="46"/>
      <c r="K694" s="46"/>
      <c r="L694" s="46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  <c r="AA694" s="46"/>
      <c r="AB694" s="46"/>
      <c r="AC694" s="46"/>
      <c r="AD694" s="46"/>
      <c r="AE694" s="46"/>
      <c r="AF694" s="46"/>
      <c r="AG694" s="46"/>
      <c r="AH694" s="46"/>
      <c r="AI694" s="46"/>
      <c r="AJ694" s="46"/>
      <c r="AK694" s="46"/>
      <c r="AL694" s="46"/>
      <c r="AM694" s="46"/>
      <c r="AN694" s="46"/>
      <c r="AO694" s="46"/>
      <c r="AP694" s="46"/>
      <c r="AQ694" s="46"/>
      <c r="AR694" s="46"/>
      <c r="AS694" s="46"/>
      <c r="AT694" s="46"/>
      <c r="AU694" s="46"/>
      <c r="AV694" s="46"/>
      <c r="AW694" s="46"/>
      <c r="AX694" s="46"/>
      <c r="AY694" s="46"/>
      <c r="AZ694" s="46"/>
      <c r="BA694" s="46"/>
      <c r="BB694" s="46"/>
      <c r="BC694" s="46"/>
      <c r="BD694" s="46"/>
      <c r="BE694" s="46"/>
      <c r="BF694" s="46"/>
      <c r="BG694" s="46"/>
      <c r="BH694" s="46"/>
      <c r="BI694" s="46"/>
      <c r="BJ694" s="46"/>
      <c r="BK694" s="46"/>
      <c r="BL694" s="46"/>
      <c r="BM694" s="46"/>
      <c r="BN694" s="46"/>
      <c r="BO694" s="46"/>
      <c r="BP694" s="46"/>
      <c r="BQ694" s="46"/>
      <c r="BR694" s="46"/>
      <c r="BS694" s="46"/>
      <c r="BT694" s="46"/>
      <c r="BU694" s="46"/>
      <c r="BV694" s="46"/>
      <c r="BW694" s="46"/>
      <c r="BX694" s="46"/>
      <c r="BY694" s="46"/>
      <c r="BZ694" s="46"/>
      <c r="CA694" s="46"/>
      <c r="CB694" s="46"/>
      <c r="CC694" s="46"/>
      <c r="CD694" s="46"/>
      <c r="CE694" s="46"/>
      <c r="CF694" s="46"/>
      <c r="CG694" s="46"/>
      <c r="CH694" s="46"/>
    </row>
    <row r="695" spans="1:86" s="2" customFormat="1" ht="12">
      <c r="A695" s="21" t="s">
        <v>206</v>
      </c>
      <c r="B695" s="20" t="s">
        <v>49</v>
      </c>
      <c r="C695" s="23" t="s">
        <v>13</v>
      </c>
      <c r="D695" s="23" t="s">
        <v>14</v>
      </c>
      <c r="E695" s="23" t="s">
        <v>176</v>
      </c>
      <c r="F695" s="23" t="s">
        <v>207</v>
      </c>
      <c r="G695" s="108">
        <v>3364</v>
      </c>
      <c r="H695" s="111"/>
      <c r="I695" s="108">
        <f t="shared" si="152"/>
        <v>3364</v>
      </c>
      <c r="J695" s="46"/>
      <c r="K695" s="46"/>
      <c r="L695" s="46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  <c r="AA695" s="46"/>
      <c r="AB695" s="46"/>
      <c r="AC695" s="46"/>
      <c r="AD695" s="46"/>
      <c r="AE695" s="46"/>
      <c r="AF695" s="46"/>
      <c r="AG695" s="46"/>
      <c r="AH695" s="46"/>
      <c r="AI695" s="46"/>
      <c r="AJ695" s="46"/>
      <c r="AK695" s="46"/>
      <c r="AL695" s="46"/>
      <c r="AM695" s="46"/>
      <c r="AN695" s="46"/>
      <c r="AO695" s="46"/>
      <c r="AP695" s="46"/>
      <c r="AQ695" s="46"/>
      <c r="AR695" s="46"/>
      <c r="AS695" s="46"/>
      <c r="AT695" s="46"/>
      <c r="AU695" s="46"/>
      <c r="AV695" s="46"/>
      <c r="AW695" s="46"/>
      <c r="AX695" s="46"/>
      <c r="AY695" s="46"/>
      <c r="AZ695" s="46"/>
      <c r="BA695" s="46"/>
      <c r="BB695" s="46"/>
      <c r="BC695" s="46"/>
      <c r="BD695" s="46"/>
      <c r="BE695" s="46"/>
      <c r="BF695" s="46"/>
      <c r="BG695" s="46"/>
      <c r="BH695" s="46"/>
      <c r="BI695" s="46"/>
      <c r="BJ695" s="46"/>
      <c r="BK695" s="46"/>
      <c r="BL695" s="46"/>
      <c r="BM695" s="46"/>
      <c r="BN695" s="46"/>
      <c r="BO695" s="46"/>
      <c r="BP695" s="46"/>
      <c r="BQ695" s="46"/>
      <c r="BR695" s="46"/>
      <c r="BS695" s="46"/>
      <c r="BT695" s="46"/>
      <c r="BU695" s="46"/>
      <c r="BV695" s="46"/>
      <c r="BW695" s="46"/>
      <c r="BX695" s="46"/>
      <c r="BY695" s="46"/>
      <c r="BZ695" s="46"/>
      <c r="CA695" s="46"/>
      <c r="CB695" s="46"/>
      <c r="CC695" s="46"/>
      <c r="CD695" s="46"/>
      <c r="CE695" s="46"/>
      <c r="CF695" s="46"/>
      <c r="CG695" s="46"/>
      <c r="CH695" s="46"/>
    </row>
    <row r="696" spans="1:86" s="2" customFormat="1" ht="24">
      <c r="A696" s="21" t="s">
        <v>254</v>
      </c>
      <c r="B696" s="20" t="s">
        <v>49</v>
      </c>
      <c r="C696" s="23" t="s">
        <v>13</v>
      </c>
      <c r="D696" s="23" t="s">
        <v>14</v>
      </c>
      <c r="E696" s="23" t="s">
        <v>253</v>
      </c>
      <c r="F696" s="23"/>
      <c r="G696" s="108">
        <f>G697</f>
        <v>1272.9000000000001</v>
      </c>
      <c r="H696" s="108">
        <f t="shared" ref="H696:H697" si="179">H697</f>
        <v>0</v>
      </c>
      <c r="I696" s="108">
        <f t="shared" si="152"/>
        <v>1272.9000000000001</v>
      </c>
      <c r="J696" s="46"/>
      <c r="K696" s="46"/>
      <c r="L696" s="46"/>
      <c r="M696" s="46"/>
      <c r="N696" s="46"/>
      <c r="O696" s="46"/>
      <c r="P696" s="46"/>
      <c r="Q696" s="46"/>
      <c r="R696" s="46"/>
      <c r="S696" s="46"/>
      <c r="T696" s="46"/>
      <c r="U696" s="46"/>
      <c r="V696" s="46"/>
      <c r="W696" s="46"/>
      <c r="X696" s="46"/>
      <c r="Y696" s="46"/>
      <c r="Z696" s="46"/>
      <c r="AA696" s="46"/>
      <c r="AB696" s="46"/>
      <c r="AC696" s="46"/>
      <c r="AD696" s="46"/>
      <c r="AE696" s="46"/>
      <c r="AF696" s="46"/>
      <c r="AG696" s="46"/>
      <c r="AH696" s="46"/>
      <c r="AI696" s="46"/>
      <c r="AJ696" s="46"/>
      <c r="AK696" s="46"/>
      <c r="AL696" s="46"/>
      <c r="AM696" s="46"/>
      <c r="AN696" s="46"/>
      <c r="AO696" s="46"/>
      <c r="AP696" s="46"/>
      <c r="AQ696" s="46"/>
      <c r="AR696" s="46"/>
      <c r="AS696" s="46"/>
      <c r="AT696" s="46"/>
      <c r="AU696" s="46"/>
      <c r="AV696" s="46"/>
      <c r="AW696" s="46"/>
      <c r="AX696" s="46"/>
      <c r="AY696" s="46"/>
      <c r="AZ696" s="46"/>
      <c r="BA696" s="46"/>
      <c r="BB696" s="46"/>
      <c r="BC696" s="46"/>
      <c r="BD696" s="46"/>
      <c r="BE696" s="46"/>
      <c r="BF696" s="46"/>
      <c r="BG696" s="46"/>
      <c r="BH696" s="46"/>
      <c r="BI696" s="46"/>
      <c r="BJ696" s="46"/>
      <c r="BK696" s="46"/>
      <c r="BL696" s="46"/>
      <c r="BM696" s="46"/>
      <c r="BN696" s="46"/>
      <c r="BO696" s="46"/>
      <c r="BP696" s="46"/>
      <c r="BQ696" s="46"/>
      <c r="BR696" s="46"/>
      <c r="BS696" s="46"/>
      <c r="BT696" s="46"/>
      <c r="BU696" s="46"/>
      <c r="BV696" s="46"/>
      <c r="BW696" s="46"/>
      <c r="BX696" s="46"/>
      <c r="BY696" s="46"/>
      <c r="BZ696" s="46"/>
      <c r="CA696" s="46"/>
      <c r="CB696" s="46"/>
      <c r="CC696" s="46"/>
      <c r="CD696" s="46"/>
      <c r="CE696" s="46"/>
      <c r="CF696" s="46"/>
      <c r="CG696" s="46"/>
      <c r="CH696" s="46"/>
    </row>
    <row r="697" spans="1:86" s="2" customFormat="1" ht="12">
      <c r="A697" s="21" t="s">
        <v>114</v>
      </c>
      <c r="B697" s="20" t="s">
        <v>49</v>
      </c>
      <c r="C697" s="23" t="s">
        <v>13</v>
      </c>
      <c r="D697" s="23" t="s">
        <v>14</v>
      </c>
      <c r="E697" s="23" t="s">
        <v>253</v>
      </c>
      <c r="F697" s="23" t="s">
        <v>93</v>
      </c>
      <c r="G697" s="108">
        <f>G698</f>
        <v>1272.9000000000001</v>
      </c>
      <c r="H697" s="108">
        <f t="shared" si="179"/>
        <v>0</v>
      </c>
      <c r="I697" s="108">
        <f t="shared" si="152"/>
        <v>1272.9000000000001</v>
      </c>
      <c r="J697" s="46"/>
      <c r="K697" s="46"/>
      <c r="L697" s="46"/>
      <c r="M697" s="46"/>
      <c r="N697" s="46"/>
      <c r="O697" s="46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  <c r="AA697" s="46"/>
      <c r="AB697" s="46"/>
      <c r="AC697" s="46"/>
      <c r="AD697" s="46"/>
      <c r="AE697" s="46"/>
      <c r="AF697" s="46"/>
      <c r="AG697" s="46"/>
      <c r="AH697" s="46"/>
      <c r="AI697" s="46"/>
      <c r="AJ697" s="46"/>
      <c r="AK697" s="46"/>
      <c r="AL697" s="46"/>
      <c r="AM697" s="46"/>
      <c r="AN697" s="46"/>
      <c r="AO697" s="46"/>
      <c r="AP697" s="46"/>
      <c r="AQ697" s="46"/>
      <c r="AR697" s="46"/>
      <c r="AS697" s="46"/>
      <c r="AT697" s="46"/>
      <c r="AU697" s="46"/>
      <c r="AV697" s="46"/>
      <c r="AW697" s="46"/>
      <c r="AX697" s="46"/>
      <c r="AY697" s="46"/>
      <c r="AZ697" s="46"/>
      <c r="BA697" s="46"/>
      <c r="BB697" s="46"/>
      <c r="BC697" s="46"/>
      <c r="BD697" s="46"/>
      <c r="BE697" s="46"/>
      <c r="BF697" s="46"/>
      <c r="BG697" s="46"/>
      <c r="BH697" s="46"/>
      <c r="BI697" s="46"/>
      <c r="BJ697" s="46"/>
      <c r="BK697" s="46"/>
      <c r="BL697" s="46"/>
      <c r="BM697" s="46"/>
      <c r="BN697" s="46"/>
      <c r="BO697" s="46"/>
      <c r="BP697" s="46"/>
      <c r="BQ697" s="46"/>
      <c r="BR697" s="46"/>
      <c r="BS697" s="46"/>
      <c r="BT697" s="46"/>
      <c r="BU697" s="46"/>
      <c r="BV697" s="46"/>
      <c r="BW697" s="46"/>
      <c r="BX697" s="46"/>
      <c r="BY697" s="46"/>
      <c r="BZ697" s="46"/>
      <c r="CA697" s="46"/>
      <c r="CB697" s="46"/>
      <c r="CC697" s="46"/>
      <c r="CD697" s="46"/>
      <c r="CE697" s="46"/>
      <c r="CF697" s="46"/>
      <c r="CG697" s="46"/>
      <c r="CH697" s="46"/>
    </row>
    <row r="698" spans="1:86" s="2" customFormat="1" ht="12">
      <c r="A698" s="21" t="s">
        <v>206</v>
      </c>
      <c r="B698" s="20" t="s">
        <v>49</v>
      </c>
      <c r="C698" s="23" t="s">
        <v>13</v>
      </c>
      <c r="D698" s="23" t="s">
        <v>14</v>
      </c>
      <c r="E698" s="23" t="s">
        <v>253</v>
      </c>
      <c r="F698" s="23" t="s">
        <v>207</v>
      </c>
      <c r="G698" s="108">
        <f>1272.9</f>
        <v>1272.9000000000001</v>
      </c>
      <c r="H698" s="111"/>
      <c r="I698" s="108">
        <f t="shared" si="152"/>
        <v>1272.9000000000001</v>
      </c>
      <c r="J698" s="46"/>
      <c r="K698" s="46"/>
      <c r="L698" s="46"/>
      <c r="M698" s="46"/>
      <c r="N698" s="46"/>
      <c r="O698" s="46"/>
      <c r="P698" s="46"/>
      <c r="Q698" s="46"/>
      <c r="R698" s="46"/>
      <c r="S698" s="46"/>
      <c r="T698" s="46"/>
      <c r="U698" s="46"/>
      <c r="V698" s="46"/>
      <c r="W698" s="46"/>
      <c r="X698" s="46"/>
      <c r="Y698" s="46"/>
      <c r="Z698" s="46"/>
      <c r="AA698" s="46"/>
      <c r="AB698" s="46"/>
      <c r="AC698" s="46"/>
      <c r="AD698" s="46"/>
      <c r="AE698" s="46"/>
      <c r="AF698" s="46"/>
      <c r="AG698" s="46"/>
      <c r="AH698" s="46"/>
      <c r="AI698" s="46"/>
      <c r="AJ698" s="46"/>
      <c r="AK698" s="46"/>
      <c r="AL698" s="46"/>
      <c r="AM698" s="46"/>
      <c r="AN698" s="46"/>
      <c r="AO698" s="46"/>
      <c r="AP698" s="46"/>
      <c r="AQ698" s="46"/>
      <c r="AR698" s="46"/>
      <c r="AS698" s="46"/>
      <c r="AT698" s="46"/>
      <c r="AU698" s="46"/>
      <c r="AV698" s="46"/>
      <c r="AW698" s="46"/>
      <c r="AX698" s="46"/>
      <c r="AY698" s="46"/>
      <c r="AZ698" s="46"/>
      <c r="BA698" s="46"/>
      <c r="BB698" s="46"/>
      <c r="BC698" s="46"/>
      <c r="BD698" s="46"/>
      <c r="BE698" s="46"/>
      <c r="BF698" s="46"/>
      <c r="BG698" s="46"/>
      <c r="BH698" s="46"/>
      <c r="BI698" s="46"/>
      <c r="BJ698" s="46"/>
      <c r="BK698" s="46"/>
      <c r="BL698" s="46"/>
      <c r="BM698" s="46"/>
      <c r="BN698" s="46"/>
      <c r="BO698" s="46"/>
      <c r="BP698" s="46"/>
      <c r="BQ698" s="46"/>
      <c r="BR698" s="46"/>
      <c r="BS698" s="46"/>
      <c r="BT698" s="46"/>
      <c r="BU698" s="46"/>
      <c r="BV698" s="46"/>
      <c r="BW698" s="46"/>
      <c r="BX698" s="46"/>
      <c r="BY698" s="46"/>
      <c r="BZ698" s="46"/>
      <c r="CA698" s="46"/>
      <c r="CB698" s="46"/>
      <c r="CC698" s="46"/>
      <c r="CD698" s="46"/>
      <c r="CE698" s="46"/>
      <c r="CF698" s="46"/>
      <c r="CG698" s="46"/>
      <c r="CH698" s="46"/>
    </row>
    <row r="699" spans="1:86" s="2" customFormat="1" ht="24">
      <c r="A699" s="21" t="s">
        <v>115</v>
      </c>
      <c r="B699" s="57" t="s">
        <v>49</v>
      </c>
      <c r="C699" s="58" t="s">
        <v>13</v>
      </c>
      <c r="D699" s="58" t="s">
        <v>14</v>
      </c>
      <c r="E699" s="58" t="s">
        <v>177</v>
      </c>
      <c r="F699" s="58"/>
      <c r="G699" s="108">
        <f>G700</f>
        <v>581.20000000000005</v>
      </c>
      <c r="H699" s="108">
        <f t="shared" ref="H699:H703" si="180">H700</f>
        <v>0</v>
      </c>
      <c r="I699" s="108">
        <f t="shared" si="152"/>
        <v>581.20000000000005</v>
      </c>
      <c r="J699" s="46"/>
      <c r="K699" s="46"/>
      <c r="L699" s="46"/>
      <c r="M699" s="46"/>
      <c r="N699" s="46"/>
      <c r="O699" s="46"/>
      <c r="P699" s="46"/>
      <c r="Q699" s="46"/>
      <c r="R699" s="46"/>
      <c r="S699" s="46"/>
      <c r="T699" s="46"/>
      <c r="U699" s="46"/>
      <c r="V699" s="46"/>
      <c r="W699" s="46"/>
      <c r="X699" s="46"/>
      <c r="Y699" s="46"/>
      <c r="Z699" s="46"/>
      <c r="AA699" s="46"/>
      <c r="AB699" s="46"/>
      <c r="AC699" s="46"/>
      <c r="AD699" s="46"/>
      <c r="AE699" s="46"/>
      <c r="AF699" s="46"/>
      <c r="AG699" s="46"/>
      <c r="AH699" s="46"/>
      <c r="AI699" s="46"/>
      <c r="AJ699" s="46"/>
      <c r="AK699" s="46"/>
      <c r="AL699" s="46"/>
      <c r="AM699" s="46"/>
      <c r="AN699" s="46"/>
      <c r="AO699" s="46"/>
      <c r="AP699" s="46"/>
      <c r="AQ699" s="46"/>
      <c r="AR699" s="46"/>
      <c r="AS699" s="46"/>
      <c r="AT699" s="46"/>
      <c r="AU699" s="46"/>
      <c r="AV699" s="46"/>
      <c r="AW699" s="46"/>
      <c r="AX699" s="46"/>
      <c r="AY699" s="46"/>
      <c r="AZ699" s="46"/>
      <c r="BA699" s="46"/>
      <c r="BB699" s="46"/>
      <c r="BC699" s="46"/>
      <c r="BD699" s="46"/>
      <c r="BE699" s="46"/>
      <c r="BF699" s="46"/>
      <c r="BG699" s="46"/>
      <c r="BH699" s="46"/>
      <c r="BI699" s="46"/>
      <c r="BJ699" s="46"/>
      <c r="BK699" s="46"/>
      <c r="BL699" s="46"/>
      <c r="BM699" s="46"/>
      <c r="BN699" s="46"/>
      <c r="BO699" s="46"/>
      <c r="BP699" s="46"/>
      <c r="BQ699" s="46"/>
      <c r="BR699" s="46"/>
      <c r="BS699" s="46"/>
      <c r="BT699" s="46"/>
      <c r="BU699" s="46"/>
      <c r="BV699" s="46"/>
      <c r="BW699" s="46"/>
      <c r="BX699" s="46"/>
      <c r="BY699" s="46"/>
      <c r="BZ699" s="46"/>
      <c r="CA699" s="46"/>
      <c r="CB699" s="46"/>
      <c r="CC699" s="46"/>
      <c r="CD699" s="46"/>
      <c r="CE699" s="46"/>
      <c r="CF699" s="46"/>
      <c r="CG699" s="46"/>
      <c r="CH699" s="46"/>
    </row>
    <row r="700" spans="1:86" s="2" customFormat="1" ht="12">
      <c r="A700" s="21" t="s">
        <v>114</v>
      </c>
      <c r="B700" s="57" t="s">
        <v>49</v>
      </c>
      <c r="C700" s="58" t="s">
        <v>13</v>
      </c>
      <c r="D700" s="58" t="s">
        <v>14</v>
      </c>
      <c r="E700" s="58" t="s">
        <v>177</v>
      </c>
      <c r="F700" s="57" t="s">
        <v>93</v>
      </c>
      <c r="G700" s="108">
        <f>G701</f>
        <v>581.20000000000005</v>
      </c>
      <c r="H700" s="108">
        <f t="shared" si="180"/>
        <v>0</v>
      </c>
      <c r="I700" s="108">
        <f t="shared" si="152"/>
        <v>581.20000000000005</v>
      </c>
      <c r="J700" s="46"/>
      <c r="K700" s="46"/>
      <c r="L700" s="46"/>
      <c r="M700" s="46"/>
      <c r="N700" s="46"/>
      <c r="O700" s="46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  <c r="AA700" s="46"/>
      <c r="AB700" s="46"/>
      <c r="AC700" s="46"/>
      <c r="AD700" s="46"/>
      <c r="AE700" s="46"/>
      <c r="AF700" s="46"/>
      <c r="AG700" s="46"/>
      <c r="AH700" s="46"/>
      <c r="AI700" s="46"/>
      <c r="AJ700" s="46"/>
      <c r="AK700" s="46"/>
      <c r="AL700" s="46"/>
      <c r="AM700" s="46"/>
      <c r="AN700" s="46"/>
      <c r="AO700" s="46"/>
      <c r="AP700" s="46"/>
      <c r="AQ700" s="46"/>
      <c r="AR700" s="46"/>
      <c r="AS700" s="46"/>
      <c r="AT700" s="46"/>
      <c r="AU700" s="46"/>
      <c r="AV700" s="46"/>
      <c r="AW700" s="46"/>
      <c r="AX700" s="46"/>
      <c r="AY700" s="46"/>
      <c r="AZ700" s="46"/>
      <c r="BA700" s="46"/>
      <c r="BB700" s="46"/>
      <c r="BC700" s="46"/>
      <c r="BD700" s="46"/>
      <c r="BE700" s="46"/>
      <c r="BF700" s="46"/>
      <c r="BG700" s="46"/>
      <c r="BH700" s="46"/>
      <c r="BI700" s="46"/>
      <c r="BJ700" s="46"/>
      <c r="BK700" s="46"/>
      <c r="BL700" s="46"/>
      <c r="BM700" s="46"/>
      <c r="BN700" s="46"/>
      <c r="BO700" s="46"/>
      <c r="BP700" s="46"/>
      <c r="BQ700" s="46"/>
      <c r="BR700" s="46"/>
      <c r="BS700" s="46"/>
      <c r="BT700" s="46"/>
      <c r="BU700" s="46"/>
      <c r="BV700" s="46"/>
      <c r="BW700" s="46"/>
      <c r="BX700" s="46"/>
      <c r="BY700" s="46"/>
      <c r="BZ700" s="46"/>
      <c r="CA700" s="46"/>
      <c r="CB700" s="46"/>
      <c r="CC700" s="46"/>
      <c r="CD700" s="46"/>
      <c r="CE700" s="46"/>
      <c r="CF700" s="46"/>
      <c r="CG700" s="46"/>
      <c r="CH700" s="46"/>
    </row>
    <row r="701" spans="1:86" s="2" customFormat="1" ht="12">
      <c r="A701" s="21" t="s">
        <v>206</v>
      </c>
      <c r="B701" s="57" t="s">
        <v>49</v>
      </c>
      <c r="C701" s="58" t="s">
        <v>13</v>
      </c>
      <c r="D701" s="58" t="s">
        <v>14</v>
      </c>
      <c r="E701" s="58" t="s">
        <v>177</v>
      </c>
      <c r="F701" s="57" t="s">
        <v>207</v>
      </c>
      <c r="G701" s="108">
        <f>581.2</f>
        <v>581.20000000000005</v>
      </c>
      <c r="H701" s="111"/>
      <c r="I701" s="108">
        <f t="shared" si="152"/>
        <v>581.20000000000005</v>
      </c>
      <c r="J701" s="46"/>
      <c r="K701" s="46"/>
      <c r="L701" s="46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  <c r="AA701" s="46"/>
      <c r="AB701" s="46"/>
      <c r="AC701" s="46"/>
      <c r="AD701" s="46"/>
      <c r="AE701" s="46"/>
      <c r="AF701" s="46"/>
      <c r="AG701" s="46"/>
      <c r="AH701" s="46"/>
      <c r="AI701" s="46"/>
      <c r="AJ701" s="46"/>
      <c r="AK701" s="46"/>
      <c r="AL701" s="46"/>
      <c r="AM701" s="46"/>
      <c r="AN701" s="46"/>
      <c r="AO701" s="46"/>
      <c r="AP701" s="46"/>
      <c r="AQ701" s="46"/>
      <c r="AR701" s="46"/>
      <c r="AS701" s="46"/>
      <c r="AT701" s="46"/>
      <c r="AU701" s="46"/>
      <c r="AV701" s="46"/>
      <c r="AW701" s="46"/>
      <c r="AX701" s="46"/>
      <c r="AY701" s="46"/>
      <c r="AZ701" s="46"/>
      <c r="BA701" s="46"/>
      <c r="BB701" s="46"/>
      <c r="BC701" s="46"/>
      <c r="BD701" s="46"/>
      <c r="BE701" s="46"/>
      <c r="BF701" s="46"/>
      <c r="BG701" s="46"/>
      <c r="BH701" s="46"/>
      <c r="BI701" s="46"/>
      <c r="BJ701" s="46"/>
      <c r="BK701" s="46"/>
      <c r="BL701" s="46"/>
      <c r="BM701" s="46"/>
      <c r="BN701" s="46"/>
      <c r="BO701" s="46"/>
      <c r="BP701" s="46"/>
      <c r="BQ701" s="46"/>
      <c r="BR701" s="46"/>
      <c r="BS701" s="46"/>
      <c r="BT701" s="46"/>
      <c r="BU701" s="46"/>
      <c r="BV701" s="46"/>
      <c r="BW701" s="46"/>
      <c r="BX701" s="46"/>
      <c r="BY701" s="46"/>
      <c r="BZ701" s="46"/>
      <c r="CA701" s="46"/>
      <c r="CB701" s="46"/>
      <c r="CC701" s="46"/>
      <c r="CD701" s="46"/>
      <c r="CE701" s="46"/>
      <c r="CF701" s="46"/>
      <c r="CG701" s="46"/>
      <c r="CH701" s="46"/>
    </row>
    <row r="702" spans="1:86" s="2" customFormat="1" ht="24">
      <c r="A702" s="21" t="s">
        <v>419</v>
      </c>
      <c r="B702" s="57" t="s">
        <v>49</v>
      </c>
      <c r="C702" s="58" t="s">
        <v>13</v>
      </c>
      <c r="D702" s="58" t="s">
        <v>14</v>
      </c>
      <c r="E702" s="58" t="s">
        <v>418</v>
      </c>
      <c r="F702" s="58"/>
      <c r="G702" s="108">
        <f>G703</f>
        <v>6611.6</v>
      </c>
      <c r="H702" s="108">
        <f t="shared" si="180"/>
        <v>0</v>
      </c>
      <c r="I702" s="108">
        <f t="shared" si="152"/>
        <v>6611.6</v>
      </c>
      <c r="J702" s="46"/>
      <c r="K702" s="46"/>
      <c r="L702" s="46"/>
      <c r="M702" s="46"/>
      <c r="N702" s="46"/>
      <c r="O702" s="46"/>
      <c r="P702" s="46"/>
      <c r="Q702" s="46"/>
      <c r="R702" s="46"/>
      <c r="S702" s="46"/>
      <c r="T702" s="46"/>
      <c r="U702" s="46"/>
      <c r="V702" s="46"/>
      <c r="W702" s="46"/>
      <c r="X702" s="46"/>
      <c r="Y702" s="46"/>
      <c r="Z702" s="46"/>
      <c r="AA702" s="46"/>
      <c r="AB702" s="46"/>
      <c r="AC702" s="46"/>
      <c r="AD702" s="46"/>
      <c r="AE702" s="46"/>
      <c r="AF702" s="46"/>
      <c r="AG702" s="46"/>
      <c r="AH702" s="46"/>
      <c r="AI702" s="46"/>
      <c r="AJ702" s="46"/>
      <c r="AK702" s="46"/>
      <c r="AL702" s="46"/>
      <c r="AM702" s="46"/>
      <c r="AN702" s="46"/>
      <c r="AO702" s="46"/>
      <c r="AP702" s="46"/>
      <c r="AQ702" s="46"/>
      <c r="AR702" s="46"/>
      <c r="AS702" s="46"/>
      <c r="AT702" s="46"/>
      <c r="AU702" s="46"/>
      <c r="AV702" s="46"/>
      <c r="AW702" s="46"/>
      <c r="AX702" s="46"/>
      <c r="AY702" s="46"/>
      <c r="AZ702" s="46"/>
      <c r="BA702" s="46"/>
      <c r="BB702" s="46"/>
      <c r="BC702" s="46"/>
      <c r="BD702" s="46"/>
      <c r="BE702" s="46"/>
      <c r="BF702" s="46"/>
      <c r="BG702" s="46"/>
      <c r="BH702" s="46"/>
      <c r="BI702" s="46"/>
      <c r="BJ702" s="46"/>
      <c r="BK702" s="46"/>
      <c r="BL702" s="46"/>
      <c r="BM702" s="46"/>
      <c r="BN702" s="46"/>
      <c r="BO702" s="46"/>
      <c r="BP702" s="46"/>
      <c r="BQ702" s="46"/>
      <c r="BR702" s="46"/>
      <c r="BS702" s="46"/>
      <c r="BT702" s="46"/>
      <c r="BU702" s="46"/>
      <c r="BV702" s="46"/>
      <c r="BW702" s="46"/>
      <c r="BX702" s="46"/>
      <c r="BY702" s="46"/>
      <c r="BZ702" s="46"/>
      <c r="CA702" s="46"/>
      <c r="CB702" s="46"/>
      <c r="CC702" s="46"/>
      <c r="CD702" s="46"/>
      <c r="CE702" s="46"/>
      <c r="CF702" s="46"/>
      <c r="CG702" s="46"/>
      <c r="CH702" s="46"/>
    </row>
    <row r="703" spans="1:86" s="2" customFormat="1" ht="12">
      <c r="A703" s="21" t="s">
        <v>114</v>
      </c>
      <c r="B703" s="57" t="s">
        <v>49</v>
      </c>
      <c r="C703" s="58" t="s">
        <v>13</v>
      </c>
      <c r="D703" s="58" t="s">
        <v>14</v>
      </c>
      <c r="E703" s="58" t="s">
        <v>418</v>
      </c>
      <c r="F703" s="57" t="s">
        <v>93</v>
      </c>
      <c r="G703" s="108">
        <f>G704</f>
        <v>6611.6</v>
      </c>
      <c r="H703" s="108">
        <f t="shared" si="180"/>
        <v>0</v>
      </c>
      <c r="I703" s="108">
        <f t="shared" si="152"/>
        <v>6611.6</v>
      </c>
      <c r="J703" s="46"/>
      <c r="K703" s="46"/>
      <c r="L703" s="46"/>
      <c r="M703" s="46"/>
      <c r="N703" s="46"/>
      <c r="O703" s="46"/>
      <c r="P703" s="46"/>
      <c r="Q703" s="46"/>
      <c r="R703" s="46"/>
      <c r="S703" s="46"/>
      <c r="T703" s="46"/>
      <c r="U703" s="46"/>
      <c r="V703" s="46"/>
      <c r="W703" s="46"/>
      <c r="X703" s="46"/>
      <c r="Y703" s="46"/>
      <c r="Z703" s="46"/>
      <c r="AA703" s="46"/>
      <c r="AB703" s="46"/>
      <c r="AC703" s="46"/>
      <c r="AD703" s="46"/>
      <c r="AE703" s="46"/>
      <c r="AF703" s="46"/>
      <c r="AG703" s="46"/>
      <c r="AH703" s="46"/>
      <c r="AI703" s="46"/>
      <c r="AJ703" s="46"/>
      <c r="AK703" s="46"/>
      <c r="AL703" s="46"/>
      <c r="AM703" s="46"/>
      <c r="AN703" s="46"/>
      <c r="AO703" s="46"/>
      <c r="AP703" s="46"/>
      <c r="AQ703" s="46"/>
      <c r="AR703" s="46"/>
      <c r="AS703" s="46"/>
      <c r="AT703" s="46"/>
      <c r="AU703" s="46"/>
      <c r="AV703" s="46"/>
      <c r="AW703" s="46"/>
      <c r="AX703" s="46"/>
      <c r="AY703" s="46"/>
      <c r="AZ703" s="46"/>
      <c r="BA703" s="46"/>
      <c r="BB703" s="46"/>
      <c r="BC703" s="46"/>
      <c r="BD703" s="46"/>
      <c r="BE703" s="46"/>
      <c r="BF703" s="46"/>
      <c r="BG703" s="46"/>
      <c r="BH703" s="46"/>
      <c r="BI703" s="46"/>
      <c r="BJ703" s="46"/>
      <c r="BK703" s="46"/>
      <c r="BL703" s="46"/>
      <c r="BM703" s="46"/>
      <c r="BN703" s="46"/>
      <c r="BO703" s="46"/>
      <c r="BP703" s="46"/>
      <c r="BQ703" s="46"/>
      <c r="BR703" s="46"/>
      <c r="BS703" s="46"/>
      <c r="BT703" s="46"/>
      <c r="BU703" s="46"/>
      <c r="BV703" s="46"/>
      <c r="BW703" s="46"/>
      <c r="BX703" s="46"/>
      <c r="BY703" s="46"/>
      <c r="BZ703" s="46"/>
      <c r="CA703" s="46"/>
      <c r="CB703" s="46"/>
      <c r="CC703" s="46"/>
      <c r="CD703" s="46"/>
      <c r="CE703" s="46"/>
      <c r="CF703" s="46"/>
      <c r="CG703" s="46"/>
      <c r="CH703" s="46"/>
    </row>
    <row r="704" spans="1:86" s="2" customFormat="1" ht="10.5" customHeight="1">
      <c r="A704" s="21" t="s">
        <v>206</v>
      </c>
      <c r="B704" s="57" t="s">
        <v>49</v>
      </c>
      <c r="C704" s="58" t="s">
        <v>13</v>
      </c>
      <c r="D704" s="58" t="s">
        <v>14</v>
      </c>
      <c r="E704" s="58" t="s">
        <v>418</v>
      </c>
      <c r="F704" s="57" t="s">
        <v>207</v>
      </c>
      <c r="G704" s="108">
        <f>6605+6.6</f>
        <v>6611.6</v>
      </c>
      <c r="H704" s="111"/>
      <c r="I704" s="108">
        <f t="shared" si="152"/>
        <v>6611.6</v>
      </c>
      <c r="J704" s="46"/>
      <c r="K704" s="46"/>
      <c r="L704" s="46"/>
      <c r="M704" s="46"/>
      <c r="N704" s="46"/>
      <c r="O704" s="46"/>
      <c r="P704" s="46"/>
      <c r="Q704" s="46"/>
      <c r="R704" s="46"/>
      <c r="S704" s="46"/>
      <c r="T704" s="46"/>
      <c r="U704" s="46"/>
      <c r="V704" s="46"/>
      <c r="W704" s="46"/>
      <c r="X704" s="46"/>
      <c r="Y704" s="46"/>
      <c r="Z704" s="46"/>
      <c r="AA704" s="46"/>
      <c r="AB704" s="46"/>
      <c r="AC704" s="46"/>
      <c r="AD704" s="46"/>
      <c r="AE704" s="46"/>
      <c r="AF704" s="46"/>
      <c r="AG704" s="46"/>
      <c r="AH704" s="46"/>
      <c r="AI704" s="46"/>
      <c r="AJ704" s="46"/>
      <c r="AK704" s="46"/>
      <c r="AL704" s="46"/>
      <c r="AM704" s="46"/>
      <c r="AN704" s="46"/>
      <c r="AO704" s="46"/>
      <c r="AP704" s="46"/>
      <c r="AQ704" s="46"/>
      <c r="AR704" s="46"/>
      <c r="AS704" s="46"/>
      <c r="AT704" s="46"/>
      <c r="AU704" s="46"/>
      <c r="AV704" s="46"/>
      <c r="AW704" s="46"/>
      <c r="AX704" s="46"/>
      <c r="AY704" s="46"/>
      <c r="AZ704" s="46"/>
      <c r="BA704" s="46"/>
      <c r="BB704" s="46"/>
      <c r="BC704" s="46"/>
      <c r="BD704" s="46"/>
      <c r="BE704" s="46"/>
      <c r="BF704" s="46"/>
      <c r="BG704" s="46"/>
      <c r="BH704" s="46"/>
      <c r="BI704" s="46"/>
      <c r="BJ704" s="46"/>
      <c r="BK704" s="46"/>
      <c r="BL704" s="46"/>
      <c r="BM704" s="46"/>
      <c r="BN704" s="46"/>
      <c r="BO704" s="46"/>
      <c r="BP704" s="46"/>
      <c r="BQ704" s="46"/>
      <c r="BR704" s="46"/>
      <c r="BS704" s="46"/>
      <c r="BT704" s="46"/>
      <c r="BU704" s="46"/>
      <c r="BV704" s="46"/>
      <c r="BW704" s="46"/>
      <c r="BX704" s="46"/>
      <c r="BY704" s="46"/>
      <c r="BZ704" s="46"/>
      <c r="CA704" s="46"/>
      <c r="CB704" s="46"/>
      <c r="CC704" s="46"/>
      <c r="CD704" s="46"/>
      <c r="CE704" s="46"/>
      <c r="CF704" s="46"/>
      <c r="CG704" s="46"/>
      <c r="CH704" s="46"/>
    </row>
    <row r="705" spans="1:86" s="2" customFormat="1" ht="24" hidden="1">
      <c r="A705" s="21" t="s">
        <v>376</v>
      </c>
      <c r="B705" s="20" t="s">
        <v>49</v>
      </c>
      <c r="C705" s="58" t="s">
        <v>13</v>
      </c>
      <c r="D705" s="58" t="s">
        <v>14</v>
      </c>
      <c r="E705" s="20" t="s">
        <v>377</v>
      </c>
      <c r="F705" s="20"/>
      <c r="G705" s="108">
        <f>G706</f>
        <v>0</v>
      </c>
      <c r="H705" s="108">
        <f>H706</f>
        <v>0</v>
      </c>
      <c r="I705" s="108">
        <f t="shared" si="152"/>
        <v>0</v>
      </c>
      <c r="J705" s="46"/>
      <c r="K705" s="46"/>
      <c r="L705" s="46"/>
      <c r="M705" s="46"/>
      <c r="N705" s="46"/>
      <c r="O705" s="46"/>
      <c r="P705" s="46"/>
      <c r="Q705" s="46"/>
      <c r="R705" s="46"/>
      <c r="S705" s="46"/>
      <c r="T705" s="46"/>
      <c r="U705" s="46"/>
      <c r="V705" s="46"/>
      <c r="W705" s="46"/>
      <c r="X705" s="46"/>
      <c r="Y705" s="46"/>
      <c r="Z705" s="46"/>
      <c r="AA705" s="46"/>
      <c r="AB705" s="46"/>
      <c r="AC705" s="46"/>
      <c r="AD705" s="46"/>
      <c r="AE705" s="46"/>
      <c r="AF705" s="46"/>
      <c r="AG705" s="46"/>
      <c r="AH705" s="46"/>
      <c r="AI705" s="46"/>
      <c r="AJ705" s="46"/>
      <c r="AK705" s="46"/>
      <c r="AL705" s="46"/>
      <c r="AM705" s="46"/>
      <c r="AN705" s="46"/>
      <c r="AO705" s="46"/>
      <c r="AP705" s="46"/>
      <c r="AQ705" s="46"/>
      <c r="AR705" s="46"/>
      <c r="AS705" s="46"/>
      <c r="AT705" s="46"/>
      <c r="AU705" s="46"/>
      <c r="AV705" s="46"/>
      <c r="AW705" s="46"/>
      <c r="AX705" s="46"/>
      <c r="AY705" s="46"/>
      <c r="AZ705" s="46"/>
      <c r="BA705" s="46"/>
      <c r="BB705" s="46"/>
      <c r="BC705" s="46"/>
      <c r="BD705" s="46"/>
      <c r="BE705" s="46"/>
      <c r="BF705" s="46"/>
      <c r="BG705" s="46"/>
      <c r="BH705" s="46"/>
      <c r="BI705" s="46"/>
      <c r="BJ705" s="46"/>
      <c r="BK705" s="46"/>
      <c r="BL705" s="46"/>
      <c r="BM705" s="46"/>
      <c r="BN705" s="46"/>
      <c r="BO705" s="46"/>
      <c r="BP705" s="46"/>
      <c r="BQ705" s="46"/>
      <c r="BR705" s="46"/>
      <c r="BS705" s="46"/>
      <c r="BT705" s="46"/>
      <c r="BU705" s="46"/>
      <c r="BV705" s="46"/>
      <c r="BW705" s="46"/>
      <c r="BX705" s="46"/>
      <c r="BY705" s="46"/>
      <c r="BZ705" s="46"/>
      <c r="CA705" s="46"/>
      <c r="CB705" s="46"/>
      <c r="CC705" s="46"/>
      <c r="CD705" s="46"/>
      <c r="CE705" s="46"/>
      <c r="CF705" s="46"/>
      <c r="CG705" s="46"/>
      <c r="CH705" s="46"/>
    </row>
    <row r="706" spans="1:86" s="2" customFormat="1" ht="12" hidden="1">
      <c r="A706" s="21" t="s">
        <v>114</v>
      </c>
      <c r="B706" s="20" t="s">
        <v>49</v>
      </c>
      <c r="C706" s="58" t="s">
        <v>13</v>
      </c>
      <c r="D706" s="58" t="s">
        <v>14</v>
      </c>
      <c r="E706" s="20" t="s">
        <v>377</v>
      </c>
      <c r="F706" s="20" t="s">
        <v>93</v>
      </c>
      <c r="G706" s="108">
        <f>G707</f>
        <v>0</v>
      </c>
      <c r="H706" s="108">
        <f>H707</f>
        <v>0</v>
      </c>
      <c r="I706" s="108">
        <f t="shared" si="152"/>
        <v>0</v>
      </c>
      <c r="J706" s="46"/>
      <c r="K706" s="46"/>
      <c r="L706" s="46"/>
      <c r="M706" s="46"/>
      <c r="N706" s="46"/>
      <c r="O706" s="46"/>
      <c r="P706" s="46"/>
      <c r="Q706" s="46"/>
      <c r="R706" s="46"/>
      <c r="S706" s="46"/>
      <c r="T706" s="46"/>
      <c r="U706" s="46"/>
      <c r="V706" s="46"/>
      <c r="W706" s="46"/>
      <c r="X706" s="46"/>
      <c r="Y706" s="46"/>
      <c r="Z706" s="46"/>
      <c r="AA706" s="46"/>
      <c r="AB706" s="46"/>
      <c r="AC706" s="46"/>
      <c r="AD706" s="46"/>
      <c r="AE706" s="46"/>
      <c r="AF706" s="46"/>
      <c r="AG706" s="46"/>
      <c r="AH706" s="46"/>
      <c r="AI706" s="46"/>
      <c r="AJ706" s="46"/>
      <c r="AK706" s="46"/>
      <c r="AL706" s="46"/>
      <c r="AM706" s="46"/>
      <c r="AN706" s="46"/>
      <c r="AO706" s="46"/>
      <c r="AP706" s="46"/>
      <c r="AQ706" s="46"/>
      <c r="AR706" s="46"/>
      <c r="AS706" s="46"/>
      <c r="AT706" s="46"/>
      <c r="AU706" s="46"/>
      <c r="AV706" s="46"/>
      <c r="AW706" s="46"/>
      <c r="AX706" s="46"/>
      <c r="AY706" s="46"/>
      <c r="AZ706" s="46"/>
      <c r="BA706" s="46"/>
      <c r="BB706" s="46"/>
      <c r="BC706" s="46"/>
      <c r="BD706" s="46"/>
      <c r="BE706" s="46"/>
      <c r="BF706" s="46"/>
      <c r="BG706" s="46"/>
      <c r="BH706" s="46"/>
      <c r="BI706" s="46"/>
      <c r="BJ706" s="46"/>
      <c r="BK706" s="46"/>
      <c r="BL706" s="46"/>
      <c r="BM706" s="46"/>
      <c r="BN706" s="46"/>
      <c r="BO706" s="46"/>
      <c r="BP706" s="46"/>
      <c r="BQ706" s="46"/>
      <c r="BR706" s="46"/>
      <c r="BS706" s="46"/>
      <c r="BT706" s="46"/>
      <c r="BU706" s="46"/>
      <c r="BV706" s="46"/>
      <c r="BW706" s="46"/>
      <c r="BX706" s="46"/>
      <c r="BY706" s="46"/>
      <c r="BZ706" s="46"/>
      <c r="CA706" s="46"/>
      <c r="CB706" s="46"/>
      <c r="CC706" s="46"/>
      <c r="CD706" s="46"/>
      <c r="CE706" s="46"/>
      <c r="CF706" s="46"/>
      <c r="CG706" s="46"/>
      <c r="CH706" s="46"/>
    </row>
    <row r="707" spans="1:86" s="2" customFormat="1" ht="12" hidden="1">
      <c r="A707" s="21" t="s">
        <v>208</v>
      </c>
      <c r="B707" s="20" t="s">
        <v>49</v>
      </c>
      <c r="C707" s="58" t="s">
        <v>13</v>
      </c>
      <c r="D707" s="58" t="s">
        <v>14</v>
      </c>
      <c r="E707" s="20" t="s">
        <v>377</v>
      </c>
      <c r="F707" s="20" t="s">
        <v>207</v>
      </c>
      <c r="G707" s="108">
        <v>0</v>
      </c>
      <c r="H707" s="111"/>
      <c r="I707" s="108">
        <f t="shared" si="152"/>
        <v>0</v>
      </c>
      <c r="J707" s="46"/>
      <c r="K707" s="46"/>
      <c r="L707" s="46"/>
      <c r="M707" s="46"/>
      <c r="N707" s="46"/>
      <c r="O707" s="46"/>
      <c r="P707" s="46"/>
      <c r="Q707" s="46"/>
      <c r="R707" s="46"/>
      <c r="S707" s="46"/>
      <c r="T707" s="46"/>
      <c r="U707" s="46"/>
      <c r="V707" s="46"/>
      <c r="W707" s="46"/>
      <c r="X707" s="46"/>
      <c r="Y707" s="46"/>
      <c r="Z707" s="46"/>
      <c r="AA707" s="46"/>
      <c r="AB707" s="46"/>
      <c r="AC707" s="46"/>
      <c r="AD707" s="46"/>
      <c r="AE707" s="46"/>
      <c r="AF707" s="46"/>
      <c r="AG707" s="46"/>
      <c r="AH707" s="46"/>
      <c r="AI707" s="46"/>
      <c r="AJ707" s="46"/>
      <c r="AK707" s="46"/>
      <c r="AL707" s="46"/>
      <c r="AM707" s="46"/>
      <c r="AN707" s="46"/>
      <c r="AO707" s="46"/>
      <c r="AP707" s="46"/>
      <c r="AQ707" s="46"/>
      <c r="AR707" s="46"/>
      <c r="AS707" s="46"/>
      <c r="AT707" s="46"/>
      <c r="AU707" s="46"/>
      <c r="AV707" s="46"/>
      <c r="AW707" s="46"/>
      <c r="AX707" s="46"/>
      <c r="AY707" s="46"/>
      <c r="AZ707" s="46"/>
      <c r="BA707" s="46"/>
      <c r="BB707" s="46"/>
      <c r="BC707" s="46"/>
      <c r="BD707" s="46"/>
      <c r="BE707" s="46"/>
      <c r="BF707" s="46"/>
      <c r="BG707" s="46"/>
      <c r="BH707" s="46"/>
      <c r="BI707" s="46"/>
      <c r="BJ707" s="46"/>
      <c r="BK707" s="46"/>
      <c r="BL707" s="46"/>
      <c r="BM707" s="46"/>
      <c r="BN707" s="46"/>
      <c r="BO707" s="46"/>
      <c r="BP707" s="46"/>
      <c r="BQ707" s="46"/>
      <c r="BR707" s="46"/>
      <c r="BS707" s="46"/>
      <c r="BT707" s="46"/>
      <c r="BU707" s="46"/>
      <c r="BV707" s="46"/>
      <c r="BW707" s="46"/>
      <c r="BX707" s="46"/>
      <c r="BY707" s="46"/>
      <c r="BZ707" s="46"/>
      <c r="CA707" s="46"/>
      <c r="CB707" s="46"/>
      <c r="CC707" s="46"/>
      <c r="CD707" s="46"/>
      <c r="CE707" s="46"/>
      <c r="CF707" s="46"/>
      <c r="CG707" s="46"/>
      <c r="CH707" s="46"/>
    </row>
    <row r="708" spans="1:86" s="2" customFormat="1" ht="24">
      <c r="A708" s="21" t="s">
        <v>433</v>
      </c>
      <c r="B708" s="20" t="s">
        <v>49</v>
      </c>
      <c r="C708" s="58" t="s">
        <v>13</v>
      </c>
      <c r="D708" s="58" t="s">
        <v>14</v>
      </c>
      <c r="E708" s="20" t="s">
        <v>377</v>
      </c>
      <c r="F708" s="20"/>
      <c r="G708" s="108">
        <f>G709</f>
        <v>27.3</v>
      </c>
      <c r="H708" s="108">
        <f>H709</f>
        <v>0</v>
      </c>
      <c r="I708" s="108">
        <f t="shared" si="152"/>
        <v>27.3</v>
      </c>
      <c r="J708" s="46"/>
      <c r="K708" s="46"/>
      <c r="L708" s="46"/>
      <c r="M708" s="46"/>
      <c r="N708" s="46"/>
      <c r="O708" s="46"/>
      <c r="P708" s="46"/>
      <c r="Q708" s="46"/>
      <c r="R708" s="46"/>
      <c r="S708" s="46"/>
      <c r="T708" s="46"/>
      <c r="U708" s="46"/>
      <c r="V708" s="46"/>
      <c r="W708" s="46"/>
      <c r="X708" s="46"/>
      <c r="Y708" s="46"/>
      <c r="Z708" s="46"/>
      <c r="AA708" s="46"/>
      <c r="AB708" s="46"/>
      <c r="AC708" s="46"/>
      <c r="AD708" s="46"/>
      <c r="AE708" s="46"/>
      <c r="AF708" s="46"/>
      <c r="AG708" s="46"/>
      <c r="AH708" s="46"/>
      <c r="AI708" s="46"/>
      <c r="AJ708" s="46"/>
      <c r="AK708" s="46"/>
      <c r="AL708" s="46"/>
      <c r="AM708" s="46"/>
      <c r="AN708" s="46"/>
      <c r="AO708" s="46"/>
      <c r="AP708" s="46"/>
      <c r="AQ708" s="46"/>
      <c r="AR708" s="46"/>
      <c r="AS708" s="46"/>
      <c r="AT708" s="46"/>
      <c r="AU708" s="46"/>
      <c r="AV708" s="46"/>
      <c r="AW708" s="46"/>
      <c r="AX708" s="46"/>
      <c r="AY708" s="46"/>
      <c r="AZ708" s="46"/>
      <c r="BA708" s="46"/>
      <c r="BB708" s="46"/>
      <c r="BC708" s="46"/>
      <c r="BD708" s="46"/>
      <c r="BE708" s="46"/>
      <c r="BF708" s="46"/>
      <c r="BG708" s="46"/>
      <c r="BH708" s="46"/>
      <c r="BI708" s="46"/>
      <c r="BJ708" s="46"/>
      <c r="BK708" s="46"/>
      <c r="BL708" s="46"/>
      <c r="BM708" s="46"/>
      <c r="BN708" s="46"/>
      <c r="BO708" s="46"/>
      <c r="BP708" s="46"/>
      <c r="BQ708" s="46"/>
      <c r="BR708" s="46"/>
      <c r="BS708" s="46"/>
      <c r="BT708" s="46"/>
      <c r="BU708" s="46"/>
      <c r="BV708" s="46"/>
      <c r="BW708" s="46"/>
      <c r="BX708" s="46"/>
      <c r="BY708" s="46"/>
      <c r="BZ708" s="46"/>
      <c r="CA708" s="46"/>
      <c r="CB708" s="46"/>
      <c r="CC708" s="46"/>
      <c r="CD708" s="46"/>
      <c r="CE708" s="46"/>
      <c r="CF708" s="46"/>
      <c r="CG708" s="46"/>
      <c r="CH708" s="46"/>
    </row>
    <row r="709" spans="1:86" s="2" customFormat="1" ht="12">
      <c r="A709" s="21" t="s">
        <v>114</v>
      </c>
      <c r="B709" s="20" t="s">
        <v>49</v>
      </c>
      <c r="C709" s="58" t="s">
        <v>13</v>
      </c>
      <c r="D709" s="58" t="s">
        <v>14</v>
      </c>
      <c r="E709" s="20" t="s">
        <v>377</v>
      </c>
      <c r="F709" s="20" t="s">
        <v>93</v>
      </c>
      <c r="G709" s="108">
        <f>G710</f>
        <v>27.3</v>
      </c>
      <c r="H709" s="108">
        <f>H710</f>
        <v>0</v>
      </c>
      <c r="I709" s="108">
        <f t="shared" si="152"/>
        <v>27.3</v>
      </c>
      <c r="J709" s="46"/>
      <c r="K709" s="46"/>
      <c r="L709" s="46"/>
      <c r="M709" s="46"/>
      <c r="N709" s="46"/>
      <c r="O709" s="46"/>
      <c r="P709" s="46"/>
      <c r="Q709" s="46"/>
      <c r="R709" s="46"/>
      <c r="S709" s="46"/>
      <c r="T709" s="46"/>
      <c r="U709" s="46"/>
      <c r="V709" s="46"/>
      <c r="W709" s="46"/>
      <c r="X709" s="46"/>
      <c r="Y709" s="46"/>
      <c r="Z709" s="46"/>
      <c r="AA709" s="46"/>
      <c r="AB709" s="46"/>
      <c r="AC709" s="46"/>
      <c r="AD709" s="46"/>
      <c r="AE709" s="46"/>
      <c r="AF709" s="46"/>
      <c r="AG709" s="46"/>
      <c r="AH709" s="46"/>
      <c r="AI709" s="46"/>
      <c r="AJ709" s="46"/>
      <c r="AK709" s="46"/>
      <c r="AL709" s="46"/>
      <c r="AM709" s="46"/>
      <c r="AN709" s="46"/>
      <c r="AO709" s="46"/>
      <c r="AP709" s="46"/>
      <c r="AQ709" s="46"/>
      <c r="AR709" s="46"/>
      <c r="AS709" s="46"/>
      <c r="AT709" s="46"/>
      <c r="AU709" s="46"/>
      <c r="AV709" s="46"/>
      <c r="AW709" s="46"/>
      <c r="AX709" s="46"/>
      <c r="AY709" s="46"/>
      <c r="AZ709" s="46"/>
      <c r="BA709" s="46"/>
      <c r="BB709" s="46"/>
      <c r="BC709" s="46"/>
      <c r="BD709" s="46"/>
      <c r="BE709" s="46"/>
      <c r="BF709" s="46"/>
      <c r="BG709" s="46"/>
      <c r="BH709" s="46"/>
      <c r="BI709" s="46"/>
      <c r="BJ709" s="46"/>
      <c r="BK709" s="46"/>
      <c r="BL709" s="46"/>
      <c r="BM709" s="46"/>
      <c r="BN709" s="46"/>
      <c r="BO709" s="46"/>
      <c r="BP709" s="46"/>
      <c r="BQ709" s="46"/>
      <c r="BR709" s="46"/>
      <c r="BS709" s="46"/>
      <c r="BT709" s="46"/>
      <c r="BU709" s="46"/>
      <c r="BV709" s="46"/>
      <c r="BW709" s="46"/>
      <c r="BX709" s="46"/>
      <c r="BY709" s="46"/>
      <c r="BZ709" s="46"/>
      <c r="CA709" s="46"/>
      <c r="CB709" s="46"/>
      <c r="CC709" s="46"/>
      <c r="CD709" s="46"/>
      <c r="CE709" s="46"/>
      <c r="CF709" s="46"/>
      <c r="CG709" s="46"/>
      <c r="CH709" s="46"/>
    </row>
    <row r="710" spans="1:86" s="2" customFormat="1" ht="12">
      <c r="A710" s="21" t="s">
        <v>208</v>
      </c>
      <c r="B710" s="20" t="s">
        <v>49</v>
      </c>
      <c r="C710" s="58" t="s">
        <v>13</v>
      </c>
      <c r="D710" s="58" t="s">
        <v>14</v>
      </c>
      <c r="E710" s="20" t="s">
        <v>377</v>
      </c>
      <c r="F710" s="20" t="s">
        <v>207</v>
      </c>
      <c r="G710" s="108">
        <f>27.3+0</f>
        <v>27.3</v>
      </c>
      <c r="H710" s="111"/>
      <c r="I710" s="108">
        <f t="shared" si="152"/>
        <v>27.3</v>
      </c>
      <c r="J710" s="46"/>
      <c r="K710" s="46"/>
      <c r="L710" s="46"/>
      <c r="M710" s="46"/>
      <c r="N710" s="46"/>
      <c r="O710" s="46"/>
      <c r="P710" s="46"/>
      <c r="Q710" s="46"/>
      <c r="R710" s="46"/>
      <c r="S710" s="46"/>
      <c r="T710" s="46"/>
      <c r="U710" s="46"/>
      <c r="V710" s="46"/>
      <c r="W710" s="46"/>
      <c r="X710" s="46"/>
      <c r="Y710" s="46"/>
      <c r="Z710" s="46"/>
      <c r="AA710" s="46"/>
      <c r="AB710" s="46"/>
      <c r="AC710" s="46"/>
      <c r="AD710" s="46"/>
      <c r="AE710" s="46"/>
      <c r="AF710" s="46"/>
      <c r="AG710" s="46"/>
      <c r="AH710" s="46"/>
      <c r="AI710" s="46"/>
      <c r="AJ710" s="46"/>
      <c r="AK710" s="46"/>
      <c r="AL710" s="46"/>
      <c r="AM710" s="46"/>
      <c r="AN710" s="46"/>
      <c r="AO710" s="46"/>
      <c r="AP710" s="46"/>
      <c r="AQ710" s="46"/>
      <c r="AR710" s="46"/>
      <c r="AS710" s="46"/>
      <c r="AT710" s="46"/>
      <c r="AU710" s="46"/>
      <c r="AV710" s="46"/>
      <c r="AW710" s="46"/>
      <c r="AX710" s="46"/>
      <c r="AY710" s="46"/>
      <c r="AZ710" s="46"/>
      <c r="BA710" s="46"/>
      <c r="BB710" s="46"/>
      <c r="BC710" s="46"/>
      <c r="BD710" s="46"/>
      <c r="BE710" s="46"/>
      <c r="BF710" s="46"/>
      <c r="BG710" s="46"/>
      <c r="BH710" s="46"/>
      <c r="BI710" s="46"/>
      <c r="BJ710" s="46"/>
      <c r="BK710" s="46"/>
      <c r="BL710" s="46"/>
      <c r="BM710" s="46"/>
      <c r="BN710" s="46"/>
      <c r="BO710" s="46"/>
      <c r="BP710" s="46"/>
      <c r="BQ710" s="46"/>
      <c r="BR710" s="46"/>
      <c r="BS710" s="46"/>
      <c r="BT710" s="46"/>
      <c r="BU710" s="46"/>
      <c r="BV710" s="46"/>
      <c r="BW710" s="46"/>
      <c r="BX710" s="46"/>
      <c r="BY710" s="46"/>
      <c r="BZ710" s="46"/>
      <c r="CA710" s="46"/>
      <c r="CB710" s="46"/>
      <c r="CC710" s="46"/>
      <c r="CD710" s="46"/>
      <c r="CE710" s="46"/>
      <c r="CF710" s="46"/>
      <c r="CG710" s="46"/>
      <c r="CH710" s="46"/>
    </row>
    <row r="711" spans="1:86" s="2" customFormat="1" ht="24">
      <c r="A711" s="21" t="s">
        <v>298</v>
      </c>
      <c r="B711" s="57" t="s">
        <v>49</v>
      </c>
      <c r="C711" s="58" t="s">
        <v>13</v>
      </c>
      <c r="D711" s="58" t="s">
        <v>14</v>
      </c>
      <c r="E711" s="68" t="s">
        <v>205</v>
      </c>
      <c r="F711" s="58"/>
      <c r="G711" s="108">
        <f>G712</f>
        <v>220.9</v>
      </c>
      <c r="H711" s="108">
        <f t="shared" ref="H711:H712" si="181">H712</f>
        <v>0</v>
      </c>
      <c r="I711" s="108">
        <f t="shared" si="152"/>
        <v>220.9</v>
      </c>
      <c r="J711" s="46"/>
      <c r="K711" s="46"/>
      <c r="L711" s="46"/>
      <c r="M711" s="46"/>
      <c r="N711" s="46"/>
      <c r="O711" s="46"/>
      <c r="P711" s="46"/>
      <c r="Q711" s="46"/>
      <c r="R711" s="46"/>
      <c r="S711" s="46"/>
      <c r="T711" s="46"/>
      <c r="U711" s="46"/>
      <c r="V711" s="46"/>
      <c r="W711" s="46"/>
      <c r="X711" s="46"/>
      <c r="Y711" s="46"/>
      <c r="Z711" s="46"/>
      <c r="AA711" s="46"/>
      <c r="AB711" s="46"/>
      <c r="AC711" s="46"/>
      <c r="AD711" s="46"/>
      <c r="AE711" s="46"/>
      <c r="AF711" s="46"/>
      <c r="AG711" s="46"/>
      <c r="AH711" s="46"/>
      <c r="AI711" s="46"/>
      <c r="AJ711" s="46"/>
      <c r="AK711" s="46"/>
      <c r="AL711" s="46"/>
      <c r="AM711" s="46"/>
      <c r="AN711" s="46"/>
      <c r="AO711" s="46"/>
      <c r="AP711" s="46"/>
      <c r="AQ711" s="46"/>
      <c r="AR711" s="46"/>
      <c r="AS711" s="46"/>
      <c r="AT711" s="46"/>
      <c r="AU711" s="46"/>
      <c r="AV711" s="46"/>
      <c r="AW711" s="46"/>
      <c r="AX711" s="46"/>
      <c r="AY711" s="46"/>
      <c r="AZ711" s="46"/>
      <c r="BA711" s="46"/>
      <c r="BB711" s="46"/>
      <c r="BC711" s="46"/>
      <c r="BD711" s="46"/>
      <c r="BE711" s="46"/>
      <c r="BF711" s="46"/>
      <c r="BG711" s="46"/>
      <c r="BH711" s="46"/>
      <c r="BI711" s="46"/>
      <c r="BJ711" s="46"/>
      <c r="BK711" s="46"/>
      <c r="BL711" s="46"/>
      <c r="BM711" s="46"/>
      <c r="BN711" s="46"/>
      <c r="BO711" s="46"/>
      <c r="BP711" s="46"/>
      <c r="BQ711" s="46"/>
      <c r="BR711" s="46"/>
      <c r="BS711" s="46"/>
      <c r="BT711" s="46"/>
      <c r="BU711" s="46"/>
      <c r="BV711" s="46"/>
      <c r="BW711" s="46"/>
      <c r="BX711" s="46"/>
      <c r="BY711" s="46"/>
      <c r="BZ711" s="46"/>
      <c r="CA711" s="46"/>
      <c r="CB711" s="46"/>
      <c r="CC711" s="46"/>
      <c r="CD711" s="46"/>
      <c r="CE711" s="46"/>
      <c r="CF711" s="46"/>
      <c r="CG711" s="46"/>
      <c r="CH711" s="46"/>
    </row>
    <row r="712" spans="1:86" s="2" customFormat="1" ht="12">
      <c r="A712" s="21" t="s">
        <v>114</v>
      </c>
      <c r="B712" s="57" t="s">
        <v>49</v>
      </c>
      <c r="C712" s="58" t="s">
        <v>13</v>
      </c>
      <c r="D712" s="58" t="s">
        <v>14</v>
      </c>
      <c r="E712" s="68" t="s">
        <v>205</v>
      </c>
      <c r="F712" s="57" t="s">
        <v>93</v>
      </c>
      <c r="G712" s="108">
        <f>G713</f>
        <v>220.9</v>
      </c>
      <c r="H712" s="108">
        <f t="shared" si="181"/>
        <v>0</v>
      </c>
      <c r="I712" s="108">
        <f t="shared" si="152"/>
        <v>220.9</v>
      </c>
      <c r="J712" s="46"/>
      <c r="K712" s="46"/>
      <c r="L712" s="46"/>
      <c r="M712" s="46"/>
      <c r="N712" s="46"/>
      <c r="O712" s="46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  <c r="AA712" s="46"/>
      <c r="AB712" s="46"/>
      <c r="AC712" s="46"/>
      <c r="AD712" s="46"/>
      <c r="AE712" s="46"/>
      <c r="AF712" s="46"/>
      <c r="AG712" s="46"/>
      <c r="AH712" s="46"/>
      <c r="AI712" s="46"/>
      <c r="AJ712" s="46"/>
      <c r="AK712" s="46"/>
      <c r="AL712" s="46"/>
      <c r="AM712" s="46"/>
      <c r="AN712" s="46"/>
      <c r="AO712" s="46"/>
      <c r="AP712" s="46"/>
      <c r="AQ712" s="46"/>
      <c r="AR712" s="46"/>
      <c r="AS712" s="46"/>
      <c r="AT712" s="46"/>
      <c r="AU712" s="46"/>
      <c r="AV712" s="46"/>
      <c r="AW712" s="46"/>
      <c r="AX712" s="46"/>
      <c r="AY712" s="46"/>
      <c r="AZ712" s="46"/>
      <c r="BA712" s="46"/>
      <c r="BB712" s="46"/>
      <c r="BC712" s="46"/>
      <c r="BD712" s="46"/>
      <c r="BE712" s="46"/>
      <c r="BF712" s="46"/>
      <c r="BG712" s="46"/>
      <c r="BH712" s="46"/>
      <c r="BI712" s="46"/>
      <c r="BJ712" s="46"/>
      <c r="BK712" s="46"/>
      <c r="BL712" s="46"/>
      <c r="BM712" s="46"/>
      <c r="BN712" s="46"/>
      <c r="BO712" s="46"/>
      <c r="BP712" s="46"/>
      <c r="BQ712" s="46"/>
      <c r="BR712" s="46"/>
      <c r="BS712" s="46"/>
      <c r="BT712" s="46"/>
      <c r="BU712" s="46"/>
      <c r="BV712" s="46"/>
      <c r="BW712" s="46"/>
      <c r="BX712" s="46"/>
      <c r="BY712" s="46"/>
      <c r="BZ712" s="46"/>
      <c r="CA712" s="46"/>
      <c r="CB712" s="46"/>
      <c r="CC712" s="46"/>
      <c r="CD712" s="46"/>
      <c r="CE712" s="46"/>
      <c r="CF712" s="46"/>
      <c r="CG712" s="46"/>
      <c r="CH712" s="46"/>
    </row>
    <row r="713" spans="1:86" s="2" customFormat="1" ht="12">
      <c r="A713" s="21" t="s">
        <v>206</v>
      </c>
      <c r="B713" s="57" t="s">
        <v>49</v>
      </c>
      <c r="C713" s="58" t="s">
        <v>13</v>
      </c>
      <c r="D713" s="58" t="s">
        <v>14</v>
      </c>
      <c r="E713" s="68" t="s">
        <v>205</v>
      </c>
      <c r="F713" s="57" t="s">
        <v>207</v>
      </c>
      <c r="G713" s="108">
        <f>98.9+122</f>
        <v>220.9</v>
      </c>
      <c r="H713" s="111"/>
      <c r="I713" s="108">
        <f t="shared" si="152"/>
        <v>220.9</v>
      </c>
      <c r="J713" s="46"/>
      <c r="K713" s="46"/>
      <c r="L713" s="46"/>
      <c r="M713" s="46"/>
      <c r="N713" s="46"/>
      <c r="O713" s="46"/>
      <c r="P713" s="46"/>
      <c r="Q713" s="46"/>
      <c r="R713" s="46"/>
      <c r="S713" s="46"/>
      <c r="T713" s="46"/>
      <c r="U713" s="46"/>
      <c r="V713" s="46"/>
      <c r="W713" s="46"/>
      <c r="X713" s="46"/>
      <c r="Y713" s="46"/>
      <c r="Z713" s="46"/>
      <c r="AA713" s="46"/>
      <c r="AB713" s="46"/>
      <c r="AC713" s="46"/>
      <c r="AD713" s="46"/>
      <c r="AE713" s="46"/>
      <c r="AF713" s="46"/>
      <c r="AG713" s="46"/>
      <c r="AH713" s="46"/>
      <c r="AI713" s="46"/>
      <c r="AJ713" s="46"/>
      <c r="AK713" s="46"/>
      <c r="AL713" s="46"/>
      <c r="AM713" s="46"/>
      <c r="AN713" s="46"/>
      <c r="AO713" s="46"/>
      <c r="AP713" s="46"/>
      <c r="AQ713" s="46"/>
      <c r="AR713" s="46"/>
      <c r="AS713" s="46"/>
      <c r="AT713" s="46"/>
      <c r="AU713" s="46"/>
      <c r="AV713" s="46"/>
      <c r="AW713" s="46"/>
      <c r="AX713" s="46"/>
      <c r="AY713" s="46"/>
      <c r="AZ713" s="46"/>
      <c r="BA713" s="46"/>
      <c r="BB713" s="46"/>
      <c r="BC713" s="46"/>
      <c r="BD713" s="46"/>
      <c r="BE713" s="46"/>
      <c r="BF713" s="46"/>
      <c r="BG713" s="46"/>
      <c r="BH713" s="46"/>
      <c r="BI713" s="46"/>
      <c r="BJ713" s="46"/>
      <c r="BK713" s="46"/>
      <c r="BL713" s="46"/>
      <c r="BM713" s="46"/>
      <c r="BN713" s="46"/>
      <c r="BO713" s="46"/>
      <c r="BP713" s="46"/>
      <c r="BQ713" s="46"/>
      <c r="BR713" s="46"/>
      <c r="BS713" s="46"/>
      <c r="BT713" s="46"/>
      <c r="BU713" s="46"/>
      <c r="BV713" s="46"/>
      <c r="BW713" s="46"/>
      <c r="BX713" s="46"/>
      <c r="BY713" s="46"/>
      <c r="BZ713" s="46"/>
      <c r="CA713" s="46"/>
      <c r="CB713" s="46"/>
      <c r="CC713" s="46"/>
      <c r="CD713" s="46"/>
      <c r="CE713" s="46"/>
      <c r="CF713" s="46"/>
      <c r="CG713" s="46"/>
      <c r="CH713" s="46"/>
    </row>
    <row r="714" spans="1:86" s="2" customFormat="1" ht="12">
      <c r="A714" s="22" t="s">
        <v>229</v>
      </c>
      <c r="B714" s="18" t="s">
        <v>49</v>
      </c>
      <c r="C714" s="42" t="s">
        <v>13</v>
      </c>
      <c r="D714" s="42" t="s">
        <v>15</v>
      </c>
      <c r="E714" s="42"/>
      <c r="F714" s="42"/>
      <c r="G714" s="107">
        <f>G715</f>
        <v>2613</v>
      </c>
      <c r="H714" s="107">
        <f t="shared" ref="H714:H715" si="182">H715</f>
        <v>0</v>
      </c>
      <c r="I714" s="107">
        <f t="shared" si="152"/>
        <v>2613</v>
      </c>
      <c r="J714" s="46"/>
      <c r="K714" s="46"/>
      <c r="L714" s="46"/>
      <c r="M714" s="46"/>
      <c r="N714" s="46"/>
      <c r="O714" s="46"/>
      <c r="P714" s="46"/>
      <c r="Q714" s="46"/>
      <c r="R714" s="46"/>
      <c r="S714" s="46"/>
      <c r="T714" s="46"/>
      <c r="U714" s="46"/>
      <c r="V714" s="46"/>
      <c r="W714" s="46"/>
      <c r="X714" s="46"/>
      <c r="Y714" s="46"/>
      <c r="Z714" s="46"/>
      <c r="AA714" s="46"/>
      <c r="AB714" s="46"/>
      <c r="AC714" s="46"/>
      <c r="AD714" s="46"/>
      <c r="AE714" s="46"/>
      <c r="AF714" s="46"/>
      <c r="AG714" s="46"/>
      <c r="AH714" s="46"/>
      <c r="AI714" s="46"/>
      <c r="AJ714" s="46"/>
      <c r="AK714" s="46"/>
      <c r="AL714" s="46"/>
      <c r="AM714" s="46"/>
      <c r="AN714" s="46"/>
      <c r="AO714" s="46"/>
      <c r="AP714" s="46"/>
      <c r="AQ714" s="46"/>
      <c r="AR714" s="46"/>
      <c r="AS714" s="46"/>
      <c r="AT714" s="46"/>
      <c r="AU714" s="46"/>
      <c r="AV714" s="46"/>
      <c r="AW714" s="46"/>
      <c r="AX714" s="46"/>
      <c r="AY714" s="46"/>
      <c r="AZ714" s="46"/>
      <c r="BA714" s="46"/>
      <c r="BB714" s="46"/>
      <c r="BC714" s="46"/>
      <c r="BD714" s="46"/>
      <c r="BE714" s="46"/>
      <c r="BF714" s="46"/>
      <c r="BG714" s="46"/>
      <c r="BH714" s="46"/>
      <c r="BI714" s="46"/>
      <c r="BJ714" s="46"/>
      <c r="BK714" s="46"/>
      <c r="BL714" s="46"/>
      <c r="BM714" s="46"/>
      <c r="BN714" s="46"/>
      <c r="BO714" s="46"/>
      <c r="BP714" s="46"/>
      <c r="BQ714" s="46"/>
      <c r="BR714" s="46"/>
      <c r="BS714" s="46"/>
      <c r="BT714" s="46"/>
      <c r="BU714" s="46"/>
      <c r="BV714" s="46"/>
      <c r="BW714" s="46"/>
      <c r="BX714" s="46"/>
      <c r="BY714" s="46"/>
      <c r="BZ714" s="46"/>
      <c r="CA714" s="46"/>
      <c r="CB714" s="46"/>
      <c r="CC714" s="46"/>
      <c r="CD714" s="46"/>
      <c r="CE714" s="46"/>
      <c r="CF714" s="46"/>
      <c r="CG714" s="46"/>
      <c r="CH714" s="46"/>
    </row>
    <row r="715" spans="1:86" s="2" customFormat="1" ht="24">
      <c r="A715" s="21" t="s">
        <v>333</v>
      </c>
      <c r="B715" s="20" t="s">
        <v>49</v>
      </c>
      <c r="C715" s="23" t="s">
        <v>13</v>
      </c>
      <c r="D715" s="23" t="s">
        <v>15</v>
      </c>
      <c r="E715" s="23" t="s">
        <v>166</v>
      </c>
      <c r="F715" s="23"/>
      <c r="G715" s="108">
        <f>G716</f>
        <v>2613</v>
      </c>
      <c r="H715" s="108">
        <f t="shared" si="182"/>
        <v>0</v>
      </c>
      <c r="I715" s="108">
        <f t="shared" si="152"/>
        <v>2613</v>
      </c>
      <c r="J715" s="46"/>
      <c r="K715" s="46"/>
      <c r="L715" s="46"/>
      <c r="M715" s="46"/>
      <c r="N715" s="46"/>
      <c r="O715" s="46"/>
      <c r="P715" s="46"/>
      <c r="Q715" s="46"/>
      <c r="R715" s="46"/>
      <c r="S715" s="46"/>
      <c r="T715" s="46"/>
      <c r="U715" s="46"/>
      <c r="V715" s="46"/>
      <c r="W715" s="46"/>
      <c r="X715" s="46"/>
      <c r="Y715" s="46"/>
      <c r="Z715" s="46"/>
      <c r="AA715" s="46"/>
      <c r="AB715" s="46"/>
      <c r="AC715" s="46"/>
      <c r="AD715" s="46"/>
      <c r="AE715" s="46"/>
      <c r="AF715" s="46"/>
      <c r="AG715" s="46"/>
      <c r="AH715" s="46"/>
      <c r="AI715" s="46"/>
      <c r="AJ715" s="46"/>
      <c r="AK715" s="46"/>
      <c r="AL715" s="46"/>
      <c r="AM715" s="46"/>
      <c r="AN715" s="46"/>
      <c r="AO715" s="46"/>
      <c r="AP715" s="46"/>
      <c r="AQ715" s="46"/>
      <c r="AR715" s="46"/>
      <c r="AS715" s="46"/>
      <c r="AT715" s="46"/>
      <c r="AU715" s="46"/>
      <c r="AV715" s="46"/>
      <c r="AW715" s="46"/>
      <c r="AX715" s="46"/>
      <c r="AY715" s="46"/>
      <c r="AZ715" s="46"/>
      <c r="BA715" s="46"/>
      <c r="BB715" s="46"/>
      <c r="BC715" s="46"/>
      <c r="BD715" s="46"/>
      <c r="BE715" s="46"/>
      <c r="BF715" s="46"/>
      <c r="BG715" s="46"/>
      <c r="BH715" s="46"/>
      <c r="BI715" s="46"/>
      <c r="BJ715" s="46"/>
      <c r="BK715" s="46"/>
      <c r="BL715" s="46"/>
      <c r="BM715" s="46"/>
      <c r="BN715" s="46"/>
      <c r="BO715" s="46"/>
      <c r="BP715" s="46"/>
      <c r="BQ715" s="46"/>
      <c r="BR715" s="46"/>
      <c r="BS715" s="46"/>
      <c r="BT715" s="46"/>
      <c r="BU715" s="46"/>
      <c r="BV715" s="46"/>
      <c r="BW715" s="46"/>
      <c r="BX715" s="46"/>
      <c r="BY715" s="46"/>
      <c r="BZ715" s="46"/>
      <c r="CA715" s="46"/>
      <c r="CB715" s="46"/>
      <c r="CC715" s="46"/>
      <c r="CD715" s="46"/>
      <c r="CE715" s="46"/>
      <c r="CF715" s="46"/>
      <c r="CG715" s="46"/>
      <c r="CH715" s="46"/>
    </row>
    <row r="716" spans="1:86" s="2" customFormat="1" ht="24">
      <c r="A716" s="21" t="s">
        <v>200</v>
      </c>
      <c r="B716" s="20" t="s">
        <v>49</v>
      </c>
      <c r="C716" s="23" t="s">
        <v>13</v>
      </c>
      <c r="D716" s="23" t="s">
        <v>15</v>
      </c>
      <c r="E716" s="23" t="s">
        <v>228</v>
      </c>
      <c r="F716" s="23"/>
      <c r="G716" s="108">
        <f>G720+G717</f>
        <v>2613</v>
      </c>
      <c r="H716" s="108">
        <f t="shared" ref="H716" si="183">H720+H717</f>
        <v>0</v>
      </c>
      <c r="I716" s="108">
        <f t="shared" si="152"/>
        <v>2613</v>
      </c>
      <c r="J716" s="46"/>
      <c r="K716" s="46"/>
      <c r="L716" s="46"/>
      <c r="M716" s="46"/>
      <c r="N716" s="46"/>
      <c r="O716" s="46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  <c r="AA716" s="46"/>
      <c r="AB716" s="46"/>
      <c r="AC716" s="46"/>
      <c r="AD716" s="46"/>
      <c r="AE716" s="46"/>
      <c r="AF716" s="46"/>
      <c r="AG716" s="46"/>
      <c r="AH716" s="46"/>
      <c r="AI716" s="46"/>
      <c r="AJ716" s="46"/>
      <c r="AK716" s="46"/>
      <c r="AL716" s="46"/>
      <c r="AM716" s="46"/>
      <c r="AN716" s="46"/>
      <c r="AO716" s="46"/>
      <c r="AP716" s="46"/>
      <c r="AQ716" s="46"/>
      <c r="AR716" s="46"/>
      <c r="AS716" s="46"/>
      <c r="AT716" s="46"/>
      <c r="AU716" s="46"/>
      <c r="AV716" s="46"/>
      <c r="AW716" s="46"/>
      <c r="AX716" s="46"/>
      <c r="AY716" s="46"/>
      <c r="AZ716" s="46"/>
      <c r="BA716" s="46"/>
      <c r="BB716" s="46"/>
      <c r="BC716" s="46"/>
      <c r="BD716" s="46"/>
      <c r="BE716" s="46"/>
      <c r="BF716" s="46"/>
      <c r="BG716" s="46"/>
      <c r="BH716" s="46"/>
      <c r="BI716" s="46"/>
      <c r="BJ716" s="46"/>
      <c r="BK716" s="46"/>
      <c r="BL716" s="46"/>
      <c r="BM716" s="46"/>
      <c r="BN716" s="46"/>
      <c r="BO716" s="46"/>
      <c r="BP716" s="46"/>
      <c r="BQ716" s="46"/>
      <c r="BR716" s="46"/>
      <c r="BS716" s="46"/>
      <c r="BT716" s="46"/>
      <c r="BU716" s="46"/>
      <c r="BV716" s="46"/>
      <c r="BW716" s="46"/>
      <c r="BX716" s="46"/>
      <c r="BY716" s="46"/>
      <c r="BZ716" s="46"/>
      <c r="CA716" s="46"/>
      <c r="CB716" s="46"/>
      <c r="CC716" s="46"/>
      <c r="CD716" s="46"/>
      <c r="CE716" s="46"/>
      <c r="CF716" s="46"/>
      <c r="CG716" s="46"/>
      <c r="CH716" s="46"/>
    </row>
    <row r="717" spans="1:86" s="2" customFormat="1" ht="12">
      <c r="A717" s="21" t="s">
        <v>295</v>
      </c>
      <c r="B717" s="20" t="s">
        <v>49</v>
      </c>
      <c r="C717" s="23" t="s">
        <v>13</v>
      </c>
      <c r="D717" s="23" t="s">
        <v>15</v>
      </c>
      <c r="E717" s="23" t="s">
        <v>471</v>
      </c>
      <c r="F717" s="23"/>
      <c r="G717" s="108">
        <f t="shared" ref="G717:H718" si="184">G718</f>
        <v>50</v>
      </c>
      <c r="H717" s="108">
        <f t="shared" si="184"/>
        <v>0</v>
      </c>
      <c r="I717" s="108">
        <f t="shared" si="152"/>
        <v>50</v>
      </c>
      <c r="J717" s="46"/>
      <c r="K717" s="46"/>
      <c r="L717" s="46"/>
      <c r="M717" s="46"/>
      <c r="N717" s="46"/>
      <c r="O717" s="46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  <c r="AA717" s="46"/>
      <c r="AB717" s="46"/>
      <c r="AC717" s="46"/>
      <c r="AD717" s="46"/>
      <c r="AE717" s="46"/>
      <c r="AF717" s="46"/>
      <c r="AG717" s="46"/>
      <c r="AH717" s="46"/>
      <c r="AI717" s="46"/>
      <c r="AJ717" s="46"/>
      <c r="AK717" s="46"/>
      <c r="AL717" s="46"/>
      <c r="AM717" s="46"/>
      <c r="AN717" s="46"/>
      <c r="AO717" s="46"/>
      <c r="AP717" s="46"/>
      <c r="AQ717" s="46"/>
      <c r="AR717" s="46"/>
      <c r="AS717" s="46"/>
      <c r="AT717" s="46"/>
      <c r="AU717" s="46"/>
      <c r="AV717" s="46"/>
      <c r="AW717" s="46"/>
      <c r="AX717" s="46"/>
      <c r="AY717" s="46"/>
      <c r="AZ717" s="46"/>
      <c r="BA717" s="46"/>
      <c r="BB717" s="46"/>
      <c r="BC717" s="46"/>
      <c r="BD717" s="46"/>
      <c r="BE717" s="46"/>
      <c r="BF717" s="46"/>
      <c r="BG717" s="46"/>
      <c r="BH717" s="46"/>
      <c r="BI717" s="46"/>
      <c r="BJ717" s="46"/>
      <c r="BK717" s="46"/>
      <c r="BL717" s="46"/>
      <c r="BM717" s="46"/>
      <c r="BN717" s="46"/>
      <c r="BO717" s="46"/>
      <c r="BP717" s="46"/>
      <c r="BQ717" s="46"/>
      <c r="BR717" s="46"/>
      <c r="BS717" s="46"/>
      <c r="BT717" s="46"/>
      <c r="BU717" s="46"/>
      <c r="BV717" s="46"/>
      <c r="BW717" s="46"/>
      <c r="BX717" s="46"/>
      <c r="BY717" s="46"/>
      <c r="BZ717" s="46"/>
      <c r="CA717" s="46"/>
      <c r="CB717" s="46"/>
      <c r="CC717" s="46"/>
      <c r="CD717" s="46"/>
      <c r="CE717" s="46"/>
      <c r="CF717" s="46"/>
      <c r="CG717" s="46"/>
      <c r="CH717" s="46"/>
    </row>
    <row r="718" spans="1:86" s="2" customFormat="1" ht="12">
      <c r="A718" s="24" t="s">
        <v>79</v>
      </c>
      <c r="B718" s="20" t="s">
        <v>49</v>
      </c>
      <c r="C718" s="23" t="s">
        <v>13</v>
      </c>
      <c r="D718" s="23" t="s">
        <v>15</v>
      </c>
      <c r="E718" s="23" t="s">
        <v>471</v>
      </c>
      <c r="F718" s="23" t="s">
        <v>78</v>
      </c>
      <c r="G718" s="108">
        <f t="shared" si="184"/>
        <v>50</v>
      </c>
      <c r="H718" s="108">
        <f t="shared" si="184"/>
        <v>0</v>
      </c>
      <c r="I718" s="108">
        <f t="shared" si="152"/>
        <v>50</v>
      </c>
      <c r="J718" s="46"/>
      <c r="K718" s="46"/>
      <c r="L718" s="46"/>
      <c r="M718" s="46"/>
      <c r="N718" s="46"/>
      <c r="O718" s="46"/>
      <c r="P718" s="46"/>
      <c r="Q718" s="46"/>
      <c r="R718" s="46"/>
      <c r="S718" s="46"/>
      <c r="T718" s="46"/>
      <c r="U718" s="46"/>
      <c r="V718" s="46"/>
      <c r="W718" s="46"/>
      <c r="X718" s="46"/>
      <c r="Y718" s="46"/>
      <c r="Z718" s="46"/>
      <c r="AA718" s="46"/>
      <c r="AB718" s="46"/>
      <c r="AC718" s="46"/>
      <c r="AD718" s="46"/>
      <c r="AE718" s="46"/>
      <c r="AF718" s="46"/>
      <c r="AG718" s="46"/>
      <c r="AH718" s="46"/>
      <c r="AI718" s="46"/>
      <c r="AJ718" s="46"/>
      <c r="AK718" s="46"/>
      <c r="AL718" s="46"/>
      <c r="AM718" s="46"/>
      <c r="AN718" s="46"/>
      <c r="AO718" s="46"/>
      <c r="AP718" s="46"/>
      <c r="AQ718" s="46"/>
      <c r="AR718" s="46"/>
      <c r="AS718" s="46"/>
      <c r="AT718" s="46"/>
      <c r="AU718" s="46"/>
      <c r="AV718" s="46"/>
      <c r="AW718" s="46"/>
      <c r="AX718" s="46"/>
      <c r="AY718" s="46"/>
      <c r="AZ718" s="46"/>
      <c r="BA718" s="46"/>
      <c r="BB718" s="46"/>
      <c r="BC718" s="46"/>
      <c r="BD718" s="46"/>
      <c r="BE718" s="46"/>
      <c r="BF718" s="46"/>
      <c r="BG718" s="46"/>
      <c r="BH718" s="46"/>
      <c r="BI718" s="46"/>
      <c r="BJ718" s="46"/>
      <c r="BK718" s="46"/>
      <c r="BL718" s="46"/>
      <c r="BM718" s="46"/>
      <c r="BN718" s="46"/>
      <c r="BO718" s="46"/>
      <c r="BP718" s="46"/>
      <c r="BQ718" s="46"/>
      <c r="BR718" s="46"/>
      <c r="BS718" s="46"/>
      <c r="BT718" s="46"/>
      <c r="BU718" s="46"/>
      <c r="BV718" s="46"/>
      <c r="BW718" s="46"/>
      <c r="BX718" s="46"/>
      <c r="BY718" s="46"/>
      <c r="BZ718" s="46"/>
      <c r="CA718" s="46"/>
      <c r="CB718" s="46"/>
      <c r="CC718" s="46"/>
      <c r="CD718" s="46"/>
      <c r="CE718" s="46"/>
      <c r="CF718" s="46"/>
      <c r="CG718" s="46"/>
      <c r="CH718" s="46"/>
    </row>
    <row r="719" spans="1:86" s="2" customFormat="1" ht="12">
      <c r="A719" s="24" t="s">
        <v>84</v>
      </c>
      <c r="B719" s="20" t="s">
        <v>49</v>
      </c>
      <c r="C719" s="23" t="s">
        <v>13</v>
      </c>
      <c r="D719" s="23" t="s">
        <v>15</v>
      </c>
      <c r="E719" s="23" t="s">
        <v>471</v>
      </c>
      <c r="F719" s="23" t="s">
        <v>83</v>
      </c>
      <c r="G719" s="108">
        <v>50</v>
      </c>
      <c r="H719" s="111"/>
      <c r="I719" s="108">
        <f t="shared" si="152"/>
        <v>50</v>
      </c>
      <c r="J719" s="46"/>
      <c r="K719" s="46"/>
      <c r="L719" s="46"/>
      <c r="M719" s="46"/>
      <c r="N719" s="46"/>
      <c r="O719" s="46"/>
      <c r="P719" s="46"/>
      <c r="Q719" s="46"/>
      <c r="R719" s="46"/>
      <c r="S719" s="46"/>
      <c r="T719" s="46"/>
      <c r="U719" s="46"/>
      <c r="V719" s="46"/>
      <c r="W719" s="46"/>
      <c r="X719" s="46"/>
      <c r="Y719" s="46"/>
      <c r="Z719" s="46"/>
      <c r="AA719" s="46"/>
      <c r="AB719" s="46"/>
      <c r="AC719" s="46"/>
      <c r="AD719" s="46"/>
      <c r="AE719" s="46"/>
      <c r="AF719" s="46"/>
      <c r="AG719" s="46"/>
      <c r="AH719" s="46"/>
      <c r="AI719" s="46"/>
      <c r="AJ719" s="46"/>
      <c r="AK719" s="46"/>
      <c r="AL719" s="46"/>
      <c r="AM719" s="46"/>
      <c r="AN719" s="46"/>
      <c r="AO719" s="46"/>
      <c r="AP719" s="46"/>
      <c r="AQ719" s="46"/>
      <c r="AR719" s="46"/>
      <c r="AS719" s="46"/>
      <c r="AT719" s="46"/>
      <c r="AU719" s="46"/>
      <c r="AV719" s="46"/>
      <c r="AW719" s="46"/>
      <c r="AX719" s="46"/>
      <c r="AY719" s="46"/>
      <c r="AZ719" s="46"/>
      <c r="BA719" s="46"/>
      <c r="BB719" s="46"/>
      <c r="BC719" s="46"/>
      <c r="BD719" s="46"/>
      <c r="BE719" s="46"/>
      <c r="BF719" s="46"/>
      <c r="BG719" s="46"/>
      <c r="BH719" s="46"/>
      <c r="BI719" s="46"/>
      <c r="BJ719" s="46"/>
      <c r="BK719" s="46"/>
      <c r="BL719" s="46"/>
      <c r="BM719" s="46"/>
      <c r="BN719" s="46"/>
      <c r="BO719" s="46"/>
      <c r="BP719" s="46"/>
      <c r="BQ719" s="46"/>
      <c r="BR719" s="46"/>
      <c r="BS719" s="46"/>
      <c r="BT719" s="46"/>
      <c r="BU719" s="46"/>
      <c r="BV719" s="46"/>
      <c r="BW719" s="46"/>
      <c r="BX719" s="46"/>
      <c r="BY719" s="46"/>
      <c r="BZ719" s="46"/>
      <c r="CA719" s="46"/>
      <c r="CB719" s="46"/>
      <c r="CC719" s="46"/>
      <c r="CD719" s="46"/>
      <c r="CE719" s="46"/>
      <c r="CF719" s="46"/>
      <c r="CG719" s="46"/>
      <c r="CH719" s="46"/>
    </row>
    <row r="720" spans="1:86" s="2" customFormat="1" ht="12">
      <c r="A720" s="21" t="s">
        <v>327</v>
      </c>
      <c r="B720" s="82" t="s">
        <v>49</v>
      </c>
      <c r="C720" s="83" t="s">
        <v>13</v>
      </c>
      <c r="D720" s="83" t="s">
        <v>15</v>
      </c>
      <c r="E720" s="83" t="s">
        <v>472</v>
      </c>
      <c r="F720" s="83"/>
      <c r="G720" s="110">
        <f>G721</f>
        <v>2563</v>
      </c>
      <c r="H720" s="110">
        <f t="shared" ref="H720" si="185">H721</f>
        <v>0</v>
      </c>
      <c r="I720" s="108">
        <f t="shared" si="152"/>
        <v>2563</v>
      </c>
      <c r="J720" s="46"/>
      <c r="K720" s="46"/>
      <c r="L720" s="46"/>
      <c r="M720" s="46"/>
      <c r="N720" s="46"/>
      <c r="O720" s="46"/>
      <c r="P720" s="46"/>
      <c r="Q720" s="46"/>
      <c r="R720" s="46"/>
      <c r="S720" s="46"/>
      <c r="T720" s="46"/>
      <c r="U720" s="46"/>
      <c r="V720" s="46"/>
      <c r="W720" s="46"/>
      <c r="X720" s="46"/>
      <c r="Y720" s="46"/>
      <c r="Z720" s="46"/>
      <c r="AA720" s="46"/>
      <c r="AB720" s="46"/>
      <c r="AC720" s="46"/>
      <c r="AD720" s="46"/>
      <c r="AE720" s="46"/>
      <c r="AF720" s="46"/>
      <c r="AG720" s="46"/>
      <c r="AH720" s="46"/>
      <c r="AI720" s="46"/>
      <c r="AJ720" s="46"/>
      <c r="AK720" s="46"/>
      <c r="AL720" s="46"/>
      <c r="AM720" s="46"/>
      <c r="AN720" s="46"/>
      <c r="AO720" s="46"/>
      <c r="AP720" s="46"/>
      <c r="AQ720" s="46"/>
      <c r="AR720" s="46"/>
      <c r="AS720" s="46"/>
      <c r="AT720" s="46"/>
      <c r="AU720" s="46"/>
      <c r="AV720" s="46"/>
      <c r="AW720" s="46"/>
      <c r="AX720" s="46"/>
      <c r="AY720" s="46"/>
      <c r="AZ720" s="46"/>
      <c r="BA720" s="46"/>
      <c r="BB720" s="46"/>
      <c r="BC720" s="46"/>
      <c r="BD720" s="46"/>
      <c r="BE720" s="46"/>
      <c r="BF720" s="46"/>
      <c r="BG720" s="46"/>
      <c r="BH720" s="46"/>
      <c r="BI720" s="46"/>
      <c r="BJ720" s="46"/>
      <c r="BK720" s="46"/>
      <c r="BL720" s="46"/>
      <c r="BM720" s="46"/>
      <c r="BN720" s="46"/>
      <c r="BO720" s="46"/>
      <c r="BP720" s="46"/>
      <c r="BQ720" s="46"/>
      <c r="BR720" s="46"/>
      <c r="BS720" s="46"/>
      <c r="BT720" s="46"/>
      <c r="BU720" s="46"/>
      <c r="BV720" s="46"/>
      <c r="BW720" s="46"/>
      <c r="BX720" s="46"/>
      <c r="BY720" s="46"/>
      <c r="BZ720" s="46"/>
      <c r="CA720" s="46"/>
      <c r="CB720" s="46"/>
      <c r="CC720" s="46"/>
      <c r="CD720" s="46"/>
      <c r="CE720" s="46"/>
      <c r="CF720" s="46"/>
      <c r="CG720" s="46"/>
      <c r="CH720" s="46"/>
    </row>
    <row r="721" spans="1:86" s="2" customFormat="1" ht="36">
      <c r="A721" s="91" t="s">
        <v>261</v>
      </c>
      <c r="B721" s="20" t="s">
        <v>49</v>
      </c>
      <c r="C721" s="23" t="s">
        <v>13</v>
      </c>
      <c r="D721" s="23" t="s">
        <v>15</v>
      </c>
      <c r="E721" s="23" t="s">
        <v>473</v>
      </c>
      <c r="F721" s="23"/>
      <c r="G721" s="108">
        <f>G722+G724</f>
        <v>2563</v>
      </c>
      <c r="H721" s="108">
        <f t="shared" ref="H721" si="186">H722+H724</f>
        <v>0</v>
      </c>
      <c r="I721" s="108">
        <f t="shared" si="152"/>
        <v>2563</v>
      </c>
      <c r="J721" s="46"/>
      <c r="K721" s="46"/>
      <c r="L721" s="46"/>
      <c r="M721" s="46"/>
      <c r="N721" s="46"/>
      <c r="O721" s="46"/>
      <c r="P721" s="46"/>
      <c r="Q721" s="46"/>
      <c r="R721" s="46"/>
      <c r="S721" s="46"/>
      <c r="T721" s="46"/>
      <c r="U721" s="46"/>
      <c r="V721" s="46"/>
      <c r="W721" s="46"/>
      <c r="X721" s="46"/>
      <c r="Y721" s="46"/>
      <c r="Z721" s="46"/>
      <c r="AA721" s="46"/>
      <c r="AB721" s="46"/>
      <c r="AC721" s="46"/>
      <c r="AD721" s="46"/>
      <c r="AE721" s="46"/>
      <c r="AF721" s="46"/>
      <c r="AG721" s="46"/>
      <c r="AH721" s="46"/>
      <c r="AI721" s="46"/>
      <c r="AJ721" s="46"/>
      <c r="AK721" s="46"/>
      <c r="AL721" s="46"/>
      <c r="AM721" s="46"/>
      <c r="AN721" s="46"/>
      <c r="AO721" s="46"/>
      <c r="AP721" s="46"/>
      <c r="AQ721" s="46"/>
      <c r="AR721" s="46"/>
      <c r="AS721" s="46"/>
      <c r="AT721" s="46"/>
      <c r="AU721" s="46"/>
      <c r="AV721" s="46"/>
      <c r="AW721" s="46"/>
      <c r="AX721" s="46"/>
      <c r="AY721" s="46"/>
      <c r="AZ721" s="46"/>
      <c r="BA721" s="46"/>
      <c r="BB721" s="46"/>
      <c r="BC721" s="46"/>
      <c r="BD721" s="46"/>
      <c r="BE721" s="46"/>
      <c r="BF721" s="46"/>
      <c r="BG721" s="46"/>
      <c r="BH721" s="46"/>
      <c r="BI721" s="46"/>
      <c r="BJ721" s="46"/>
      <c r="BK721" s="46"/>
      <c r="BL721" s="46"/>
      <c r="BM721" s="46"/>
      <c r="BN721" s="46"/>
      <c r="BO721" s="46"/>
      <c r="BP721" s="46"/>
      <c r="BQ721" s="46"/>
      <c r="BR721" s="46"/>
      <c r="BS721" s="46"/>
      <c r="BT721" s="46"/>
      <c r="BU721" s="46"/>
      <c r="BV721" s="46"/>
      <c r="BW721" s="46"/>
      <c r="BX721" s="46"/>
      <c r="BY721" s="46"/>
      <c r="BZ721" s="46"/>
      <c r="CA721" s="46"/>
      <c r="CB721" s="46"/>
      <c r="CC721" s="46"/>
      <c r="CD721" s="46"/>
      <c r="CE721" s="46"/>
      <c r="CF721" s="46"/>
      <c r="CG721" s="46"/>
      <c r="CH721" s="46"/>
    </row>
    <row r="722" spans="1:86" s="53" customFormat="1" ht="24">
      <c r="A722" s="21" t="s">
        <v>60</v>
      </c>
      <c r="B722" s="20" t="s">
        <v>49</v>
      </c>
      <c r="C722" s="23" t="s">
        <v>13</v>
      </c>
      <c r="D722" s="23" t="s">
        <v>15</v>
      </c>
      <c r="E722" s="23" t="s">
        <v>473</v>
      </c>
      <c r="F722" s="23" t="s">
        <v>59</v>
      </c>
      <c r="G722" s="108">
        <f>G723</f>
        <v>2318</v>
      </c>
      <c r="H722" s="108">
        <f t="shared" ref="H722" si="187">H723</f>
        <v>0</v>
      </c>
      <c r="I722" s="108">
        <f t="shared" si="152"/>
        <v>2318</v>
      </c>
      <c r="J722" s="45"/>
      <c r="K722" s="45"/>
      <c r="L722" s="45"/>
      <c r="M722" s="45"/>
      <c r="N722" s="65"/>
      <c r="O722" s="65"/>
      <c r="P722" s="65"/>
      <c r="Q722" s="65"/>
      <c r="R722" s="65"/>
      <c r="S722" s="65"/>
      <c r="T722" s="65"/>
      <c r="U722" s="65"/>
      <c r="V722" s="65"/>
      <c r="W722" s="65"/>
      <c r="X722" s="65"/>
      <c r="Y722" s="65"/>
      <c r="Z722" s="65"/>
      <c r="AA722" s="65"/>
      <c r="AB722" s="65"/>
      <c r="AC722" s="65"/>
      <c r="AD722" s="65"/>
      <c r="AE722" s="65"/>
      <c r="AF722" s="65"/>
      <c r="AG722" s="65"/>
      <c r="AH722" s="65"/>
      <c r="AI722" s="65"/>
      <c r="AJ722" s="65"/>
      <c r="AK722" s="65"/>
      <c r="AL722" s="65"/>
      <c r="AM722" s="65"/>
      <c r="AN722" s="65"/>
      <c r="AO722" s="65"/>
      <c r="AP722" s="65"/>
      <c r="AQ722" s="65"/>
      <c r="AR722" s="65"/>
      <c r="AS722" s="65"/>
      <c r="AT722" s="65"/>
      <c r="AU722" s="65"/>
      <c r="AV722" s="65"/>
      <c r="AW722" s="65"/>
      <c r="AX722" s="65"/>
      <c r="AY722" s="65"/>
      <c r="AZ722" s="65"/>
      <c r="BA722" s="65"/>
      <c r="BB722" s="65"/>
      <c r="BC722" s="65"/>
      <c r="BD722" s="65"/>
      <c r="BE722" s="65"/>
      <c r="BF722" s="65"/>
      <c r="BG722" s="65"/>
      <c r="BH722" s="65"/>
      <c r="BI722" s="65"/>
      <c r="BJ722" s="65"/>
      <c r="BK722" s="65"/>
      <c r="BL722" s="65"/>
      <c r="BM722" s="65"/>
      <c r="BN722" s="65"/>
      <c r="BO722" s="65"/>
      <c r="BP722" s="65"/>
      <c r="BQ722" s="65"/>
      <c r="BR722" s="65"/>
      <c r="BS722" s="65"/>
      <c r="BT722" s="65"/>
      <c r="BU722" s="65"/>
      <c r="BV722" s="65"/>
      <c r="BW722" s="65"/>
      <c r="BX722" s="65"/>
      <c r="BY722" s="65"/>
      <c r="BZ722" s="65"/>
      <c r="CA722" s="65"/>
      <c r="CB722" s="65"/>
      <c r="CC722" s="65"/>
      <c r="CD722" s="65"/>
      <c r="CE722" s="65"/>
      <c r="CF722" s="65"/>
      <c r="CG722" s="65"/>
      <c r="CH722" s="65"/>
    </row>
    <row r="723" spans="1:86" s="2" customFormat="1" ht="12">
      <c r="A723" s="21" t="s">
        <v>62</v>
      </c>
      <c r="B723" s="20" t="s">
        <v>49</v>
      </c>
      <c r="C723" s="23" t="s">
        <v>13</v>
      </c>
      <c r="D723" s="23" t="s">
        <v>15</v>
      </c>
      <c r="E723" s="23" t="s">
        <v>473</v>
      </c>
      <c r="F723" s="23" t="s">
        <v>61</v>
      </c>
      <c r="G723" s="108">
        <v>2318</v>
      </c>
      <c r="H723" s="111"/>
      <c r="I723" s="108">
        <f t="shared" si="152"/>
        <v>2318</v>
      </c>
      <c r="J723" s="46"/>
      <c r="K723" s="46"/>
      <c r="L723" s="46"/>
      <c r="M723" s="46"/>
      <c r="N723" s="46"/>
      <c r="O723" s="46"/>
      <c r="P723" s="46"/>
      <c r="Q723" s="46"/>
      <c r="R723" s="46"/>
      <c r="S723" s="46"/>
      <c r="T723" s="46"/>
      <c r="U723" s="46"/>
      <c r="V723" s="46"/>
      <c r="W723" s="46"/>
      <c r="X723" s="46"/>
      <c r="Y723" s="46"/>
      <c r="Z723" s="46"/>
      <c r="AA723" s="46"/>
      <c r="AB723" s="46"/>
      <c r="AC723" s="46"/>
      <c r="AD723" s="46"/>
      <c r="AE723" s="46"/>
      <c r="AF723" s="46"/>
      <c r="AG723" s="46"/>
      <c r="AH723" s="46"/>
      <c r="AI723" s="46"/>
      <c r="AJ723" s="46"/>
      <c r="AK723" s="46"/>
      <c r="AL723" s="46"/>
      <c r="AM723" s="46"/>
      <c r="AN723" s="46"/>
      <c r="AO723" s="46"/>
      <c r="AP723" s="46"/>
      <c r="AQ723" s="46"/>
      <c r="AR723" s="46"/>
      <c r="AS723" s="46"/>
      <c r="AT723" s="46"/>
      <c r="AU723" s="46"/>
      <c r="AV723" s="46"/>
      <c r="AW723" s="46"/>
      <c r="AX723" s="46"/>
      <c r="AY723" s="46"/>
      <c r="AZ723" s="46"/>
      <c r="BA723" s="46"/>
      <c r="BB723" s="46"/>
      <c r="BC723" s="46"/>
      <c r="BD723" s="46"/>
      <c r="BE723" s="46"/>
      <c r="BF723" s="46"/>
      <c r="BG723" s="46"/>
      <c r="BH723" s="46"/>
      <c r="BI723" s="46"/>
      <c r="BJ723" s="46"/>
      <c r="BK723" s="46"/>
      <c r="BL723" s="46"/>
      <c r="BM723" s="46"/>
      <c r="BN723" s="46"/>
      <c r="BO723" s="46"/>
      <c r="BP723" s="46"/>
      <c r="BQ723" s="46"/>
      <c r="BR723" s="46"/>
      <c r="BS723" s="46"/>
      <c r="BT723" s="46"/>
      <c r="BU723" s="46"/>
      <c r="BV723" s="46"/>
      <c r="BW723" s="46"/>
      <c r="BX723" s="46"/>
      <c r="BY723" s="46"/>
      <c r="BZ723" s="46"/>
      <c r="CA723" s="46"/>
      <c r="CB723" s="46"/>
      <c r="CC723" s="46"/>
      <c r="CD723" s="46"/>
      <c r="CE723" s="46"/>
      <c r="CF723" s="46"/>
      <c r="CG723" s="46"/>
      <c r="CH723" s="46"/>
    </row>
    <row r="724" spans="1:86" s="2" customFormat="1" ht="12">
      <c r="A724" s="21" t="s">
        <v>68</v>
      </c>
      <c r="B724" s="20" t="s">
        <v>49</v>
      </c>
      <c r="C724" s="23" t="s">
        <v>13</v>
      </c>
      <c r="D724" s="23" t="s">
        <v>15</v>
      </c>
      <c r="E724" s="23" t="s">
        <v>473</v>
      </c>
      <c r="F724" s="23" t="s">
        <v>66</v>
      </c>
      <c r="G724" s="108">
        <f>G725</f>
        <v>245</v>
      </c>
      <c r="H724" s="108">
        <f t="shared" ref="H724" si="188">H725</f>
        <v>0</v>
      </c>
      <c r="I724" s="108">
        <f t="shared" si="152"/>
        <v>245</v>
      </c>
      <c r="J724" s="46"/>
      <c r="K724" s="46"/>
      <c r="L724" s="46"/>
      <c r="M724" s="46"/>
      <c r="N724" s="46"/>
      <c r="O724" s="46"/>
      <c r="P724" s="46"/>
      <c r="Q724" s="46"/>
      <c r="R724" s="46"/>
      <c r="S724" s="46"/>
      <c r="T724" s="46"/>
      <c r="U724" s="46"/>
      <c r="V724" s="46"/>
      <c r="W724" s="46"/>
      <c r="X724" s="46"/>
      <c r="Y724" s="46"/>
      <c r="Z724" s="46"/>
      <c r="AA724" s="46"/>
      <c r="AB724" s="46"/>
      <c r="AC724" s="46"/>
      <c r="AD724" s="46"/>
      <c r="AE724" s="46"/>
      <c r="AF724" s="46"/>
      <c r="AG724" s="46"/>
      <c r="AH724" s="46"/>
      <c r="AI724" s="46"/>
      <c r="AJ724" s="46"/>
      <c r="AK724" s="46"/>
      <c r="AL724" s="46"/>
      <c r="AM724" s="46"/>
      <c r="AN724" s="46"/>
      <c r="AO724" s="46"/>
      <c r="AP724" s="46"/>
      <c r="AQ724" s="46"/>
      <c r="AR724" s="46"/>
      <c r="AS724" s="46"/>
      <c r="AT724" s="46"/>
      <c r="AU724" s="46"/>
      <c r="AV724" s="46"/>
      <c r="AW724" s="46"/>
      <c r="AX724" s="46"/>
      <c r="AY724" s="46"/>
      <c r="AZ724" s="46"/>
      <c r="BA724" s="46"/>
      <c r="BB724" s="46"/>
      <c r="BC724" s="46"/>
      <c r="BD724" s="46"/>
      <c r="BE724" s="46"/>
      <c r="BF724" s="46"/>
      <c r="BG724" s="46"/>
      <c r="BH724" s="46"/>
      <c r="BI724" s="46"/>
      <c r="BJ724" s="46"/>
      <c r="BK724" s="46"/>
      <c r="BL724" s="46"/>
      <c r="BM724" s="46"/>
      <c r="BN724" s="46"/>
      <c r="BO724" s="46"/>
      <c r="BP724" s="46"/>
      <c r="BQ724" s="46"/>
      <c r="BR724" s="46"/>
      <c r="BS724" s="46"/>
      <c r="BT724" s="46"/>
      <c r="BU724" s="46"/>
      <c r="BV724" s="46"/>
      <c r="BW724" s="46"/>
      <c r="BX724" s="46"/>
      <c r="BY724" s="46"/>
      <c r="BZ724" s="46"/>
      <c r="CA724" s="46"/>
      <c r="CB724" s="46"/>
      <c r="CC724" s="46"/>
      <c r="CD724" s="46"/>
      <c r="CE724" s="46"/>
      <c r="CF724" s="46"/>
      <c r="CG724" s="46"/>
      <c r="CH724" s="46"/>
    </row>
    <row r="725" spans="1:86" s="2" customFormat="1" ht="12">
      <c r="A725" s="21" t="s">
        <v>88</v>
      </c>
      <c r="B725" s="20" t="s">
        <v>49</v>
      </c>
      <c r="C725" s="23" t="s">
        <v>13</v>
      </c>
      <c r="D725" s="23" t="s">
        <v>15</v>
      </c>
      <c r="E725" s="23" t="s">
        <v>473</v>
      </c>
      <c r="F725" s="23" t="s">
        <v>67</v>
      </c>
      <c r="G725" s="108">
        <v>245</v>
      </c>
      <c r="H725" s="111"/>
      <c r="I725" s="108">
        <f t="shared" si="152"/>
        <v>245</v>
      </c>
      <c r="J725" s="46"/>
      <c r="K725" s="46"/>
      <c r="L725" s="46"/>
      <c r="M725" s="46"/>
      <c r="N725" s="46"/>
      <c r="O725" s="46"/>
      <c r="P725" s="46"/>
      <c r="Q725" s="46"/>
      <c r="R725" s="46"/>
      <c r="S725" s="46"/>
      <c r="T725" s="46"/>
      <c r="U725" s="46"/>
      <c r="V725" s="46"/>
      <c r="W725" s="46"/>
      <c r="X725" s="46"/>
      <c r="Y725" s="46"/>
      <c r="Z725" s="46"/>
      <c r="AA725" s="46"/>
      <c r="AB725" s="46"/>
      <c r="AC725" s="46"/>
      <c r="AD725" s="46"/>
      <c r="AE725" s="46"/>
      <c r="AF725" s="46"/>
      <c r="AG725" s="46"/>
      <c r="AH725" s="46"/>
      <c r="AI725" s="46"/>
      <c r="AJ725" s="46"/>
      <c r="AK725" s="46"/>
      <c r="AL725" s="46"/>
      <c r="AM725" s="46"/>
      <c r="AN725" s="46"/>
      <c r="AO725" s="46"/>
      <c r="AP725" s="46"/>
      <c r="AQ725" s="46"/>
      <c r="AR725" s="46"/>
      <c r="AS725" s="46"/>
      <c r="AT725" s="46"/>
      <c r="AU725" s="46"/>
      <c r="AV725" s="46"/>
      <c r="AW725" s="46"/>
      <c r="AX725" s="46"/>
      <c r="AY725" s="46"/>
      <c r="AZ725" s="46"/>
      <c r="BA725" s="46"/>
      <c r="BB725" s="46"/>
      <c r="BC725" s="46"/>
      <c r="BD725" s="46"/>
      <c r="BE725" s="46"/>
      <c r="BF725" s="46"/>
      <c r="BG725" s="46"/>
      <c r="BH725" s="46"/>
      <c r="BI725" s="46"/>
      <c r="BJ725" s="46"/>
      <c r="BK725" s="46"/>
      <c r="BL725" s="46"/>
      <c r="BM725" s="46"/>
      <c r="BN725" s="46"/>
      <c r="BO725" s="46"/>
      <c r="BP725" s="46"/>
      <c r="BQ725" s="46"/>
      <c r="BR725" s="46"/>
      <c r="BS725" s="46"/>
      <c r="BT725" s="46"/>
      <c r="BU725" s="46"/>
      <c r="BV725" s="46"/>
      <c r="BW725" s="46"/>
      <c r="BX725" s="46"/>
      <c r="BY725" s="46"/>
      <c r="BZ725" s="46"/>
      <c r="CA725" s="46"/>
      <c r="CB725" s="46"/>
      <c r="CC725" s="46"/>
      <c r="CD725" s="46"/>
      <c r="CE725" s="46"/>
      <c r="CF725" s="46"/>
      <c r="CG725" s="46"/>
      <c r="CH725" s="46"/>
    </row>
    <row r="726" spans="1:86" s="6" customFormat="1" ht="12">
      <c r="A726" s="15" t="s">
        <v>31</v>
      </c>
      <c r="B726" s="16" t="s">
        <v>49</v>
      </c>
      <c r="C726" s="26" t="s">
        <v>45</v>
      </c>
      <c r="D726" s="26"/>
      <c r="E726" s="26"/>
      <c r="F726" s="26"/>
      <c r="G726" s="106">
        <f t="shared" ref="G726:H730" si="189">G727</f>
        <v>200</v>
      </c>
      <c r="H726" s="106">
        <f t="shared" si="189"/>
        <v>0</v>
      </c>
      <c r="I726" s="106">
        <f t="shared" si="152"/>
        <v>200</v>
      </c>
      <c r="J726" s="46"/>
      <c r="K726" s="46"/>
      <c r="L726" s="46"/>
      <c r="M726" s="46"/>
      <c r="N726" s="80"/>
      <c r="O726" s="80"/>
      <c r="P726" s="80"/>
      <c r="Q726" s="80"/>
      <c r="R726" s="80"/>
      <c r="S726" s="80"/>
      <c r="T726" s="80"/>
      <c r="U726" s="80"/>
      <c r="V726" s="80"/>
      <c r="W726" s="80"/>
      <c r="X726" s="80"/>
      <c r="Y726" s="80"/>
      <c r="Z726" s="80"/>
      <c r="AA726" s="80"/>
      <c r="AB726" s="80"/>
      <c r="AC726" s="80"/>
      <c r="AD726" s="80"/>
      <c r="AE726" s="80"/>
      <c r="AF726" s="80"/>
      <c r="AG726" s="80"/>
      <c r="AH726" s="80"/>
      <c r="AI726" s="80"/>
      <c r="AJ726" s="80"/>
      <c r="AK726" s="80"/>
      <c r="AL726" s="80"/>
      <c r="AM726" s="80"/>
      <c r="AN726" s="80"/>
      <c r="AO726" s="80"/>
      <c r="AP726" s="80"/>
      <c r="AQ726" s="80"/>
      <c r="AR726" s="80"/>
      <c r="AS726" s="80"/>
      <c r="AT726" s="80"/>
      <c r="AU726" s="80"/>
      <c r="AV726" s="80"/>
      <c r="AW726" s="80"/>
      <c r="AX726" s="80"/>
      <c r="AY726" s="80"/>
      <c r="AZ726" s="80"/>
      <c r="BA726" s="80"/>
      <c r="BB726" s="80"/>
      <c r="BC726" s="80"/>
      <c r="BD726" s="80"/>
      <c r="BE726" s="80"/>
      <c r="BF726" s="80"/>
      <c r="BG726" s="80"/>
      <c r="BH726" s="80"/>
      <c r="BI726" s="80"/>
      <c r="BJ726" s="80"/>
      <c r="BK726" s="80"/>
      <c r="BL726" s="80"/>
      <c r="BM726" s="80"/>
      <c r="BN726" s="80"/>
      <c r="BO726" s="80"/>
      <c r="BP726" s="80"/>
      <c r="BQ726" s="80"/>
      <c r="BR726" s="80"/>
      <c r="BS726" s="80"/>
      <c r="BT726" s="80"/>
      <c r="BU726" s="80"/>
      <c r="BV726" s="80"/>
      <c r="BW726" s="80"/>
      <c r="BX726" s="80"/>
      <c r="BY726" s="80"/>
      <c r="BZ726" s="80"/>
      <c r="CA726" s="80"/>
      <c r="CB726" s="80"/>
      <c r="CC726" s="80"/>
      <c r="CD726" s="80"/>
      <c r="CE726" s="80"/>
      <c r="CF726" s="80"/>
      <c r="CG726" s="80"/>
      <c r="CH726" s="80"/>
    </row>
    <row r="727" spans="1:86" s="53" customFormat="1" ht="12">
      <c r="A727" s="33" t="s">
        <v>55</v>
      </c>
      <c r="B727" s="18" t="s">
        <v>49</v>
      </c>
      <c r="C727" s="42" t="s">
        <v>45</v>
      </c>
      <c r="D727" s="42" t="s">
        <v>5</v>
      </c>
      <c r="E727" s="42"/>
      <c r="F727" s="42"/>
      <c r="G727" s="107">
        <f t="shared" si="189"/>
        <v>200</v>
      </c>
      <c r="H727" s="107">
        <f t="shared" si="189"/>
        <v>0</v>
      </c>
      <c r="I727" s="107">
        <f t="shared" si="152"/>
        <v>200</v>
      </c>
      <c r="J727" s="45"/>
      <c r="K727" s="45"/>
      <c r="L727" s="45"/>
      <c r="M727" s="45"/>
      <c r="N727" s="65"/>
      <c r="O727" s="65"/>
      <c r="P727" s="65"/>
      <c r="Q727" s="65"/>
      <c r="R727" s="65"/>
      <c r="S727" s="65"/>
      <c r="T727" s="65"/>
      <c r="U727" s="65"/>
      <c r="V727" s="65"/>
      <c r="W727" s="65"/>
      <c r="X727" s="65"/>
      <c r="Y727" s="65"/>
      <c r="Z727" s="65"/>
      <c r="AA727" s="65"/>
      <c r="AB727" s="65"/>
      <c r="AC727" s="65"/>
      <c r="AD727" s="65"/>
      <c r="AE727" s="65"/>
      <c r="AF727" s="65"/>
      <c r="AG727" s="65"/>
      <c r="AH727" s="65"/>
      <c r="AI727" s="65"/>
      <c r="AJ727" s="65"/>
      <c r="AK727" s="65"/>
      <c r="AL727" s="65"/>
      <c r="AM727" s="65"/>
      <c r="AN727" s="65"/>
      <c r="AO727" s="65"/>
      <c r="AP727" s="65"/>
      <c r="AQ727" s="65"/>
      <c r="AR727" s="65"/>
      <c r="AS727" s="65"/>
      <c r="AT727" s="65"/>
      <c r="AU727" s="65"/>
      <c r="AV727" s="65"/>
      <c r="AW727" s="65"/>
      <c r="AX727" s="65"/>
      <c r="AY727" s="65"/>
      <c r="AZ727" s="65"/>
      <c r="BA727" s="65"/>
      <c r="BB727" s="65"/>
      <c r="BC727" s="65"/>
      <c r="BD727" s="65"/>
      <c r="BE727" s="65"/>
      <c r="BF727" s="65"/>
      <c r="BG727" s="65"/>
      <c r="BH727" s="65"/>
      <c r="BI727" s="65"/>
      <c r="BJ727" s="65"/>
      <c r="BK727" s="65"/>
      <c r="BL727" s="65"/>
      <c r="BM727" s="65"/>
      <c r="BN727" s="65"/>
      <c r="BO727" s="65"/>
      <c r="BP727" s="65"/>
      <c r="BQ727" s="65"/>
      <c r="BR727" s="65"/>
      <c r="BS727" s="65"/>
      <c r="BT727" s="65"/>
      <c r="BU727" s="65"/>
      <c r="BV727" s="65"/>
      <c r="BW727" s="65"/>
      <c r="BX727" s="65"/>
      <c r="BY727" s="65"/>
      <c r="BZ727" s="65"/>
      <c r="CA727" s="65"/>
      <c r="CB727" s="65"/>
      <c r="CC727" s="65"/>
      <c r="CD727" s="65"/>
      <c r="CE727" s="65"/>
      <c r="CF727" s="65"/>
      <c r="CG727" s="65"/>
      <c r="CH727" s="65"/>
    </row>
    <row r="728" spans="1:86" s="2" customFormat="1" ht="12">
      <c r="A728" s="24" t="s">
        <v>474</v>
      </c>
      <c r="B728" s="20" t="s">
        <v>49</v>
      </c>
      <c r="C728" s="23" t="s">
        <v>45</v>
      </c>
      <c r="D728" s="23" t="s">
        <v>5</v>
      </c>
      <c r="E728" s="20" t="s">
        <v>156</v>
      </c>
      <c r="F728" s="20"/>
      <c r="G728" s="108">
        <f>G729</f>
        <v>200</v>
      </c>
      <c r="H728" s="108">
        <f>H729</f>
        <v>0</v>
      </c>
      <c r="I728" s="108">
        <f t="shared" si="152"/>
        <v>200</v>
      </c>
      <c r="J728" s="46"/>
      <c r="K728" s="46"/>
      <c r="L728" s="46"/>
      <c r="M728" s="46"/>
      <c r="N728" s="46"/>
      <c r="O728" s="46"/>
      <c r="P728" s="46"/>
      <c r="Q728" s="46"/>
      <c r="R728" s="46"/>
      <c r="S728" s="46"/>
      <c r="T728" s="46"/>
      <c r="U728" s="46"/>
      <c r="V728" s="46"/>
      <c r="W728" s="46"/>
      <c r="X728" s="46"/>
      <c r="Y728" s="46"/>
      <c r="Z728" s="46"/>
      <c r="AA728" s="46"/>
      <c r="AB728" s="46"/>
      <c r="AC728" s="46"/>
      <c r="AD728" s="46"/>
      <c r="AE728" s="46"/>
      <c r="AF728" s="46"/>
      <c r="AG728" s="46"/>
      <c r="AH728" s="46"/>
      <c r="AI728" s="46"/>
      <c r="AJ728" s="46"/>
      <c r="AK728" s="46"/>
      <c r="AL728" s="46"/>
      <c r="AM728" s="46"/>
      <c r="AN728" s="46"/>
      <c r="AO728" s="46"/>
      <c r="AP728" s="46"/>
      <c r="AQ728" s="46"/>
      <c r="AR728" s="46"/>
      <c r="AS728" s="46"/>
      <c r="AT728" s="46"/>
      <c r="AU728" s="46"/>
      <c r="AV728" s="46"/>
      <c r="AW728" s="46"/>
      <c r="AX728" s="46"/>
      <c r="AY728" s="46"/>
      <c r="AZ728" s="46"/>
      <c r="BA728" s="46"/>
      <c r="BB728" s="46"/>
      <c r="BC728" s="46"/>
      <c r="BD728" s="46"/>
      <c r="BE728" s="46"/>
      <c r="BF728" s="46"/>
      <c r="BG728" s="46"/>
      <c r="BH728" s="46"/>
      <c r="BI728" s="46"/>
      <c r="BJ728" s="46"/>
      <c r="BK728" s="46"/>
      <c r="BL728" s="46"/>
      <c r="BM728" s="46"/>
      <c r="BN728" s="46"/>
      <c r="BO728" s="46"/>
      <c r="BP728" s="46"/>
      <c r="BQ728" s="46"/>
      <c r="BR728" s="46"/>
      <c r="BS728" s="46"/>
      <c r="BT728" s="46"/>
      <c r="BU728" s="46"/>
      <c r="BV728" s="46"/>
      <c r="BW728" s="46"/>
      <c r="BX728" s="46"/>
      <c r="BY728" s="46"/>
      <c r="BZ728" s="46"/>
      <c r="CA728" s="46"/>
      <c r="CB728" s="46"/>
      <c r="CC728" s="46"/>
      <c r="CD728" s="46"/>
      <c r="CE728" s="46"/>
      <c r="CF728" s="46"/>
      <c r="CG728" s="46"/>
      <c r="CH728" s="46"/>
    </row>
    <row r="729" spans="1:86" s="2" customFormat="1" ht="12">
      <c r="A729" s="24" t="s">
        <v>85</v>
      </c>
      <c r="B729" s="20" t="s">
        <v>49</v>
      </c>
      <c r="C729" s="23" t="s">
        <v>45</v>
      </c>
      <c r="D729" s="23" t="s">
        <v>5</v>
      </c>
      <c r="E729" s="20" t="s">
        <v>475</v>
      </c>
      <c r="F729" s="20"/>
      <c r="G729" s="108">
        <f t="shared" si="189"/>
        <v>200</v>
      </c>
      <c r="H729" s="108">
        <f t="shared" si="189"/>
        <v>0</v>
      </c>
      <c r="I729" s="108">
        <f t="shared" si="152"/>
        <v>200</v>
      </c>
      <c r="J729" s="46"/>
      <c r="K729" s="46"/>
      <c r="L729" s="46"/>
      <c r="M729" s="46"/>
      <c r="N729" s="46"/>
      <c r="O729" s="46"/>
      <c r="P729" s="46"/>
      <c r="Q729" s="46"/>
      <c r="R729" s="46"/>
      <c r="S729" s="46"/>
      <c r="T729" s="46"/>
      <c r="U729" s="46"/>
      <c r="V729" s="46"/>
      <c r="W729" s="46"/>
      <c r="X729" s="46"/>
      <c r="Y729" s="46"/>
      <c r="Z729" s="46"/>
      <c r="AA729" s="46"/>
      <c r="AB729" s="46"/>
      <c r="AC729" s="46"/>
      <c r="AD729" s="46"/>
      <c r="AE729" s="46"/>
      <c r="AF729" s="46"/>
      <c r="AG729" s="46"/>
      <c r="AH729" s="46"/>
      <c r="AI729" s="46"/>
      <c r="AJ729" s="46"/>
      <c r="AK729" s="46"/>
      <c r="AL729" s="46"/>
      <c r="AM729" s="46"/>
      <c r="AN729" s="46"/>
      <c r="AO729" s="46"/>
      <c r="AP729" s="46"/>
      <c r="AQ729" s="46"/>
      <c r="AR729" s="46"/>
      <c r="AS729" s="46"/>
      <c r="AT729" s="46"/>
      <c r="AU729" s="46"/>
      <c r="AV729" s="46"/>
      <c r="AW729" s="46"/>
      <c r="AX729" s="46"/>
      <c r="AY729" s="46"/>
      <c r="AZ729" s="46"/>
      <c r="BA729" s="46"/>
      <c r="BB729" s="46"/>
      <c r="BC729" s="46"/>
      <c r="BD729" s="46"/>
      <c r="BE729" s="46"/>
      <c r="BF729" s="46"/>
      <c r="BG729" s="46"/>
      <c r="BH729" s="46"/>
      <c r="BI729" s="46"/>
      <c r="BJ729" s="46"/>
      <c r="BK729" s="46"/>
      <c r="BL729" s="46"/>
      <c r="BM729" s="46"/>
      <c r="BN729" s="46"/>
      <c r="BO729" s="46"/>
      <c r="BP729" s="46"/>
      <c r="BQ729" s="46"/>
      <c r="BR729" s="46"/>
      <c r="BS729" s="46"/>
      <c r="BT729" s="46"/>
      <c r="BU729" s="46"/>
      <c r="BV729" s="46"/>
      <c r="BW729" s="46"/>
      <c r="BX729" s="46"/>
      <c r="BY729" s="46"/>
      <c r="BZ729" s="46"/>
      <c r="CA729" s="46"/>
      <c r="CB729" s="46"/>
      <c r="CC729" s="46"/>
      <c r="CD729" s="46"/>
      <c r="CE729" s="46"/>
      <c r="CF729" s="46"/>
      <c r="CG729" s="46"/>
      <c r="CH729" s="46"/>
    </row>
    <row r="730" spans="1:86" s="2" customFormat="1" ht="12">
      <c r="A730" s="21" t="s">
        <v>94</v>
      </c>
      <c r="B730" s="20" t="s">
        <v>49</v>
      </c>
      <c r="C730" s="23" t="s">
        <v>45</v>
      </c>
      <c r="D730" s="23" t="s">
        <v>5</v>
      </c>
      <c r="E730" s="20" t="s">
        <v>475</v>
      </c>
      <c r="F730" s="20" t="s">
        <v>93</v>
      </c>
      <c r="G730" s="108">
        <f t="shared" si="189"/>
        <v>200</v>
      </c>
      <c r="H730" s="108">
        <f t="shared" si="189"/>
        <v>0</v>
      </c>
      <c r="I730" s="108">
        <f t="shared" si="152"/>
        <v>200</v>
      </c>
      <c r="J730" s="46"/>
      <c r="K730" s="46"/>
      <c r="L730" s="46"/>
      <c r="M730" s="46"/>
      <c r="N730" s="46"/>
      <c r="O730" s="46"/>
      <c r="P730" s="46"/>
      <c r="Q730" s="46"/>
      <c r="R730" s="46"/>
      <c r="S730" s="46"/>
      <c r="T730" s="46"/>
      <c r="U730" s="46"/>
      <c r="V730" s="46"/>
      <c r="W730" s="46"/>
      <c r="X730" s="46"/>
      <c r="Y730" s="46"/>
      <c r="Z730" s="46"/>
      <c r="AA730" s="46"/>
      <c r="AB730" s="46"/>
      <c r="AC730" s="46"/>
      <c r="AD730" s="46"/>
      <c r="AE730" s="46"/>
      <c r="AF730" s="46"/>
      <c r="AG730" s="46"/>
      <c r="AH730" s="46"/>
      <c r="AI730" s="46"/>
      <c r="AJ730" s="46"/>
      <c r="AK730" s="46"/>
      <c r="AL730" s="46"/>
      <c r="AM730" s="46"/>
      <c r="AN730" s="46"/>
      <c r="AO730" s="46"/>
      <c r="AP730" s="46"/>
      <c r="AQ730" s="46"/>
      <c r="AR730" s="46"/>
      <c r="AS730" s="46"/>
      <c r="AT730" s="46"/>
      <c r="AU730" s="46"/>
      <c r="AV730" s="46"/>
      <c r="AW730" s="46"/>
      <c r="AX730" s="46"/>
      <c r="AY730" s="46"/>
      <c r="AZ730" s="46"/>
      <c r="BA730" s="46"/>
      <c r="BB730" s="46"/>
      <c r="BC730" s="46"/>
      <c r="BD730" s="46"/>
      <c r="BE730" s="46"/>
      <c r="BF730" s="46"/>
      <c r="BG730" s="46"/>
      <c r="BH730" s="46"/>
      <c r="BI730" s="46"/>
      <c r="BJ730" s="46"/>
      <c r="BK730" s="46"/>
      <c r="BL730" s="46"/>
      <c r="BM730" s="46"/>
      <c r="BN730" s="46"/>
      <c r="BO730" s="46"/>
      <c r="BP730" s="46"/>
      <c r="BQ730" s="46"/>
      <c r="BR730" s="46"/>
      <c r="BS730" s="46"/>
      <c r="BT730" s="46"/>
      <c r="BU730" s="46"/>
      <c r="BV730" s="46"/>
      <c r="BW730" s="46"/>
      <c r="BX730" s="46"/>
      <c r="BY730" s="46"/>
      <c r="BZ730" s="46"/>
      <c r="CA730" s="46"/>
      <c r="CB730" s="46"/>
      <c r="CC730" s="46"/>
      <c r="CD730" s="46"/>
      <c r="CE730" s="46"/>
      <c r="CF730" s="46"/>
      <c r="CG730" s="46"/>
      <c r="CH730" s="46"/>
    </row>
    <row r="731" spans="1:86" s="2" customFormat="1" ht="12">
      <c r="A731" s="21" t="s">
        <v>206</v>
      </c>
      <c r="B731" s="20" t="s">
        <v>49</v>
      </c>
      <c r="C731" s="23" t="s">
        <v>45</v>
      </c>
      <c r="D731" s="23" t="s">
        <v>5</v>
      </c>
      <c r="E731" s="20" t="s">
        <v>475</v>
      </c>
      <c r="F731" s="20" t="s">
        <v>207</v>
      </c>
      <c r="G731" s="108">
        <v>200</v>
      </c>
      <c r="H731" s="111"/>
      <c r="I731" s="108">
        <f t="shared" si="152"/>
        <v>200</v>
      </c>
      <c r="J731" s="46"/>
      <c r="K731" s="46"/>
      <c r="L731" s="46"/>
      <c r="M731" s="46"/>
      <c r="N731" s="46"/>
      <c r="O731" s="46"/>
      <c r="P731" s="46"/>
      <c r="Q731" s="46"/>
      <c r="R731" s="46"/>
      <c r="S731" s="46"/>
      <c r="T731" s="46"/>
      <c r="U731" s="46"/>
      <c r="V731" s="46"/>
      <c r="W731" s="46"/>
      <c r="X731" s="46"/>
      <c r="Y731" s="46"/>
      <c r="Z731" s="46"/>
      <c r="AA731" s="46"/>
      <c r="AB731" s="46"/>
      <c r="AC731" s="46"/>
      <c r="AD731" s="46"/>
      <c r="AE731" s="46"/>
      <c r="AF731" s="46"/>
      <c r="AG731" s="46"/>
      <c r="AH731" s="46"/>
      <c r="AI731" s="46"/>
      <c r="AJ731" s="46"/>
      <c r="AK731" s="46"/>
      <c r="AL731" s="46"/>
      <c r="AM731" s="46"/>
      <c r="AN731" s="46"/>
      <c r="AO731" s="46"/>
      <c r="AP731" s="46"/>
      <c r="AQ731" s="46"/>
      <c r="AR731" s="46"/>
      <c r="AS731" s="46"/>
      <c r="AT731" s="46"/>
      <c r="AU731" s="46"/>
      <c r="AV731" s="46"/>
      <c r="AW731" s="46"/>
      <c r="AX731" s="46"/>
      <c r="AY731" s="46"/>
      <c r="AZ731" s="46"/>
      <c r="BA731" s="46"/>
      <c r="BB731" s="46"/>
      <c r="BC731" s="46"/>
      <c r="BD731" s="46"/>
      <c r="BE731" s="46"/>
      <c r="BF731" s="46"/>
      <c r="BG731" s="46"/>
      <c r="BH731" s="46"/>
      <c r="BI731" s="46"/>
      <c r="BJ731" s="46"/>
      <c r="BK731" s="46"/>
      <c r="BL731" s="46"/>
      <c r="BM731" s="46"/>
      <c r="BN731" s="46"/>
      <c r="BO731" s="46"/>
      <c r="BP731" s="46"/>
      <c r="BQ731" s="46"/>
      <c r="BR731" s="46"/>
      <c r="BS731" s="46"/>
      <c r="BT731" s="46"/>
      <c r="BU731" s="46"/>
      <c r="BV731" s="46"/>
      <c r="BW731" s="46"/>
      <c r="BX731" s="46"/>
      <c r="BY731" s="46"/>
      <c r="BZ731" s="46"/>
      <c r="CA731" s="46"/>
      <c r="CB731" s="46"/>
      <c r="CC731" s="46"/>
      <c r="CD731" s="46"/>
      <c r="CE731" s="46"/>
      <c r="CF731" s="46"/>
      <c r="CG731" s="46"/>
      <c r="CH731" s="46"/>
    </row>
    <row r="732" spans="1:86" s="2" customFormat="1" ht="12">
      <c r="A732" s="21"/>
      <c r="B732" s="20"/>
      <c r="C732" s="23"/>
      <c r="D732" s="23"/>
      <c r="E732" s="23"/>
      <c r="F732" s="23"/>
      <c r="G732" s="108"/>
      <c r="H732" s="111"/>
      <c r="I732" s="106"/>
      <c r="J732" s="46"/>
      <c r="K732" s="46"/>
      <c r="L732" s="46"/>
      <c r="M732" s="46"/>
      <c r="N732" s="46"/>
      <c r="O732" s="46"/>
      <c r="P732" s="46"/>
      <c r="Q732" s="46"/>
      <c r="R732" s="46"/>
      <c r="S732" s="46"/>
      <c r="T732" s="46"/>
      <c r="U732" s="46"/>
      <c r="V732" s="46"/>
      <c r="W732" s="46"/>
      <c r="X732" s="46"/>
      <c r="Y732" s="46"/>
      <c r="Z732" s="46"/>
      <c r="AA732" s="46"/>
      <c r="AB732" s="46"/>
      <c r="AC732" s="46"/>
      <c r="AD732" s="46"/>
      <c r="AE732" s="46"/>
      <c r="AF732" s="46"/>
      <c r="AG732" s="46"/>
      <c r="AH732" s="46"/>
      <c r="AI732" s="46"/>
      <c r="AJ732" s="46"/>
      <c r="AK732" s="46"/>
      <c r="AL732" s="46"/>
      <c r="AM732" s="46"/>
      <c r="AN732" s="46"/>
      <c r="AO732" s="46"/>
      <c r="AP732" s="46"/>
      <c r="AQ732" s="46"/>
      <c r="AR732" s="46"/>
      <c r="AS732" s="46"/>
      <c r="AT732" s="46"/>
      <c r="AU732" s="46"/>
      <c r="AV732" s="46"/>
      <c r="AW732" s="46"/>
      <c r="AX732" s="46"/>
      <c r="AY732" s="46"/>
      <c r="AZ732" s="46"/>
      <c r="BA732" s="46"/>
      <c r="BB732" s="46"/>
      <c r="BC732" s="46"/>
      <c r="BD732" s="46"/>
      <c r="BE732" s="46"/>
      <c r="BF732" s="46"/>
      <c r="BG732" s="46"/>
      <c r="BH732" s="46"/>
      <c r="BI732" s="46"/>
      <c r="BJ732" s="46"/>
      <c r="BK732" s="46"/>
      <c r="BL732" s="46"/>
      <c r="BM732" s="46"/>
      <c r="BN732" s="46"/>
      <c r="BO732" s="46"/>
      <c r="BP732" s="46"/>
      <c r="BQ732" s="46"/>
      <c r="BR732" s="46"/>
      <c r="BS732" s="46"/>
      <c r="BT732" s="46"/>
      <c r="BU732" s="46"/>
      <c r="BV732" s="46"/>
      <c r="BW732" s="46"/>
      <c r="BX732" s="46"/>
      <c r="BY732" s="46"/>
      <c r="BZ732" s="46"/>
      <c r="CA732" s="46"/>
      <c r="CB732" s="46"/>
      <c r="CC732" s="46"/>
      <c r="CD732" s="46"/>
      <c r="CE732" s="46"/>
      <c r="CF732" s="46"/>
      <c r="CG732" s="46"/>
      <c r="CH732" s="46"/>
    </row>
    <row r="733" spans="1:86" s="2" customFormat="1">
      <c r="A733" s="62" t="s">
        <v>119</v>
      </c>
      <c r="B733" s="16" t="s">
        <v>50</v>
      </c>
      <c r="C733" s="27"/>
      <c r="D733" s="27"/>
      <c r="E733" s="27"/>
      <c r="F733" s="27"/>
      <c r="G733" s="106">
        <f>G734+G772+G779+G787+G794+G835+G828+G815</f>
        <v>36367.699999999997</v>
      </c>
      <c r="H733" s="106">
        <f>H734+H772+H779+H787+H794+H835+H828+H815</f>
        <v>-1073.2</v>
      </c>
      <c r="I733" s="106">
        <f t="shared" si="152"/>
        <v>35294.5</v>
      </c>
      <c r="J733" s="46"/>
      <c r="K733" s="46"/>
      <c r="L733" s="46"/>
      <c r="M733" s="46"/>
      <c r="N733" s="46"/>
      <c r="O733" s="46"/>
      <c r="P733" s="46"/>
      <c r="Q733" s="46"/>
      <c r="R733" s="46"/>
      <c r="S733" s="46"/>
      <c r="T733" s="46"/>
      <c r="U733" s="46"/>
      <c r="V733" s="46"/>
      <c r="W733" s="46"/>
      <c r="X733" s="46"/>
      <c r="Y733" s="46"/>
      <c r="Z733" s="46"/>
      <c r="AA733" s="46"/>
      <c r="AB733" s="46"/>
      <c r="AC733" s="46"/>
      <c r="AD733" s="46"/>
      <c r="AE733" s="46"/>
      <c r="AF733" s="46"/>
      <c r="AG733" s="46"/>
      <c r="AH733" s="46"/>
      <c r="AI733" s="46"/>
      <c r="AJ733" s="46"/>
      <c r="AK733" s="46"/>
      <c r="AL733" s="46"/>
      <c r="AM733" s="46"/>
      <c r="AN733" s="46"/>
      <c r="AO733" s="46"/>
      <c r="AP733" s="46"/>
      <c r="AQ733" s="46"/>
      <c r="AR733" s="46"/>
      <c r="AS733" s="46"/>
      <c r="AT733" s="46"/>
      <c r="AU733" s="46"/>
      <c r="AV733" s="46"/>
      <c r="AW733" s="46"/>
      <c r="AX733" s="46"/>
      <c r="AY733" s="46"/>
      <c r="AZ733" s="46"/>
      <c r="BA733" s="46"/>
      <c r="BB733" s="46"/>
      <c r="BC733" s="46"/>
      <c r="BD733" s="46"/>
      <c r="BE733" s="46"/>
      <c r="BF733" s="46"/>
      <c r="BG733" s="46"/>
      <c r="BH733" s="46"/>
      <c r="BI733" s="46"/>
      <c r="BJ733" s="46"/>
      <c r="BK733" s="46"/>
      <c r="BL733" s="46"/>
      <c r="BM733" s="46"/>
      <c r="BN733" s="46"/>
      <c r="BO733" s="46"/>
      <c r="BP733" s="46"/>
      <c r="BQ733" s="46"/>
      <c r="BR733" s="46"/>
      <c r="BS733" s="46"/>
      <c r="BT733" s="46"/>
      <c r="BU733" s="46"/>
      <c r="BV733" s="46"/>
      <c r="BW733" s="46"/>
      <c r="BX733" s="46"/>
      <c r="BY733" s="46"/>
      <c r="BZ733" s="46"/>
      <c r="CA733" s="46"/>
      <c r="CB733" s="46"/>
      <c r="CC733" s="46"/>
      <c r="CD733" s="46"/>
      <c r="CE733" s="46"/>
      <c r="CF733" s="46"/>
      <c r="CG733" s="46"/>
      <c r="CH733" s="46"/>
    </row>
    <row r="734" spans="1:86" s="2" customFormat="1" ht="12">
      <c r="A734" s="28" t="s">
        <v>1</v>
      </c>
      <c r="B734" s="16" t="s">
        <v>50</v>
      </c>
      <c r="C734" s="16" t="s">
        <v>5</v>
      </c>
      <c r="D734" s="27"/>
      <c r="E734" s="27"/>
      <c r="F734" s="27"/>
      <c r="G734" s="106">
        <f>G735+G742+G757+G762+G752</f>
        <v>11042.8</v>
      </c>
      <c r="H734" s="106">
        <f t="shared" ref="H734" si="190">H735+H742+H757+H762+H752</f>
        <v>-1073.2</v>
      </c>
      <c r="I734" s="106">
        <f t="shared" si="152"/>
        <v>9969.5999999999985</v>
      </c>
      <c r="J734" s="46"/>
      <c r="K734" s="46"/>
      <c r="L734" s="46"/>
      <c r="M734" s="46"/>
      <c r="N734" s="46"/>
      <c r="O734" s="46"/>
      <c r="P734" s="46"/>
      <c r="Q734" s="46"/>
      <c r="R734" s="46"/>
      <c r="S734" s="46"/>
      <c r="T734" s="46"/>
      <c r="U734" s="46"/>
      <c r="V734" s="46"/>
      <c r="W734" s="46"/>
      <c r="X734" s="46"/>
      <c r="Y734" s="46"/>
      <c r="Z734" s="46"/>
      <c r="AA734" s="46"/>
      <c r="AB734" s="46"/>
      <c r="AC734" s="46"/>
      <c r="AD734" s="46"/>
      <c r="AE734" s="46"/>
      <c r="AF734" s="46"/>
      <c r="AG734" s="46"/>
      <c r="AH734" s="46"/>
      <c r="AI734" s="46"/>
      <c r="AJ734" s="46"/>
      <c r="AK734" s="46"/>
      <c r="AL734" s="46"/>
      <c r="AM734" s="46"/>
      <c r="AN734" s="46"/>
      <c r="AO734" s="46"/>
      <c r="AP734" s="46"/>
      <c r="AQ734" s="46"/>
      <c r="AR734" s="46"/>
      <c r="AS734" s="46"/>
      <c r="AT734" s="46"/>
      <c r="AU734" s="46"/>
      <c r="AV734" s="46"/>
      <c r="AW734" s="46"/>
      <c r="AX734" s="46"/>
      <c r="AY734" s="46"/>
      <c r="AZ734" s="46"/>
      <c r="BA734" s="46"/>
      <c r="BB734" s="46"/>
      <c r="BC734" s="46"/>
      <c r="BD734" s="46"/>
      <c r="BE734" s="46"/>
      <c r="BF734" s="46"/>
      <c r="BG734" s="46"/>
      <c r="BH734" s="46"/>
      <c r="BI734" s="46"/>
      <c r="BJ734" s="46"/>
      <c r="BK734" s="46"/>
      <c r="BL734" s="46"/>
      <c r="BM734" s="46"/>
      <c r="BN734" s="46"/>
      <c r="BO734" s="46"/>
      <c r="BP734" s="46"/>
      <c r="BQ734" s="46"/>
      <c r="BR734" s="46"/>
      <c r="BS734" s="46"/>
      <c r="BT734" s="46"/>
      <c r="BU734" s="46"/>
      <c r="BV734" s="46"/>
      <c r="BW734" s="46"/>
      <c r="BX734" s="46"/>
      <c r="BY734" s="46"/>
      <c r="BZ734" s="46"/>
      <c r="CA734" s="46"/>
      <c r="CB734" s="46"/>
      <c r="CC734" s="46"/>
      <c r="CD734" s="46"/>
      <c r="CE734" s="46"/>
      <c r="CF734" s="46"/>
      <c r="CG734" s="46"/>
      <c r="CH734" s="46"/>
    </row>
    <row r="735" spans="1:86" s="3" customFormat="1" ht="24">
      <c r="A735" s="22" t="s">
        <v>56</v>
      </c>
      <c r="B735" s="18" t="s">
        <v>50</v>
      </c>
      <c r="C735" s="18" t="s">
        <v>5</v>
      </c>
      <c r="D735" s="18" t="s">
        <v>14</v>
      </c>
      <c r="E735" s="18"/>
      <c r="F735" s="18"/>
      <c r="G735" s="107">
        <f t="shared" ref="G735:H740" si="191">G736</f>
        <v>612.5</v>
      </c>
      <c r="H735" s="107">
        <f t="shared" si="191"/>
        <v>0</v>
      </c>
      <c r="I735" s="107">
        <f t="shared" si="152"/>
        <v>612.5</v>
      </c>
      <c r="J735" s="47"/>
      <c r="K735" s="47"/>
      <c r="L735" s="47"/>
      <c r="M735" s="47"/>
      <c r="N735" s="47"/>
      <c r="O735" s="47"/>
      <c r="P735" s="47"/>
      <c r="Q735" s="47"/>
      <c r="R735" s="47"/>
      <c r="S735" s="47"/>
      <c r="T735" s="47"/>
      <c r="U735" s="47"/>
      <c r="V735" s="47"/>
      <c r="W735" s="47"/>
      <c r="X735" s="47"/>
      <c r="Y735" s="47"/>
      <c r="Z735" s="47"/>
      <c r="AA735" s="47"/>
      <c r="AB735" s="47"/>
      <c r="AC735" s="47"/>
      <c r="AD735" s="47"/>
      <c r="AE735" s="47"/>
      <c r="AF735" s="47"/>
      <c r="AG735" s="47"/>
      <c r="AH735" s="47"/>
      <c r="AI735" s="47"/>
      <c r="AJ735" s="47"/>
      <c r="AK735" s="47"/>
      <c r="AL735" s="47"/>
      <c r="AM735" s="47"/>
      <c r="AN735" s="47"/>
      <c r="AO735" s="47"/>
      <c r="AP735" s="47"/>
      <c r="AQ735" s="47"/>
      <c r="AR735" s="47"/>
      <c r="AS735" s="47"/>
      <c r="AT735" s="47"/>
      <c r="AU735" s="47"/>
      <c r="AV735" s="47"/>
      <c r="AW735" s="47"/>
      <c r="AX735" s="47"/>
      <c r="AY735" s="47"/>
      <c r="AZ735" s="47"/>
      <c r="BA735" s="47"/>
      <c r="BB735" s="47"/>
      <c r="BC735" s="47"/>
      <c r="BD735" s="47"/>
      <c r="BE735" s="47"/>
      <c r="BF735" s="47"/>
      <c r="BG735" s="47"/>
      <c r="BH735" s="47"/>
      <c r="BI735" s="47"/>
      <c r="BJ735" s="47"/>
      <c r="BK735" s="47"/>
      <c r="BL735" s="47"/>
      <c r="BM735" s="47"/>
      <c r="BN735" s="47"/>
      <c r="BO735" s="47"/>
      <c r="BP735" s="47"/>
      <c r="BQ735" s="47"/>
      <c r="BR735" s="47"/>
      <c r="BS735" s="47"/>
      <c r="BT735" s="47"/>
      <c r="BU735" s="47"/>
      <c r="BV735" s="47"/>
      <c r="BW735" s="47"/>
      <c r="BX735" s="47"/>
      <c r="BY735" s="47"/>
      <c r="BZ735" s="47"/>
      <c r="CA735" s="47"/>
      <c r="CB735" s="47"/>
      <c r="CC735" s="47"/>
      <c r="CD735" s="47"/>
      <c r="CE735" s="47"/>
      <c r="CF735" s="47"/>
      <c r="CG735" s="47"/>
      <c r="CH735" s="47"/>
    </row>
    <row r="736" spans="1:86" s="3" customFormat="1" ht="24">
      <c r="A736" s="21" t="s">
        <v>447</v>
      </c>
      <c r="B736" s="20" t="s">
        <v>50</v>
      </c>
      <c r="C736" s="20" t="s">
        <v>5</v>
      </c>
      <c r="D736" s="20" t="s">
        <v>14</v>
      </c>
      <c r="E736" s="20" t="s">
        <v>178</v>
      </c>
      <c r="F736" s="19"/>
      <c r="G736" s="108">
        <f t="shared" si="191"/>
        <v>612.5</v>
      </c>
      <c r="H736" s="108">
        <f t="shared" si="191"/>
        <v>0</v>
      </c>
      <c r="I736" s="108">
        <f t="shared" si="152"/>
        <v>612.5</v>
      </c>
      <c r="J736" s="47"/>
      <c r="K736" s="47"/>
      <c r="L736" s="47"/>
      <c r="M736" s="47"/>
      <c r="N736" s="47"/>
      <c r="O736" s="47"/>
      <c r="P736" s="47"/>
      <c r="Q736" s="47"/>
      <c r="R736" s="47"/>
      <c r="S736" s="47"/>
      <c r="T736" s="47"/>
      <c r="U736" s="47"/>
      <c r="V736" s="47"/>
      <c r="W736" s="47"/>
      <c r="X736" s="47"/>
      <c r="Y736" s="47"/>
      <c r="Z736" s="47"/>
      <c r="AA736" s="47"/>
      <c r="AB736" s="47"/>
      <c r="AC736" s="47"/>
      <c r="AD736" s="47"/>
      <c r="AE736" s="47"/>
      <c r="AF736" s="47"/>
      <c r="AG736" s="47"/>
      <c r="AH736" s="47"/>
      <c r="AI736" s="47"/>
      <c r="AJ736" s="47"/>
      <c r="AK736" s="47"/>
      <c r="AL736" s="47"/>
      <c r="AM736" s="47"/>
      <c r="AN736" s="47"/>
      <c r="AO736" s="47"/>
      <c r="AP736" s="47"/>
      <c r="AQ736" s="47"/>
      <c r="AR736" s="47"/>
      <c r="AS736" s="47"/>
      <c r="AT736" s="47"/>
      <c r="AU736" s="47"/>
      <c r="AV736" s="47"/>
      <c r="AW736" s="47"/>
      <c r="AX736" s="47"/>
      <c r="AY736" s="47"/>
      <c r="AZ736" s="47"/>
      <c r="BA736" s="47"/>
      <c r="BB736" s="47"/>
      <c r="BC736" s="47"/>
      <c r="BD736" s="47"/>
      <c r="BE736" s="47"/>
      <c r="BF736" s="47"/>
      <c r="BG736" s="47"/>
      <c r="BH736" s="47"/>
      <c r="BI736" s="47"/>
      <c r="BJ736" s="47"/>
      <c r="BK736" s="47"/>
      <c r="BL736" s="47"/>
      <c r="BM736" s="47"/>
      <c r="BN736" s="47"/>
      <c r="BO736" s="47"/>
      <c r="BP736" s="47"/>
      <c r="BQ736" s="47"/>
      <c r="BR736" s="47"/>
      <c r="BS736" s="47"/>
      <c r="BT736" s="47"/>
      <c r="BU736" s="47"/>
      <c r="BV736" s="47"/>
      <c r="BW736" s="47"/>
      <c r="BX736" s="47"/>
      <c r="BY736" s="47"/>
      <c r="BZ736" s="47"/>
      <c r="CA736" s="47"/>
      <c r="CB736" s="47"/>
      <c r="CC736" s="47"/>
      <c r="CD736" s="47"/>
      <c r="CE736" s="47"/>
      <c r="CF736" s="47"/>
      <c r="CG736" s="47"/>
      <c r="CH736" s="47"/>
    </row>
    <row r="737" spans="1:86" s="3" customFormat="1" ht="24">
      <c r="A737" s="21" t="s">
        <v>448</v>
      </c>
      <c r="B737" s="20" t="s">
        <v>50</v>
      </c>
      <c r="C737" s="20" t="s">
        <v>5</v>
      </c>
      <c r="D737" s="20" t="s">
        <v>14</v>
      </c>
      <c r="E737" s="20" t="s">
        <v>179</v>
      </c>
      <c r="F737" s="20"/>
      <c r="G737" s="108">
        <f t="shared" si="191"/>
        <v>612.5</v>
      </c>
      <c r="H737" s="108">
        <f t="shared" si="191"/>
        <v>0</v>
      </c>
      <c r="I737" s="108">
        <f t="shared" si="152"/>
        <v>612.5</v>
      </c>
      <c r="J737" s="47"/>
      <c r="K737" s="47"/>
      <c r="L737" s="47"/>
      <c r="M737" s="47"/>
      <c r="N737" s="47"/>
      <c r="O737" s="47"/>
      <c r="P737" s="47"/>
      <c r="Q737" s="47"/>
      <c r="R737" s="47"/>
      <c r="S737" s="47"/>
      <c r="T737" s="47"/>
      <c r="U737" s="47"/>
      <c r="V737" s="47"/>
      <c r="W737" s="47"/>
      <c r="X737" s="47"/>
      <c r="Y737" s="47"/>
      <c r="Z737" s="47"/>
      <c r="AA737" s="47"/>
      <c r="AB737" s="47"/>
      <c r="AC737" s="47"/>
      <c r="AD737" s="47"/>
      <c r="AE737" s="47"/>
      <c r="AF737" s="47"/>
      <c r="AG737" s="47"/>
      <c r="AH737" s="47"/>
      <c r="AI737" s="47"/>
      <c r="AJ737" s="47"/>
      <c r="AK737" s="47"/>
      <c r="AL737" s="47"/>
      <c r="AM737" s="47"/>
      <c r="AN737" s="47"/>
      <c r="AO737" s="47"/>
      <c r="AP737" s="47"/>
      <c r="AQ737" s="47"/>
      <c r="AR737" s="47"/>
      <c r="AS737" s="47"/>
      <c r="AT737" s="47"/>
      <c r="AU737" s="47"/>
      <c r="AV737" s="47"/>
      <c r="AW737" s="47"/>
      <c r="AX737" s="47"/>
      <c r="AY737" s="47"/>
      <c r="AZ737" s="47"/>
      <c r="BA737" s="47"/>
      <c r="BB737" s="47"/>
      <c r="BC737" s="47"/>
      <c r="BD737" s="47"/>
      <c r="BE737" s="47"/>
      <c r="BF737" s="47"/>
      <c r="BG737" s="47"/>
      <c r="BH737" s="47"/>
      <c r="BI737" s="47"/>
      <c r="BJ737" s="47"/>
      <c r="BK737" s="47"/>
      <c r="BL737" s="47"/>
      <c r="BM737" s="47"/>
      <c r="BN737" s="47"/>
      <c r="BO737" s="47"/>
      <c r="BP737" s="47"/>
      <c r="BQ737" s="47"/>
      <c r="BR737" s="47"/>
      <c r="BS737" s="47"/>
      <c r="BT737" s="47"/>
      <c r="BU737" s="47"/>
      <c r="BV737" s="47"/>
      <c r="BW737" s="47"/>
      <c r="BX737" s="47"/>
      <c r="BY737" s="47"/>
      <c r="BZ737" s="47"/>
      <c r="CA737" s="47"/>
      <c r="CB737" s="47"/>
      <c r="CC737" s="47"/>
      <c r="CD737" s="47"/>
      <c r="CE737" s="47"/>
      <c r="CF737" s="47"/>
      <c r="CG737" s="47"/>
      <c r="CH737" s="47"/>
    </row>
    <row r="738" spans="1:86" s="3" customFormat="1">
      <c r="A738" s="21" t="s">
        <v>442</v>
      </c>
      <c r="B738" s="20" t="s">
        <v>50</v>
      </c>
      <c r="C738" s="20" t="s">
        <v>5</v>
      </c>
      <c r="D738" s="20" t="s">
        <v>14</v>
      </c>
      <c r="E738" s="20" t="s">
        <v>443</v>
      </c>
      <c r="F738" s="20"/>
      <c r="G738" s="108">
        <f t="shared" si="191"/>
        <v>612.5</v>
      </c>
      <c r="H738" s="108">
        <f t="shared" si="191"/>
        <v>0</v>
      </c>
      <c r="I738" s="108">
        <f t="shared" si="152"/>
        <v>612.5</v>
      </c>
      <c r="J738" s="47"/>
      <c r="K738" s="47"/>
      <c r="L738" s="47"/>
      <c r="M738" s="47"/>
      <c r="N738" s="47"/>
      <c r="O738" s="47"/>
      <c r="P738" s="47"/>
      <c r="Q738" s="47"/>
      <c r="R738" s="47"/>
      <c r="S738" s="47"/>
      <c r="T738" s="47"/>
      <c r="U738" s="47"/>
      <c r="V738" s="47"/>
      <c r="W738" s="47"/>
      <c r="X738" s="47"/>
      <c r="Y738" s="47"/>
      <c r="Z738" s="47"/>
      <c r="AA738" s="47"/>
      <c r="AB738" s="47"/>
      <c r="AC738" s="47"/>
      <c r="AD738" s="47"/>
      <c r="AE738" s="47"/>
      <c r="AF738" s="47"/>
      <c r="AG738" s="47"/>
      <c r="AH738" s="47"/>
      <c r="AI738" s="47"/>
      <c r="AJ738" s="47"/>
      <c r="AK738" s="47"/>
      <c r="AL738" s="47"/>
      <c r="AM738" s="47"/>
      <c r="AN738" s="47"/>
      <c r="AO738" s="47"/>
      <c r="AP738" s="47"/>
      <c r="AQ738" s="47"/>
      <c r="AR738" s="47"/>
      <c r="AS738" s="47"/>
      <c r="AT738" s="47"/>
      <c r="AU738" s="47"/>
      <c r="AV738" s="47"/>
      <c r="AW738" s="47"/>
      <c r="AX738" s="47"/>
      <c r="AY738" s="47"/>
      <c r="AZ738" s="47"/>
      <c r="BA738" s="47"/>
      <c r="BB738" s="47"/>
      <c r="BC738" s="47"/>
      <c r="BD738" s="47"/>
      <c r="BE738" s="47"/>
      <c r="BF738" s="47"/>
      <c r="BG738" s="47"/>
      <c r="BH738" s="47"/>
      <c r="BI738" s="47"/>
      <c r="BJ738" s="47"/>
      <c r="BK738" s="47"/>
      <c r="BL738" s="47"/>
      <c r="BM738" s="47"/>
      <c r="BN738" s="47"/>
      <c r="BO738" s="47"/>
      <c r="BP738" s="47"/>
      <c r="BQ738" s="47"/>
      <c r="BR738" s="47"/>
      <c r="BS738" s="47"/>
      <c r="BT738" s="47"/>
      <c r="BU738" s="47"/>
      <c r="BV738" s="47"/>
      <c r="BW738" s="47"/>
      <c r="BX738" s="47"/>
      <c r="BY738" s="47"/>
      <c r="BZ738" s="47"/>
      <c r="CA738" s="47"/>
      <c r="CB738" s="47"/>
      <c r="CC738" s="47"/>
      <c r="CD738" s="47"/>
      <c r="CE738" s="47"/>
      <c r="CF738" s="47"/>
      <c r="CG738" s="47"/>
      <c r="CH738" s="47"/>
    </row>
    <row r="739" spans="1:86" s="3" customFormat="1" ht="24">
      <c r="A739" s="21" t="s">
        <v>424</v>
      </c>
      <c r="B739" s="20" t="s">
        <v>50</v>
      </c>
      <c r="C739" s="20" t="s">
        <v>5</v>
      </c>
      <c r="D739" s="20" t="s">
        <v>14</v>
      </c>
      <c r="E739" s="20" t="s">
        <v>425</v>
      </c>
      <c r="F739" s="20"/>
      <c r="G739" s="108">
        <f t="shared" si="191"/>
        <v>612.5</v>
      </c>
      <c r="H739" s="108">
        <f t="shared" si="191"/>
        <v>0</v>
      </c>
      <c r="I739" s="108">
        <f t="shared" si="152"/>
        <v>612.5</v>
      </c>
      <c r="J739" s="47"/>
      <c r="K739" s="47"/>
      <c r="L739" s="47"/>
      <c r="M739" s="47"/>
      <c r="N739" s="47"/>
      <c r="O739" s="47"/>
      <c r="P739" s="47"/>
      <c r="Q739" s="47"/>
      <c r="R739" s="47"/>
      <c r="S739" s="47"/>
      <c r="T739" s="47"/>
      <c r="U739" s="47"/>
      <c r="V739" s="47"/>
      <c r="W739" s="47"/>
      <c r="X739" s="47"/>
      <c r="Y739" s="47"/>
      <c r="Z739" s="47"/>
      <c r="AA739" s="47"/>
      <c r="AB739" s="47"/>
      <c r="AC739" s="47"/>
      <c r="AD739" s="47"/>
      <c r="AE739" s="47"/>
      <c r="AF739" s="47"/>
      <c r="AG739" s="47"/>
      <c r="AH739" s="47"/>
      <c r="AI739" s="47"/>
      <c r="AJ739" s="47"/>
      <c r="AK739" s="47"/>
      <c r="AL739" s="47"/>
      <c r="AM739" s="47"/>
      <c r="AN739" s="47"/>
      <c r="AO739" s="47"/>
      <c r="AP739" s="47"/>
      <c r="AQ739" s="47"/>
      <c r="AR739" s="47"/>
      <c r="AS739" s="47"/>
      <c r="AT739" s="47"/>
      <c r="AU739" s="47"/>
      <c r="AV739" s="47"/>
      <c r="AW739" s="47"/>
      <c r="AX739" s="47"/>
      <c r="AY739" s="47"/>
      <c r="AZ739" s="47"/>
      <c r="BA739" s="47"/>
      <c r="BB739" s="47"/>
      <c r="BC739" s="47"/>
      <c r="BD739" s="47"/>
      <c r="BE739" s="47"/>
      <c r="BF739" s="47"/>
      <c r="BG739" s="47"/>
      <c r="BH739" s="47"/>
      <c r="BI739" s="47"/>
      <c r="BJ739" s="47"/>
      <c r="BK739" s="47"/>
      <c r="BL739" s="47"/>
      <c r="BM739" s="47"/>
      <c r="BN739" s="47"/>
      <c r="BO739" s="47"/>
      <c r="BP739" s="47"/>
      <c r="BQ739" s="47"/>
      <c r="BR739" s="47"/>
      <c r="BS739" s="47"/>
      <c r="BT739" s="47"/>
      <c r="BU739" s="47"/>
      <c r="BV739" s="47"/>
      <c r="BW739" s="47"/>
      <c r="BX739" s="47"/>
      <c r="BY739" s="47"/>
      <c r="BZ739" s="47"/>
      <c r="CA739" s="47"/>
      <c r="CB739" s="47"/>
      <c r="CC739" s="47"/>
      <c r="CD739" s="47"/>
      <c r="CE739" s="47"/>
      <c r="CF739" s="47"/>
      <c r="CG739" s="47"/>
      <c r="CH739" s="47"/>
    </row>
    <row r="740" spans="1:86" s="3" customFormat="1">
      <c r="A740" s="21" t="s">
        <v>102</v>
      </c>
      <c r="B740" s="20" t="s">
        <v>50</v>
      </c>
      <c r="C740" s="20" t="s">
        <v>5</v>
      </c>
      <c r="D740" s="20" t="s">
        <v>14</v>
      </c>
      <c r="E740" s="20" t="s">
        <v>425</v>
      </c>
      <c r="F740" s="20" t="s">
        <v>100</v>
      </c>
      <c r="G740" s="108">
        <f t="shared" si="191"/>
        <v>612.5</v>
      </c>
      <c r="H740" s="108">
        <f t="shared" si="191"/>
        <v>0</v>
      </c>
      <c r="I740" s="108">
        <f t="shared" ref="I740:I824" si="192">G740+H740</f>
        <v>612.5</v>
      </c>
      <c r="J740" s="47"/>
      <c r="K740" s="47"/>
      <c r="L740" s="47"/>
      <c r="M740" s="47"/>
      <c r="N740" s="47"/>
      <c r="O740" s="47"/>
      <c r="P740" s="47"/>
      <c r="Q740" s="47"/>
      <c r="R740" s="47"/>
      <c r="S740" s="47"/>
      <c r="T740" s="47"/>
      <c r="U740" s="47"/>
      <c r="V740" s="47"/>
      <c r="W740" s="47"/>
      <c r="X740" s="47"/>
      <c r="Y740" s="47"/>
      <c r="Z740" s="47"/>
      <c r="AA740" s="47"/>
      <c r="AB740" s="47"/>
      <c r="AC740" s="47"/>
      <c r="AD740" s="47"/>
      <c r="AE740" s="47"/>
      <c r="AF740" s="47"/>
      <c r="AG740" s="47"/>
      <c r="AH740" s="47"/>
      <c r="AI740" s="47"/>
      <c r="AJ740" s="47"/>
      <c r="AK740" s="47"/>
      <c r="AL740" s="47"/>
      <c r="AM740" s="47"/>
      <c r="AN740" s="47"/>
      <c r="AO740" s="47"/>
      <c r="AP740" s="47"/>
      <c r="AQ740" s="47"/>
      <c r="AR740" s="47"/>
      <c r="AS740" s="47"/>
      <c r="AT740" s="47"/>
      <c r="AU740" s="47"/>
      <c r="AV740" s="47"/>
      <c r="AW740" s="47"/>
      <c r="AX740" s="47"/>
      <c r="AY740" s="47"/>
      <c r="AZ740" s="47"/>
      <c r="BA740" s="47"/>
      <c r="BB740" s="47"/>
      <c r="BC740" s="47"/>
      <c r="BD740" s="47"/>
      <c r="BE740" s="47"/>
      <c r="BF740" s="47"/>
      <c r="BG740" s="47"/>
      <c r="BH740" s="47"/>
      <c r="BI740" s="47"/>
      <c r="BJ740" s="47"/>
      <c r="BK740" s="47"/>
      <c r="BL740" s="47"/>
      <c r="BM740" s="47"/>
      <c r="BN740" s="47"/>
      <c r="BO740" s="47"/>
      <c r="BP740" s="47"/>
      <c r="BQ740" s="47"/>
      <c r="BR740" s="47"/>
      <c r="BS740" s="47"/>
      <c r="BT740" s="47"/>
      <c r="BU740" s="47"/>
      <c r="BV740" s="47"/>
      <c r="BW740" s="47"/>
      <c r="BX740" s="47"/>
      <c r="BY740" s="47"/>
      <c r="BZ740" s="47"/>
      <c r="CA740" s="47"/>
      <c r="CB740" s="47"/>
      <c r="CC740" s="47"/>
      <c r="CD740" s="47"/>
      <c r="CE740" s="47"/>
      <c r="CF740" s="47"/>
      <c r="CG740" s="47"/>
      <c r="CH740" s="47"/>
    </row>
    <row r="741" spans="1:86" s="3" customFormat="1">
      <c r="A741" s="67" t="s">
        <v>103</v>
      </c>
      <c r="B741" s="51" t="s">
        <v>50</v>
      </c>
      <c r="C741" s="51" t="s">
        <v>5</v>
      </c>
      <c r="D741" s="51" t="s">
        <v>14</v>
      </c>
      <c r="E741" s="20" t="s">
        <v>425</v>
      </c>
      <c r="F741" s="51" t="s">
        <v>101</v>
      </c>
      <c r="G741" s="116">
        <v>612.5</v>
      </c>
      <c r="H741" s="111"/>
      <c r="I741" s="108">
        <f t="shared" si="192"/>
        <v>612.5</v>
      </c>
      <c r="J741" s="47"/>
      <c r="K741" s="47"/>
      <c r="L741" s="47"/>
      <c r="M741" s="47"/>
      <c r="N741" s="47"/>
      <c r="O741" s="47"/>
      <c r="P741" s="47"/>
      <c r="Q741" s="47"/>
      <c r="R741" s="47"/>
      <c r="S741" s="47"/>
      <c r="T741" s="47"/>
      <c r="U741" s="47"/>
      <c r="V741" s="47"/>
      <c r="W741" s="47"/>
      <c r="X741" s="47"/>
      <c r="Y741" s="47"/>
      <c r="Z741" s="47"/>
      <c r="AA741" s="47"/>
      <c r="AB741" s="47"/>
      <c r="AC741" s="47"/>
      <c r="AD741" s="47"/>
      <c r="AE741" s="47"/>
      <c r="AF741" s="47"/>
      <c r="AG741" s="47"/>
      <c r="AH741" s="47"/>
      <c r="AI741" s="47"/>
      <c r="AJ741" s="47"/>
      <c r="AK741" s="47"/>
      <c r="AL741" s="47"/>
      <c r="AM741" s="47"/>
      <c r="AN741" s="47"/>
      <c r="AO741" s="47"/>
      <c r="AP741" s="47"/>
      <c r="AQ741" s="47"/>
      <c r="AR741" s="47"/>
      <c r="AS741" s="47"/>
      <c r="AT741" s="47"/>
      <c r="AU741" s="47"/>
      <c r="AV741" s="47"/>
      <c r="AW741" s="47"/>
      <c r="AX741" s="47"/>
      <c r="AY741" s="47"/>
      <c r="AZ741" s="47"/>
      <c r="BA741" s="47"/>
      <c r="BB741" s="47"/>
      <c r="BC741" s="47"/>
      <c r="BD741" s="47"/>
      <c r="BE741" s="47"/>
      <c r="BF741" s="47"/>
      <c r="BG741" s="47"/>
      <c r="BH741" s="47"/>
      <c r="BI741" s="47"/>
      <c r="BJ741" s="47"/>
      <c r="BK741" s="47"/>
      <c r="BL741" s="47"/>
      <c r="BM741" s="47"/>
      <c r="BN741" s="47"/>
      <c r="BO741" s="47"/>
      <c r="BP741" s="47"/>
      <c r="BQ741" s="47"/>
      <c r="BR741" s="47"/>
      <c r="BS741" s="47"/>
      <c r="BT741" s="47"/>
      <c r="BU741" s="47"/>
      <c r="BV741" s="47"/>
      <c r="BW741" s="47"/>
      <c r="BX741" s="47"/>
      <c r="BY741" s="47"/>
      <c r="BZ741" s="47"/>
      <c r="CA741" s="47"/>
      <c r="CB741" s="47"/>
      <c r="CC741" s="47"/>
      <c r="CD741" s="47"/>
      <c r="CE741" s="47"/>
      <c r="CF741" s="47"/>
      <c r="CG741" s="47"/>
      <c r="CH741" s="47"/>
    </row>
    <row r="742" spans="1:86" s="3" customFormat="1" ht="24">
      <c r="A742" s="22" t="s">
        <v>29</v>
      </c>
      <c r="B742" s="18" t="s">
        <v>50</v>
      </c>
      <c r="C742" s="18" t="s">
        <v>5</v>
      </c>
      <c r="D742" s="18" t="s">
        <v>15</v>
      </c>
      <c r="E742" s="18"/>
      <c r="F742" s="18"/>
      <c r="G742" s="107">
        <f t="shared" ref="G742:H744" si="193">G743</f>
        <v>7389.5999999999995</v>
      </c>
      <c r="H742" s="107">
        <f t="shared" si="193"/>
        <v>0</v>
      </c>
      <c r="I742" s="107">
        <f t="shared" si="192"/>
        <v>7389.5999999999995</v>
      </c>
      <c r="J742" s="47"/>
      <c r="K742" s="47"/>
      <c r="L742" s="47"/>
      <c r="M742" s="47"/>
      <c r="N742" s="47"/>
      <c r="O742" s="47"/>
      <c r="P742" s="47"/>
      <c r="Q742" s="47"/>
      <c r="R742" s="47"/>
      <c r="S742" s="47"/>
      <c r="T742" s="47"/>
      <c r="U742" s="47"/>
      <c r="V742" s="47"/>
      <c r="W742" s="47"/>
      <c r="X742" s="47"/>
      <c r="Y742" s="47"/>
      <c r="Z742" s="47"/>
      <c r="AA742" s="47"/>
      <c r="AB742" s="47"/>
      <c r="AC742" s="47"/>
      <c r="AD742" s="47"/>
      <c r="AE742" s="47"/>
      <c r="AF742" s="47"/>
      <c r="AG742" s="47"/>
      <c r="AH742" s="47"/>
      <c r="AI742" s="47"/>
      <c r="AJ742" s="47"/>
      <c r="AK742" s="47"/>
      <c r="AL742" s="47"/>
      <c r="AM742" s="47"/>
      <c r="AN742" s="47"/>
      <c r="AO742" s="47"/>
      <c r="AP742" s="47"/>
      <c r="AQ742" s="47"/>
      <c r="AR742" s="47"/>
      <c r="AS742" s="47"/>
      <c r="AT742" s="47"/>
      <c r="AU742" s="47"/>
      <c r="AV742" s="47"/>
      <c r="AW742" s="47"/>
      <c r="AX742" s="47"/>
      <c r="AY742" s="47"/>
      <c r="AZ742" s="47"/>
      <c r="BA742" s="47"/>
      <c r="BB742" s="47"/>
      <c r="BC742" s="47"/>
      <c r="BD742" s="47"/>
      <c r="BE742" s="47"/>
      <c r="BF742" s="47"/>
      <c r="BG742" s="47"/>
      <c r="BH742" s="47"/>
      <c r="BI742" s="47"/>
      <c r="BJ742" s="47"/>
      <c r="BK742" s="47"/>
      <c r="BL742" s="47"/>
      <c r="BM742" s="47"/>
      <c r="BN742" s="47"/>
      <c r="BO742" s="47"/>
      <c r="BP742" s="47"/>
      <c r="BQ742" s="47"/>
      <c r="BR742" s="47"/>
      <c r="BS742" s="47"/>
      <c r="BT742" s="47"/>
      <c r="BU742" s="47"/>
      <c r="BV742" s="47"/>
      <c r="BW742" s="47"/>
      <c r="BX742" s="47"/>
      <c r="BY742" s="47"/>
      <c r="BZ742" s="47"/>
      <c r="CA742" s="47"/>
      <c r="CB742" s="47"/>
      <c r="CC742" s="47"/>
      <c r="CD742" s="47"/>
      <c r="CE742" s="47"/>
      <c r="CF742" s="47"/>
      <c r="CG742" s="47"/>
      <c r="CH742" s="47"/>
    </row>
    <row r="743" spans="1:86" s="3" customFormat="1" ht="24">
      <c r="A743" s="21" t="s">
        <v>447</v>
      </c>
      <c r="B743" s="20" t="s">
        <v>50</v>
      </c>
      <c r="C743" s="20" t="s">
        <v>5</v>
      </c>
      <c r="D743" s="20" t="s">
        <v>15</v>
      </c>
      <c r="E743" s="20" t="s">
        <v>178</v>
      </c>
      <c r="F743" s="20"/>
      <c r="G743" s="108">
        <f t="shared" si="193"/>
        <v>7389.5999999999995</v>
      </c>
      <c r="H743" s="108">
        <f t="shared" si="193"/>
        <v>0</v>
      </c>
      <c r="I743" s="108">
        <f t="shared" si="192"/>
        <v>7389.5999999999995</v>
      </c>
      <c r="J743" s="47"/>
      <c r="K743" s="47"/>
      <c r="L743" s="47"/>
      <c r="M743" s="47"/>
      <c r="N743" s="47"/>
      <c r="O743" s="47"/>
      <c r="P743" s="47"/>
      <c r="Q743" s="47"/>
      <c r="R743" s="47"/>
      <c r="S743" s="47"/>
      <c r="T743" s="47"/>
      <c r="U743" s="47"/>
      <c r="V743" s="47"/>
      <c r="W743" s="47"/>
      <c r="X743" s="47"/>
      <c r="Y743" s="47"/>
      <c r="Z743" s="47"/>
      <c r="AA743" s="47"/>
      <c r="AB743" s="47"/>
      <c r="AC743" s="47"/>
      <c r="AD743" s="47"/>
      <c r="AE743" s="47"/>
      <c r="AF743" s="47"/>
      <c r="AG743" s="47"/>
      <c r="AH743" s="47"/>
      <c r="AI743" s="47"/>
      <c r="AJ743" s="47"/>
      <c r="AK743" s="47"/>
      <c r="AL743" s="47"/>
      <c r="AM743" s="47"/>
      <c r="AN743" s="47"/>
      <c r="AO743" s="47"/>
      <c r="AP743" s="47"/>
      <c r="AQ743" s="47"/>
      <c r="AR743" s="47"/>
      <c r="AS743" s="47"/>
      <c r="AT743" s="47"/>
      <c r="AU743" s="47"/>
      <c r="AV743" s="47"/>
      <c r="AW743" s="47"/>
      <c r="AX743" s="47"/>
      <c r="AY743" s="47"/>
      <c r="AZ743" s="47"/>
      <c r="BA743" s="47"/>
      <c r="BB743" s="47"/>
      <c r="BC743" s="47"/>
      <c r="BD743" s="47"/>
      <c r="BE743" s="47"/>
      <c r="BF743" s="47"/>
      <c r="BG743" s="47"/>
      <c r="BH743" s="47"/>
      <c r="BI743" s="47"/>
      <c r="BJ743" s="47"/>
      <c r="BK743" s="47"/>
      <c r="BL743" s="47"/>
      <c r="BM743" s="47"/>
      <c r="BN743" s="47"/>
      <c r="BO743" s="47"/>
      <c r="BP743" s="47"/>
      <c r="BQ743" s="47"/>
      <c r="BR743" s="47"/>
      <c r="BS743" s="47"/>
      <c r="BT743" s="47"/>
      <c r="BU743" s="47"/>
      <c r="BV743" s="47"/>
      <c r="BW743" s="47"/>
      <c r="BX743" s="47"/>
      <c r="BY743" s="47"/>
      <c r="BZ743" s="47"/>
      <c r="CA743" s="47"/>
      <c r="CB743" s="47"/>
      <c r="CC743" s="47"/>
      <c r="CD743" s="47"/>
      <c r="CE743" s="47"/>
      <c r="CF743" s="47"/>
      <c r="CG743" s="47"/>
      <c r="CH743" s="47"/>
    </row>
    <row r="744" spans="1:86" s="12" customFormat="1" ht="24">
      <c r="A744" s="21" t="s">
        <v>448</v>
      </c>
      <c r="B744" s="20" t="s">
        <v>50</v>
      </c>
      <c r="C744" s="20" t="s">
        <v>5</v>
      </c>
      <c r="D744" s="20" t="s">
        <v>15</v>
      </c>
      <c r="E744" s="20" t="s">
        <v>179</v>
      </c>
      <c r="F744" s="20"/>
      <c r="G744" s="108">
        <f t="shared" si="193"/>
        <v>7389.5999999999995</v>
      </c>
      <c r="H744" s="108">
        <f t="shared" si="193"/>
        <v>0</v>
      </c>
      <c r="I744" s="108">
        <f t="shared" si="192"/>
        <v>7389.5999999999995</v>
      </c>
      <c r="J744" s="47"/>
      <c r="K744" s="47"/>
      <c r="L744" s="47"/>
      <c r="M744" s="47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  <c r="AA744" s="49"/>
      <c r="AB744" s="49"/>
      <c r="AC744" s="49"/>
      <c r="AD744" s="49"/>
      <c r="AE744" s="49"/>
      <c r="AF744" s="49"/>
      <c r="AG744" s="49"/>
      <c r="AH744" s="49"/>
      <c r="AI744" s="49"/>
      <c r="AJ744" s="49"/>
      <c r="AK744" s="49"/>
      <c r="AL744" s="49"/>
      <c r="AM744" s="49"/>
      <c r="AN744" s="49"/>
      <c r="AO744" s="49"/>
      <c r="AP744" s="49"/>
      <c r="AQ744" s="49"/>
      <c r="AR744" s="49"/>
      <c r="AS744" s="49"/>
      <c r="AT744" s="49"/>
      <c r="AU744" s="49"/>
      <c r="AV744" s="49"/>
      <c r="AW744" s="49"/>
      <c r="AX744" s="49"/>
      <c r="AY744" s="49"/>
      <c r="AZ744" s="49"/>
      <c r="BA744" s="49"/>
      <c r="BB744" s="49"/>
      <c r="BC744" s="49"/>
      <c r="BD744" s="49"/>
      <c r="BE744" s="49"/>
      <c r="BF744" s="49"/>
      <c r="BG744" s="49"/>
      <c r="BH744" s="49"/>
      <c r="BI744" s="49"/>
      <c r="BJ744" s="49"/>
      <c r="BK744" s="49"/>
      <c r="BL744" s="49"/>
      <c r="BM744" s="49"/>
      <c r="BN744" s="49"/>
      <c r="BO744" s="49"/>
      <c r="BP744" s="49"/>
      <c r="BQ744" s="49"/>
      <c r="BR744" s="49"/>
      <c r="BS744" s="49"/>
      <c r="BT744" s="49"/>
      <c r="BU744" s="49"/>
      <c r="BV744" s="49"/>
      <c r="BW744" s="49"/>
      <c r="BX744" s="49"/>
      <c r="BY744" s="49"/>
      <c r="BZ744" s="49"/>
      <c r="CA744" s="49"/>
      <c r="CB744" s="49"/>
      <c r="CC744" s="49"/>
      <c r="CD744" s="49"/>
      <c r="CE744" s="49"/>
      <c r="CF744" s="49"/>
      <c r="CG744" s="49"/>
      <c r="CH744" s="49"/>
    </row>
    <row r="745" spans="1:86" s="14" customFormat="1" ht="12">
      <c r="A745" s="21" t="s">
        <v>58</v>
      </c>
      <c r="B745" s="20" t="s">
        <v>50</v>
      </c>
      <c r="C745" s="20" t="s">
        <v>5</v>
      </c>
      <c r="D745" s="20" t="s">
        <v>15</v>
      </c>
      <c r="E745" s="20" t="s">
        <v>180</v>
      </c>
      <c r="F745" s="20"/>
      <c r="G745" s="108">
        <f>G746+G748+G750</f>
        <v>7389.5999999999995</v>
      </c>
      <c r="H745" s="108">
        <f t="shared" ref="H745" si="194">H746+H748+H750</f>
        <v>0</v>
      </c>
      <c r="I745" s="108">
        <f t="shared" si="192"/>
        <v>7389.5999999999995</v>
      </c>
      <c r="J745" s="45"/>
      <c r="K745" s="45"/>
      <c r="L745" s="45"/>
      <c r="M745" s="45"/>
      <c r="N745" s="45"/>
      <c r="O745" s="45"/>
      <c r="P745" s="45"/>
      <c r="Q745" s="45"/>
      <c r="R745" s="45"/>
      <c r="S745" s="45"/>
      <c r="T745" s="45"/>
      <c r="U745" s="45"/>
      <c r="V745" s="45"/>
      <c r="W745" s="45"/>
      <c r="X745" s="45"/>
      <c r="Y745" s="45"/>
      <c r="Z745" s="45"/>
      <c r="AA745" s="45"/>
      <c r="AB745" s="45"/>
      <c r="AC745" s="45"/>
      <c r="AD745" s="45"/>
      <c r="AE745" s="45"/>
      <c r="AF745" s="45"/>
      <c r="AG745" s="45"/>
      <c r="AH745" s="45"/>
      <c r="AI745" s="45"/>
      <c r="AJ745" s="45"/>
      <c r="AK745" s="45"/>
      <c r="AL745" s="45"/>
      <c r="AM745" s="45"/>
      <c r="AN745" s="45"/>
      <c r="AO745" s="45"/>
      <c r="AP745" s="45"/>
      <c r="AQ745" s="45"/>
      <c r="AR745" s="45"/>
      <c r="AS745" s="45"/>
      <c r="AT745" s="45"/>
      <c r="AU745" s="45"/>
      <c r="AV745" s="45"/>
      <c r="AW745" s="45"/>
      <c r="AX745" s="45"/>
      <c r="AY745" s="45"/>
      <c r="AZ745" s="45"/>
      <c r="BA745" s="45"/>
      <c r="BB745" s="45"/>
      <c r="BC745" s="45"/>
      <c r="BD745" s="45"/>
      <c r="BE745" s="45"/>
      <c r="BF745" s="45"/>
      <c r="BG745" s="45"/>
      <c r="BH745" s="45"/>
      <c r="BI745" s="45"/>
      <c r="BJ745" s="45"/>
      <c r="BK745" s="45"/>
      <c r="BL745" s="45"/>
      <c r="BM745" s="45"/>
      <c r="BN745" s="45"/>
      <c r="BO745" s="45"/>
      <c r="BP745" s="45"/>
      <c r="BQ745" s="45"/>
      <c r="BR745" s="45"/>
      <c r="BS745" s="45"/>
      <c r="BT745" s="45"/>
      <c r="BU745" s="45"/>
      <c r="BV745" s="45"/>
      <c r="BW745" s="45"/>
      <c r="BX745" s="45"/>
      <c r="BY745" s="45"/>
      <c r="BZ745" s="45"/>
      <c r="CA745" s="45"/>
      <c r="CB745" s="45"/>
      <c r="CC745" s="45"/>
      <c r="CD745" s="45"/>
      <c r="CE745" s="45"/>
      <c r="CF745" s="45"/>
      <c r="CG745" s="45"/>
      <c r="CH745" s="45"/>
    </row>
    <row r="746" spans="1:86" s="13" customFormat="1" ht="24">
      <c r="A746" s="21" t="s">
        <v>60</v>
      </c>
      <c r="B746" s="20" t="s">
        <v>50</v>
      </c>
      <c r="C746" s="20" t="s">
        <v>5</v>
      </c>
      <c r="D746" s="20" t="s">
        <v>15</v>
      </c>
      <c r="E746" s="20" t="s">
        <v>180</v>
      </c>
      <c r="F746" s="20" t="s">
        <v>59</v>
      </c>
      <c r="G746" s="108">
        <f>G747</f>
        <v>6725.2</v>
      </c>
      <c r="H746" s="108">
        <f t="shared" ref="H746" si="195">H747</f>
        <v>0</v>
      </c>
      <c r="I746" s="108">
        <f t="shared" si="192"/>
        <v>6725.2</v>
      </c>
      <c r="J746" s="46"/>
      <c r="K746" s="46"/>
      <c r="L746" s="46"/>
      <c r="M746" s="46"/>
      <c r="N746" s="46"/>
      <c r="O746" s="46"/>
      <c r="P746" s="46"/>
      <c r="Q746" s="46"/>
      <c r="R746" s="46"/>
      <c r="S746" s="46"/>
      <c r="T746" s="46"/>
      <c r="U746" s="46"/>
      <c r="V746" s="46"/>
      <c r="W746" s="46"/>
      <c r="X746" s="46"/>
      <c r="Y746" s="46"/>
      <c r="Z746" s="46"/>
      <c r="AA746" s="46"/>
      <c r="AB746" s="46"/>
      <c r="AC746" s="46"/>
      <c r="AD746" s="46"/>
      <c r="AE746" s="46"/>
      <c r="AF746" s="46"/>
      <c r="AG746" s="46"/>
      <c r="AH746" s="46"/>
      <c r="AI746" s="46"/>
      <c r="AJ746" s="46"/>
      <c r="AK746" s="46"/>
      <c r="AL746" s="46"/>
      <c r="AM746" s="46"/>
      <c r="AN746" s="46"/>
      <c r="AO746" s="46"/>
      <c r="AP746" s="46"/>
      <c r="AQ746" s="46"/>
      <c r="AR746" s="46"/>
      <c r="AS746" s="46"/>
      <c r="AT746" s="46"/>
      <c r="AU746" s="46"/>
      <c r="AV746" s="46"/>
      <c r="AW746" s="46"/>
      <c r="AX746" s="46"/>
      <c r="AY746" s="46"/>
      <c r="AZ746" s="46"/>
      <c r="BA746" s="46"/>
      <c r="BB746" s="46"/>
      <c r="BC746" s="46"/>
      <c r="BD746" s="46"/>
      <c r="BE746" s="46"/>
      <c r="BF746" s="46"/>
      <c r="BG746" s="46"/>
      <c r="BH746" s="46"/>
      <c r="BI746" s="46"/>
      <c r="BJ746" s="46"/>
      <c r="BK746" s="46"/>
      <c r="BL746" s="46"/>
      <c r="BM746" s="46"/>
      <c r="BN746" s="46"/>
      <c r="BO746" s="46"/>
      <c r="BP746" s="46"/>
      <c r="BQ746" s="46"/>
      <c r="BR746" s="46"/>
      <c r="BS746" s="46"/>
      <c r="BT746" s="46"/>
      <c r="BU746" s="46"/>
      <c r="BV746" s="46"/>
      <c r="BW746" s="46"/>
      <c r="BX746" s="46"/>
      <c r="BY746" s="46"/>
      <c r="BZ746" s="46"/>
      <c r="CA746" s="46"/>
      <c r="CB746" s="46"/>
      <c r="CC746" s="46"/>
      <c r="CD746" s="46"/>
      <c r="CE746" s="46"/>
      <c r="CF746" s="46"/>
      <c r="CG746" s="46"/>
      <c r="CH746" s="46"/>
    </row>
    <row r="747" spans="1:86" s="13" customFormat="1" ht="12">
      <c r="A747" s="21" t="s">
        <v>62</v>
      </c>
      <c r="B747" s="20" t="s">
        <v>50</v>
      </c>
      <c r="C747" s="20" t="s">
        <v>5</v>
      </c>
      <c r="D747" s="20" t="s">
        <v>15</v>
      </c>
      <c r="E747" s="20" t="s">
        <v>180</v>
      </c>
      <c r="F747" s="20" t="s">
        <v>61</v>
      </c>
      <c r="G747" s="108">
        <v>6725.2</v>
      </c>
      <c r="H747" s="111"/>
      <c r="I747" s="108">
        <f t="shared" si="192"/>
        <v>6725.2</v>
      </c>
      <c r="J747" s="46"/>
      <c r="K747" s="46"/>
      <c r="L747" s="46"/>
      <c r="M747" s="46"/>
      <c r="N747" s="46"/>
      <c r="O747" s="46"/>
      <c r="P747" s="46"/>
      <c r="Q747" s="46"/>
      <c r="R747" s="46"/>
      <c r="S747" s="46"/>
      <c r="T747" s="46"/>
      <c r="U747" s="46"/>
      <c r="V747" s="46"/>
      <c r="W747" s="46"/>
      <c r="X747" s="46"/>
      <c r="Y747" s="46"/>
      <c r="Z747" s="46"/>
      <c r="AA747" s="46"/>
      <c r="AB747" s="46"/>
      <c r="AC747" s="46"/>
      <c r="AD747" s="46"/>
      <c r="AE747" s="46"/>
      <c r="AF747" s="46"/>
      <c r="AG747" s="46"/>
      <c r="AH747" s="46"/>
      <c r="AI747" s="46"/>
      <c r="AJ747" s="46"/>
      <c r="AK747" s="46"/>
      <c r="AL747" s="46"/>
      <c r="AM747" s="46"/>
      <c r="AN747" s="46"/>
      <c r="AO747" s="46"/>
      <c r="AP747" s="46"/>
      <c r="AQ747" s="46"/>
      <c r="AR747" s="46"/>
      <c r="AS747" s="46"/>
      <c r="AT747" s="46"/>
      <c r="AU747" s="46"/>
      <c r="AV747" s="46"/>
      <c r="AW747" s="46"/>
      <c r="AX747" s="46"/>
      <c r="AY747" s="46"/>
      <c r="AZ747" s="46"/>
      <c r="BA747" s="46"/>
      <c r="BB747" s="46"/>
      <c r="BC747" s="46"/>
      <c r="BD747" s="46"/>
      <c r="BE747" s="46"/>
      <c r="BF747" s="46"/>
      <c r="BG747" s="46"/>
      <c r="BH747" s="46"/>
      <c r="BI747" s="46"/>
      <c r="BJ747" s="46"/>
      <c r="BK747" s="46"/>
      <c r="BL747" s="46"/>
      <c r="BM747" s="46"/>
      <c r="BN747" s="46"/>
      <c r="BO747" s="46"/>
      <c r="BP747" s="46"/>
      <c r="BQ747" s="46"/>
      <c r="BR747" s="46"/>
      <c r="BS747" s="46"/>
      <c r="BT747" s="46"/>
      <c r="BU747" s="46"/>
      <c r="BV747" s="46"/>
      <c r="BW747" s="46"/>
      <c r="BX747" s="46"/>
      <c r="BY747" s="46"/>
      <c r="BZ747" s="46"/>
      <c r="CA747" s="46"/>
      <c r="CB747" s="46"/>
      <c r="CC747" s="46"/>
      <c r="CD747" s="46"/>
      <c r="CE747" s="46"/>
      <c r="CF747" s="46"/>
      <c r="CG747" s="46"/>
      <c r="CH747" s="46"/>
    </row>
    <row r="748" spans="1:86" s="13" customFormat="1" ht="12">
      <c r="A748" s="24" t="s">
        <v>68</v>
      </c>
      <c r="B748" s="20" t="s">
        <v>50</v>
      </c>
      <c r="C748" s="20" t="s">
        <v>5</v>
      </c>
      <c r="D748" s="20" t="s">
        <v>15</v>
      </c>
      <c r="E748" s="20" t="s">
        <v>180</v>
      </c>
      <c r="F748" s="20" t="s">
        <v>66</v>
      </c>
      <c r="G748" s="108">
        <f>G749</f>
        <v>664.4</v>
      </c>
      <c r="H748" s="108">
        <f t="shared" ref="H748" si="196">H749</f>
        <v>0</v>
      </c>
      <c r="I748" s="108">
        <f t="shared" si="192"/>
        <v>664.4</v>
      </c>
      <c r="J748" s="46"/>
      <c r="K748" s="46"/>
      <c r="L748" s="46"/>
      <c r="M748" s="46"/>
      <c r="N748" s="46"/>
      <c r="O748" s="46"/>
      <c r="P748" s="46"/>
      <c r="Q748" s="46"/>
      <c r="R748" s="46"/>
      <c r="S748" s="46"/>
      <c r="T748" s="46"/>
      <c r="U748" s="46"/>
      <c r="V748" s="46"/>
      <c r="W748" s="46"/>
      <c r="X748" s="46"/>
      <c r="Y748" s="46"/>
      <c r="Z748" s="46"/>
      <c r="AA748" s="46"/>
      <c r="AB748" s="46"/>
      <c r="AC748" s="46"/>
      <c r="AD748" s="46"/>
      <c r="AE748" s="46"/>
      <c r="AF748" s="46"/>
      <c r="AG748" s="46"/>
      <c r="AH748" s="46"/>
      <c r="AI748" s="46"/>
      <c r="AJ748" s="46"/>
      <c r="AK748" s="46"/>
      <c r="AL748" s="46"/>
      <c r="AM748" s="46"/>
      <c r="AN748" s="46"/>
      <c r="AO748" s="46"/>
      <c r="AP748" s="46"/>
      <c r="AQ748" s="46"/>
      <c r="AR748" s="46"/>
      <c r="AS748" s="46"/>
      <c r="AT748" s="46"/>
      <c r="AU748" s="46"/>
      <c r="AV748" s="46"/>
      <c r="AW748" s="46"/>
      <c r="AX748" s="46"/>
      <c r="AY748" s="46"/>
      <c r="AZ748" s="46"/>
      <c r="BA748" s="46"/>
      <c r="BB748" s="46"/>
      <c r="BC748" s="46"/>
      <c r="BD748" s="46"/>
      <c r="BE748" s="46"/>
      <c r="BF748" s="46"/>
      <c r="BG748" s="46"/>
      <c r="BH748" s="46"/>
      <c r="BI748" s="46"/>
      <c r="BJ748" s="46"/>
      <c r="BK748" s="46"/>
      <c r="BL748" s="46"/>
      <c r="BM748" s="46"/>
      <c r="BN748" s="46"/>
      <c r="BO748" s="46"/>
      <c r="BP748" s="46"/>
      <c r="BQ748" s="46"/>
      <c r="BR748" s="46"/>
      <c r="BS748" s="46"/>
      <c r="BT748" s="46"/>
      <c r="BU748" s="46"/>
      <c r="BV748" s="46"/>
      <c r="BW748" s="46"/>
      <c r="BX748" s="46"/>
      <c r="BY748" s="46"/>
      <c r="BZ748" s="46"/>
      <c r="CA748" s="46"/>
      <c r="CB748" s="46"/>
      <c r="CC748" s="46"/>
      <c r="CD748" s="46"/>
      <c r="CE748" s="46"/>
      <c r="CF748" s="46"/>
      <c r="CG748" s="46"/>
      <c r="CH748" s="46"/>
    </row>
    <row r="749" spans="1:86" s="13" customFormat="1" ht="12.75" customHeight="1">
      <c r="A749" s="24" t="s">
        <v>86</v>
      </c>
      <c r="B749" s="20" t="s">
        <v>50</v>
      </c>
      <c r="C749" s="20" t="s">
        <v>5</v>
      </c>
      <c r="D749" s="20" t="s">
        <v>15</v>
      </c>
      <c r="E749" s="20" t="s">
        <v>180</v>
      </c>
      <c r="F749" s="20" t="s">
        <v>67</v>
      </c>
      <c r="G749" s="108">
        <v>664.4</v>
      </c>
      <c r="H749" s="111"/>
      <c r="I749" s="108">
        <f t="shared" si="192"/>
        <v>664.4</v>
      </c>
      <c r="J749" s="46"/>
      <c r="K749" s="46"/>
      <c r="L749" s="46"/>
      <c r="M749" s="46"/>
      <c r="N749" s="46"/>
      <c r="O749" s="46"/>
      <c r="P749" s="46"/>
      <c r="Q749" s="46"/>
      <c r="R749" s="46"/>
      <c r="S749" s="46"/>
      <c r="T749" s="46"/>
      <c r="U749" s="46"/>
      <c r="V749" s="46"/>
      <c r="W749" s="46"/>
      <c r="X749" s="46"/>
      <c r="Y749" s="46"/>
      <c r="Z749" s="46"/>
      <c r="AA749" s="46"/>
      <c r="AB749" s="46"/>
      <c r="AC749" s="46"/>
      <c r="AD749" s="46"/>
      <c r="AE749" s="46"/>
      <c r="AF749" s="46"/>
      <c r="AG749" s="46"/>
      <c r="AH749" s="46"/>
      <c r="AI749" s="46"/>
      <c r="AJ749" s="46"/>
      <c r="AK749" s="46"/>
      <c r="AL749" s="46"/>
      <c r="AM749" s="46"/>
      <c r="AN749" s="46"/>
      <c r="AO749" s="46"/>
      <c r="AP749" s="46"/>
      <c r="AQ749" s="46"/>
      <c r="AR749" s="46"/>
      <c r="AS749" s="46"/>
      <c r="AT749" s="46"/>
      <c r="AU749" s="46"/>
      <c r="AV749" s="46"/>
      <c r="AW749" s="46"/>
      <c r="AX749" s="46"/>
      <c r="AY749" s="46"/>
      <c r="AZ749" s="46"/>
      <c r="BA749" s="46"/>
      <c r="BB749" s="46"/>
      <c r="BC749" s="46"/>
      <c r="BD749" s="46"/>
      <c r="BE749" s="46"/>
      <c r="BF749" s="46"/>
      <c r="BG749" s="46"/>
      <c r="BH749" s="46"/>
      <c r="BI749" s="46"/>
      <c r="BJ749" s="46"/>
      <c r="BK749" s="46"/>
      <c r="BL749" s="46"/>
      <c r="BM749" s="46"/>
      <c r="BN749" s="46"/>
      <c r="BO749" s="46"/>
      <c r="BP749" s="46"/>
      <c r="BQ749" s="46"/>
      <c r="BR749" s="46"/>
      <c r="BS749" s="46"/>
      <c r="BT749" s="46"/>
      <c r="BU749" s="46"/>
      <c r="BV749" s="46"/>
      <c r="BW749" s="46"/>
      <c r="BX749" s="46"/>
      <c r="BY749" s="46"/>
      <c r="BZ749" s="46"/>
      <c r="CA749" s="46"/>
      <c r="CB749" s="46"/>
      <c r="CC749" s="46"/>
      <c r="CD749" s="46"/>
      <c r="CE749" s="46"/>
      <c r="CF749" s="46"/>
      <c r="CG749" s="46"/>
      <c r="CH749" s="46"/>
    </row>
    <row r="750" spans="1:86" s="13" customFormat="1" ht="12" hidden="1">
      <c r="A750" s="21" t="s">
        <v>70</v>
      </c>
      <c r="B750" s="20" t="s">
        <v>50</v>
      </c>
      <c r="C750" s="20" t="s">
        <v>5</v>
      </c>
      <c r="D750" s="20" t="s">
        <v>15</v>
      </c>
      <c r="E750" s="20" t="s">
        <v>180</v>
      </c>
      <c r="F750" s="20" t="s">
        <v>22</v>
      </c>
      <c r="G750" s="108">
        <f>G751</f>
        <v>0</v>
      </c>
      <c r="H750" s="111"/>
      <c r="I750" s="106">
        <f t="shared" si="192"/>
        <v>0</v>
      </c>
      <c r="J750" s="46"/>
      <c r="K750" s="46"/>
      <c r="L750" s="46"/>
      <c r="M750" s="46"/>
      <c r="N750" s="46"/>
      <c r="O750" s="46"/>
      <c r="P750" s="46"/>
      <c r="Q750" s="46"/>
      <c r="R750" s="46"/>
      <c r="S750" s="46"/>
      <c r="T750" s="46"/>
      <c r="U750" s="46"/>
      <c r="V750" s="46"/>
      <c r="W750" s="46"/>
      <c r="X750" s="46"/>
      <c r="Y750" s="46"/>
      <c r="Z750" s="46"/>
      <c r="AA750" s="46"/>
      <c r="AB750" s="46"/>
      <c r="AC750" s="46"/>
      <c r="AD750" s="46"/>
      <c r="AE750" s="46"/>
      <c r="AF750" s="46"/>
      <c r="AG750" s="46"/>
      <c r="AH750" s="46"/>
      <c r="AI750" s="46"/>
      <c r="AJ750" s="46"/>
      <c r="AK750" s="46"/>
      <c r="AL750" s="46"/>
      <c r="AM750" s="46"/>
      <c r="AN750" s="46"/>
      <c r="AO750" s="46"/>
      <c r="AP750" s="46"/>
      <c r="AQ750" s="46"/>
      <c r="AR750" s="46"/>
      <c r="AS750" s="46"/>
      <c r="AT750" s="46"/>
      <c r="AU750" s="46"/>
      <c r="AV750" s="46"/>
      <c r="AW750" s="46"/>
      <c r="AX750" s="46"/>
      <c r="AY750" s="46"/>
      <c r="AZ750" s="46"/>
      <c r="BA750" s="46"/>
      <c r="BB750" s="46"/>
      <c r="BC750" s="46"/>
      <c r="BD750" s="46"/>
      <c r="BE750" s="46"/>
      <c r="BF750" s="46"/>
      <c r="BG750" s="46"/>
      <c r="BH750" s="46"/>
      <c r="BI750" s="46"/>
      <c r="BJ750" s="46"/>
      <c r="BK750" s="46"/>
      <c r="BL750" s="46"/>
      <c r="BM750" s="46"/>
      <c r="BN750" s="46"/>
      <c r="BO750" s="46"/>
      <c r="BP750" s="46"/>
      <c r="BQ750" s="46"/>
      <c r="BR750" s="46"/>
      <c r="BS750" s="46"/>
      <c r="BT750" s="46"/>
      <c r="BU750" s="46"/>
      <c r="BV750" s="46"/>
      <c r="BW750" s="46"/>
      <c r="BX750" s="46"/>
      <c r="BY750" s="46"/>
      <c r="BZ750" s="46"/>
      <c r="CA750" s="46"/>
      <c r="CB750" s="46"/>
      <c r="CC750" s="46"/>
      <c r="CD750" s="46"/>
      <c r="CE750" s="46"/>
      <c r="CF750" s="46"/>
      <c r="CG750" s="46"/>
      <c r="CH750" s="46"/>
    </row>
    <row r="751" spans="1:86" s="13" customFormat="1" ht="12" hidden="1">
      <c r="A751" s="21" t="s">
        <v>71</v>
      </c>
      <c r="B751" s="20" t="s">
        <v>50</v>
      </c>
      <c r="C751" s="20" t="s">
        <v>5</v>
      </c>
      <c r="D751" s="20" t="s">
        <v>15</v>
      </c>
      <c r="E751" s="20" t="s">
        <v>180</v>
      </c>
      <c r="F751" s="20" t="s">
        <v>69</v>
      </c>
      <c r="G751" s="108"/>
      <c r="H751" s="111"/>
      <c r="I751" s="106">
        <f t="shared" si="192"/>
        <v>0</v>
      </c>
      <c r="J751" s="46"/>
      <c r="K751" s="46"/>
      <c r="L751" s="46"/>
      <c r="M751" s="46"/>
      <c r="N751" s="46"/>
      <c r="O751" s="46"/>
      <c r="P751" s="46"/>
      <c r="Q751" s="46"/>
      <c r="R751" s="46"/>
      <c r="S751" s="46"/>
      <c r="T751" s="46"/>
      <c r="U751" s="46"/>
      <c r="V751" s="46"/>
      <c r="W751" s="46"/>
      <c r="X751" s="46"/>
      <c r="Y751" s="46"/>
      <c r="Z751" s="46"/>
      <c r="AA751" s="46"/>
      <c r="AB751" s="46"/>
      <c r="AC751" s="46"/>
      <c r="AD751" s="46"/>
      <c r="AE751" s="46"/>
      <c r="AF751" s="46"/>
      <c r="AG751" s="46"/>
      <c r="AH751" s="46"/>
      <c r="AI751" s="46"/>
      <c r="AJ751" s="46"/>
      <c r="AK751" s="46"/>
      <c r="AL751" s="46"/>
      <c r="AM751" s="46"/>
      <c r="AN751" s="46"/>
      <c r="AO751" s="46"/>
      <c r="AP751" s="46"/>
      <c r="AQ751" s="46"/>
      <c r="AR751" s="46"/>
      <c r="AS751" s="46"/>
      <c r="AT751" s="46"/>
      <c r="AU751" s="46"/>
      <c r="AV751" s="46"/>
      <c r="AW751" s="46"/>
      <c r="AX751" s="46"/>
      <c r="AY751" s="46"/>
      <c r="AZ751" s="46"/>
      <c r="BA751" s="46"/>
      <c r="BB751" s="46"/>
      <c r="BC751" s="46"/>
      <c r="BD751" s="46"/>
      <c r="BE751" s="46"/>
      <c r="BF751" s="46"/>
      <c r="BG751" s="46"/>
      <c r="BH751" s="46"/>
      <c r="BI751" s="46"/>
      <c r="BJ751" s="46"/>
      <c r="BK751" s="46"/>
      <c r="BL751" s="46"/>
      <c r="BM751" s="46"/>
      <c r="BN751" s="46"/>
      <c r="BO751" s="46"/>
      <c r="BP751" s="46"/>
      <c r="BQ751" s="46"/>
      <c r="BR751" s="46"/>
      <c r="BS751" s="46"/>
      <c r="BT751" s="46"/>
      <c r="BU751" s="46"/>
      <c r="BV751" s="46"/>
      <c r="BW751" s="46"/>
      <c r="BX751" s="46"/>
      <c r="BY751" s="46"/>
      <c r="BZ751" s="46"/>
      <c r="CA751" s="46"/>
      <c r="CB751" s="46"/>
      <c r="CC751" s="46"/>
      <c r="CD751" s="46"/>
      <c r="CE751" s="46"/>
      <c r="CF751" s="46"/>
      <c r="CG751" s="46"/>
      <c r="CH751" s="46"/>
    </row>
    <row r="752" spans="1:86" s="13" customFormat="1" ht="12" hidden="1">
      <c r="A752" s="22" t="s">
        <v>199</v>
      </c>
      <c r="B752" s="18" t="s">
        <v>50</v>
      </c>
      <c r="C752" s="18" t="s">
        <v>5</v>
      </c>
      <c r="D752" s="18" t="s">
        <v>9</v>
      </c>
      <c r="E752" s="18"/>
      <c r="F752" s="18"/>
      <c r="G752" s="107">
        <f t="shared" ref="G752:G755" si="197">G753</f>
        <v>0</v>
      </c>
      <c r="H752" s="111"/>
      <c r="I752" s="106">
        <f t="shared" si="192"/>
        <v>0</v>
      </c>
      <c r="J752" s="46"/>
      <c r="K752" s="46"/>
      <c r="L752" s="46"/>
      <c r="M752" s="46"/>
      <c r="N752" s="46"/>
      <c r="O752" s="46"/>
      <c r="P752" s="46"/>
      <c r="Q752" s="46"/>
      <c r="R752" s="46"/>
      <c r="S752" s="46"/>
      <c r="T752" s="46"/>
      <c r="U752" s="46"/>
      <c r="V752" s="46"/>
      <c r="W752" s="46"/>
      <c r="X752" s="46"/>
      <c r="Y752" s="46"/>
      <c r="Z752" s="46"/>
      <c r="AA752" s="46"/>
      <c r="AB752" s="46"/>
      <c r="AC752" s="46"/>
      <c r="AD752" s="46"/>
      <c r="AE752" s="46"/>
      <c r="AF752" s="46"/>
      <c r="AG752" s="46"/>
      <c r="AH752" s="46"/>
      <c r="AI752" s="46"/>
      <c r="AJ752" s="46"/>
      <c r="AK752" s="46"/>
      <c r="AL752" s="46"/>
      <c r="AM752" s="46"/>
      <c r="AN752" s="46"/>
      <c r="AO752" s="46"/>
      <c r="AP752" s="46"/>
      <c r="AQ752" s="46"/>
      <c r="AR752" s="46"/>
      <c r="AS752" s="46"/>
      <c r="AT752" s="46"/>
      <c r="AU752" s="46"/>
      <c r="AV752" s="46"/>
      <c r="AW752" s="46"/>
      <c r="AX752" s="46"/>
      <c r="AY752" s="46"/>
      <c r="AZ752" s="46"/>
      <c r="BA752" s="46"/>
      <c r="BB752" s="46"/>
      <c r="BC752" s="46"/>
      <c r="BD752" s="46"/>
      <c r="BE752" s="46"/>
      <c r="BF752" s="46"/>
      <c r="BG752" s="46"/>
      <c r="BH752" s="46"/>
      <c r="BI752" s="46"/>
      <c r="BJ752" s="46"/>
      <c r="BK752" s="46"/>
      <c r="BL752" s="46"/>
      <c r="BM752" s="46"/>
      <c r="BN752" s="46"/>
      <c r="BO752" s="46"/>
      <c r="BP752" s="46"/>
      <c r="BQ752" s="46"/>
      <c r="BR752" s="46"/>
      <c r="BS752" s="46"/>
      <c r="BT752" s="46"/>
      <c r="BU752" s="46"/>
      <c r="BV752" s="46"/>
      <c r="BW752" s="46"/>
      <c r="BX752" s="46"/>
      <c r="BY752" s="46"/>
      <c r="BZ752" s="46"/>
      <c r="CA752" s="46"/>
      <c r="CB752" s="46"/>
      <c r="CC752" s="46"/>
      <c r="CD752" s="46"/>
      <c r="CE752" s="46"/>
      <c r="CF752" s="46"/>
      <c r="CG752" s="46"/>
      <c r="CH752" s="46"/>
    </row>
    <row r="753" spans="1:88" s="13" customFormat="1" ht="12" hidden="1">
      <c r="A753" s="21" t="s">
        <v>198</v>
      </c>
      <c r="B753" s="20" t="s">
        <v>50</v>
      </c>
      <c r="C753" s="20" t="s">
        <v>5</v>
      </c>
      <c r="D753" s="20" t="s">
        <v>9</v>
      </c>
      <c r="E753" s="20" t="s">
        <v>197</v>
      </c>
      <c r="F753" s="20"/>
      <c r="G753" s="108">
        <f t="shared" si="197"/>
        <v>0</v>
      </c>
      <c r="H753" s="111"/>
      <c r="I753" s="106">
        <f t="shared" si="192"/>
        <v>0</v>
      </c>
      <c r="J753" s="46"/>
      <c r="K753" s="46"/>
      <c r="L753" s="46"/>
      <c r="M753" s="46"/>
      <c r="N753" s="46"/>
      <c r="O753" s="46"/>
      <c r="P753" s="46"/>
      <c r="Q753" s="46"/>
      <c r="R753" s="46"/>
      <c r="S753" s="46"/>
      <c r="T753" s="46"/>
      <c r="U753" s="46"/>
      <c r="V753" s="46"/>
      <c r="W753" s="46"/>
      <c r="X753" s="46"/>
      <c r="Y753" s="46"/>
      <c r="Z753" s="46"/>
      <c r="AA753" s="46"/>
      <c r="AB753" s="46"/>
      <c r="AC753" s="46"/>
      <c r="AD753" s="46"/>
      <c r="AE753" s="46"/>
      <c r="AF753" s="46"/>
      <c r="AG753" s="46"/>
      <c r="AH753" s="46"/>
      <c r="AI753" s="46"/>
      <c r="AJ753" s="46"/>
      <c r="AK753" s="46"/>
      <c r="AL753" s="46"/>
      <c r="AM753" s="46"/>
      <c r="AN753" s="46"/>
      <c r="AO753" s="46"/>
      <c r="AP753" s="46"/>
      <c r="AQ753" s="46"/>
      <c r="AR753" s="46"/>
      <c r="AS753" s="46"/>
      <c r="AT753" s="46"/>
      <c r="AU753" s="46"/>
      <c r="AV753" s="46"/>
      <c r="AW753" s="46"/>
      <c r="AX753" s="46"/>
      <c r="AY753" s="46"/>
      <c r="AZ753" s="46"/>
      <c r="BA753" s="46"/>
      <c r="BB753" s="46"/>
      <c r="BC753" s="46"/>
      <c r="BD753" s="46"/>
      <c r="BE753" s="46"/>
      <c r="BF753" s="46"/>
      <c r="BG753" s="46"/>
      <c r="BH753" s="46"/>
      <c r="BI753" s="46"/>
      <c r="BJ753" s="46"/>
      <c r="BK753" s="46"/>
      <c r="BL753" s="46"/>
      <c r="BM753" s="46"/>
      <c r="BN753" s="46"/>
      <c r="BO753" s="46"/>
      <c r="BP753" s="46"/>
      <c r="BQ753" s="46"/>
      <c r="BR753" s="46"/>
      <c r="BS753" s="46"/>
      <c r="BT753" s="46"/>
      <c r="BU753" s="46"/>
      <c r="BV753" s="46"/>
      <c r="BW753" s="46"/>
      <c r="BX753" s="46"/>
      <c r="BY753" s="46"/>
      <c r="BZ753" s="46"/>
      <c r="CA753" s="46"/>
      <c r="CB753" s="46"/>
      <c r="CC753" s="46"/>
      <c r="CD753" s="46"/>
      <c r="CE753" s="46"/>
      <c r="CF753" s="46"/>
      <c r="CG753" s="46"/>
      <c r="CH753" s="46"/>
    </row>
    <row r="754" spans="1:88" s="13" customFormat="1" ht="12" hidden="1">
      <c r="A754" s="21" t="s">
        <v>257</v>
      </c>
      <c r="B754" s="20" t="s">
        <v>50</v>
      </c>
      <c r="C754" s="20" t="s">
        <v>5</v>
      </c>
      <c r="D754" s="20" t="s">
        <v>9</v>
      </c>
      <c r="E754" s="20" t="s">
        <v>251</v>
      </c>
      <c r="F754" s="20"/>
      <c r="G754" s="108">
        <f t="shared" si="197"/>
        <v>0</v>
      </c>
      <c r="H754" s="111"/>
      <c r="I754" s="106">
        <f t="shared" si="192"/>
        <v>0</v>
      </c>
      <c r="J754" s="46"/>
      <c r="K754" s="46"/>
      <c r="L754" s="46"/>
      <c r="M754" s="46"/>
      <c r="N754" s="46"/>
      <c r="O754" s="46"/>
      <c r="P754" s="46"/>
      <c r="Q754" s="46"/>
      <c r="R754" s="46"/>
      <c r="S754" s="46"/>
      <c r="T754" s="46"/>
      <c r="U754" s="46"/>
      <c r="V754" s="46"/>
      <c r="W754" s="46"/>
      <c r="X754" s="46"/>
      <c r="Y754" s="46"/>
      <c r="Z754" s="46"/>
      <c r="AA754" s="46"/>
      <c r="AB754" s="46"/>
      <c r="AC754" s="46"/>
      <c r="AD754" s="46"/>
      <c r="AE754" s="46"/>
      <c r="AF754" s="46"/>
      <c r="AG754" s="46"/>
      <c r="AH754" s="46"/>
      <c r="AI754" s="46"/>
      <c r="AJ754" s="46"/>
      <c r="AK754" s="46"/>
      <c r="AL754" s="46"/>
      <c r="AM754" s="46"/>
      <c r="AN754" s="46"/>
      <c r="AO754" s="46"/>
      <c r="AP754" s="46"/>
      <c r="AQ754" s="46"/>
      <c r="AR754" s="46"/>
      <c r="AS754" s="46"/>
      <c r="AT754" s="46"/>
      <c r="AU754" s="46"/>
      <c r="AV754" s="46"/>
      <c r="AW754" s="46"/>
      <c r="AX754" s="46"/>
      <c r="AY754" s="46"/>
      <c r="AZ754" s="46"/>
      <c r="BA754" s="46"/>
      <c r="BB754" s="46"/>
      <c r="BC754" s="46"/>
      <c r="BD754" s="46"/>
      <c r="BE754" s="46"/>
      <c r="BF754" s="46"/>
      <c r="BG754" s="46"/>
      <c r="BH754" s="46"/>
      <c r="BI754" s="46"/>
      <c r="BJ754" s="46"/>
      <c r="BK754" s="46"/>
      <c r="BL754" s="46"/>
      <c r="BM754" s="46"/>
      <c r="BN754" s="46"/>
      <c r="BO754" s="46"/>
      <c r="BP754" s="46"/>
      <c r="BQ754" s="46"/>
      <c r="BR754" s="46"/>
      <c r="BS754" s="46"/>
      <c r="BT754" s="46"/>
      <c r="BU754" s="46"/>
      <c r="BV754" s="46"/>
      <c r="BW754" s="46"/>
      <c r="BX754" s="46"/>
      <c r="BY754" s="46"/>
      <c r="BZ754" s="46"/>
      <c r="CA754" s="46"/>
      <c r="CB754" s="46"/>
      <c r="CC754" s="46"/>
      <c r="CD754" s="46"/>
      <c r="CE754" s="46"/>
      <c r="CF754" s="46"/>
      <c r="CG754" s="46"/>
      <c r="CH754" s="46"/>
    </row>
    <row r="755" spans="1:88" s="66" customFormat="1" ht="12" hidden="1">
      <c r="A755" s="21" t="s">
        <v>70</v>
      </c>
      <c r="B755" s="20" t="s">
        <v>50</v>
      </c>
      <c r="C755" s="20" t="s">
        <v>5</v>
      </c>
      <c r="D755" s="20" t="s">
        <v>9</v>
      </c>
      <c r="E755" s="20" t="s">
        <v>251</v>
      </c>
      <c r="F755" s="20" t="s">
        <v>22</v>
      </c>
      <c r="G755" s="108">
        <f t="shared" si="197"/>
        <v>0</v>
      </c>
      <c r="H755" s="117"/>
      <c r="I755" s="106">
        <f t="shared" si="192"/>
        <v>0</v>
      </c>
      <c r="J755" s="45"/>
      <c r="K755" s="45"/>
      <c r="L755" s="45"/>
      <c r="M755" s="45"/>
      <c r="N755" s="65"/>
      <c r="O755" s="65"/>
      <c r="P755" s="65"/>
      <c r="Q755" s="65"/>
      <c r="R755" s="65"/>
      <c r="S755" s="65"/>
      <c r="T755" s="65"/>
      <c r="U755" s="65"/>
      <c r="V755" s="65"/>
      <c r="W755" s="65"/>
      <c r="X755" s="65"/>
      <c r="Y755" s="65"/>
      <c r="Z755" s="65"/>
      <c r="AA755" s="65"/>
      <c r="AB755" s="65"/>
      <c r="AC755" s="65"/>
      <c r="AD755" s="65"/>
      <c r="AE755" s="65"/>
      <c r="AF755" s="65"/>
      <c r="AG755" s="65"/>
      <c r="AH755" s="65"/>
      <c r="AI755" s="65"/>
      <c r="AJ755" s="65"/>
      <c r="AK755" s="65"/>
      <c r="AL755" s="65"/>
      <c r="AM755" s="65"/>
      <c r="AN755" s="65"/>
      <c r="AO755" s="65"/>
      <c r="AP755" s="65"/>
      <c r="AQ755" s="65"/>
      <c r="AR755" s="65"/>
      <c r="AS755" s="65"/>
      <c r="AT755" s="65"/>
      <c r="AU755" s="65"/>
      <c r="AV755" s="65"/>
      <c r="AW755" s="65"/>
      <c r="AX755" s="65"/>
      <c r="AY755" s="65"/>
      <c r="AZ755" s="65"/>
      <c r="BA755" s="65"/>
      <c r="BB755" s="65"/>
      <c r="BC755" s="65"/>
      <c r="BD755" s="65"/>
      <c r="BE755" s="65"/>
      <c r="BF755" s="65"/>
      <c r="BG755" s="65"/>
      <c r="BH755" s="65"/>
      <c r="BI755" s="65"/>
      <c r="BJ755" s="65"/>
      <c r="BK755" s="65"/>
      <c r="BL755" s="65"/>
      <c r="BM755" s="65"/>
      <c r="BN755" s="65"/>
      <c r="BO755" s="65"/>
      <c r="BP755" s="65"/>
      <c r="BQ755" s="65"/>
      <c r="BR755" s="65"/>
      <c r="BS755" s="65"/>
      <c r="BT755" s="65"/>
      <c r="BU755" s="65"/>
      <c r="BV755" s="65"/>
      <c r="BW755" s="65"/>
      <c r="BX755" s="65"/>
      <c r="BY755" s="65"/>
      <c r="BZ755" s="65"/>
      <c r="CA755" s="65"/>
      <c r="CB755" s="65"/>
      <c r="CC755" s="65"/>
      <c r="CD755" s="65"/>
      <c r="CE755" s="65"/>
      <c r="CF755" s="65"/>
      <c r="CG755" s="65"/>
      <c r="CH755" s="65"/>
    </row>
    <row r="756" spans="1:88" s="13" customFormat="1" ht="12" hidden="1">
      <c r="A756" s="21" t="s">
        <v>252</v>
      </c>
      <c r="B756" s="20" t="s">
        <v>50</v>
      </c>
      <c r="C756" s="20" t="s">
        <v>5</v>
      </c>
      <c r="D756" s="20" t="s">
        <v>9</v>
      </c>
      <c r="E756" s="20" t="s">
        <v>251</v>
      </c>
      <c r="F756" s="20" t="s">
        <v>250</v>
      </c>
      <c r="G756" s="108"/>
      <c r="H756" s="111"/>
      <c r="I756" s="106">
        <f t="shared" si="192"/>
        <v>0</v>
      </c>
      <c r="J756" s="46"/>
      <c r="K756" s="46"/>
      <c r="L756" s="46"/>
      <c r="M756" s="46"/>
      <c r="N756" s="46"/>
      <c r="O756" s="46"/>
      <c r="P756" s="46"/>
      <c r="Q756" s="46"/>
      <c r="R756" s="46"/>
      <c r="S756" s="46"/>
      <c r="T756" s="46"/>
      <c r="U756" s="46"/>
      <c r="V756" s="46"/>
      <c r="W756" s="46"/>
      <c r="X756" s="46"/>
      <c r="Y756" s="46"/>
      <c r="Z756" s="46"/>
      <c r="AA756" s="46"/>
      <c r="AB756" s="46"/>
      <c r="AC756" s="46"/>
      <c r="AD756" s="46"/>
      <c r="AE756" s="46"/>
      <c r="AF756" s="46"/>
      <c r="AG756" s="46"/>
      <c r="AH756" s="46"/>
      <c r="AI756" s="46"/>
      <c r="AJ756" s="46"/>
      <c r="AK756" s="46"/>
      <c r="AL756" s="46"/>
      <c r="AM756" s="46"/>
      <c r="AN756" s="46"/>
      <c r="AO756" s="46"/>
      <c r="AP756" s="46"/>
      <c r="AQ756" s="46"/>
      <c r="AR756" s="46"/>
      <c r="AS756" s="46"/>
      <c r="AT756" s="46"/>
      <c r="AU756" s="46"/>
      <c r="AV756" s="46"/>
      <c r="AW756" s="46"/>
      <c r="AX756" s="46"/>
      <c r="AY756" s="46"/>
      <c r="AZ756" s="46"/>
      <c r="BA756" s="46"/>
      <c r="BB756" s="46"/>
      <c r="BC756" s="46"/>
      <c r="BD756" s="46"/>
      <c r="BE756" s="46"/>
      <c r="BF756" s="46"/>
      <c r="BG756" s="46"/>
      <c r="BH756" s="46"/>
      <c r="BI756" s="46"/>
      <c r="BJ756" s="46"/>
      <c r="BK756" s="46"/>
      <c r="BL756" s="46"/>
      <c r="BM756" s="46"/>
      <c r="BN756" s="46"/>
      <c r="BO756" s="46"/>
      <c r="BP756" s="46"/>
      <c r="BQ756" s="46"/>
      <c r="BR756" s="46"/>
      <c r="BS756" s="46"/>
      <c r="BT756" s="46"/>
      <c r="BU756" s="46"/>
      <c r="BV756" s="46"/>
      <c r="BW756" s="46"/>
      <c r="BX756" s="46"/>
      <c r="BY756" s="46"/>
      <c r="BZ756" s="46"/>
      <c r="CA756" s="46"/>
      <c r="CB756" s="46"/>
      <c r="CC756" s="46"/>
      <c r="CD756" s="46"/>
      <c r="CE756" s="46"/>
      <c r="CF756" s="46"/>
      <c r="CG756" s="46"/>
      <c r="CH756" s="46"/>
    </row>
    <row r="757" spans="1:88" s="13" customFormat="1" ht="12">
      <c r="A757" s="22" t="s">
        <v>11</v>
      </c>
      <c r="B757" s="18" t="s">
        <v>50</v>
      </c>
      <c r="C757" s="18" t="s">
        <v>5</v>
      </c>
      <c r="D757" s="18" t="s">
        <v>45</v>
      </c>
      <c r="E757" s="18"/>
      <c r="F757" s="18"/>
      <c r="G757" s="107">
        <f t="shared" ref="G757:H760" si="198">G758</f>
        <v>300</v>
      </c>
      <c r="H757" s="107">
        <f t="shared" si="198"/>
        <v>0</v>
      </c>
      <c r="I757" s="107">
        <f t="shared" si="192"/>
        <v>300</v>
      </c>
      <c r="J757" s="46"/>
      <c r="K757" s="46"/>
      <c r="L757" s="46"/>
      <c r="M757" s="46"/>
      <c r="N757" s="46"/>
      <c r="O757" s="46"/>
      <c r="P757" s="46"/>
      <c r="Q757" s="46"/>
      <c r="R757" s="46"/>
      <c r="S757" s="46"/>
      <c r="T757" s="46"/>
      <c r="U757" s="46"/>
      <c r="V757" s="46"/>
      <c r="W757" s="46"/>
      <c r="X757" s="46"/>
      <c r="Y757" s="46"/>
      <c r="Z757" s="46"/>
      <c r="AA757" s="46"/>
      <c r="AB757" s="46"/>
      <c r="AC757" s="46"/>
      <c r="AD757" s="46"/>
      <c r="AE757" s="46"/>
      <c r="AF757" s="46"/>
      <c r="AG757" s="46"/>
      <c r="AH757" s="46"/>
      <c r="AI757" s="46"/>
      <c r="AJ757" s="46"/>
      <c r="AK757" s="46"/>
      <c r="AL757" s="46"/>
      <c r="AM757" s="46"/>
      <c r="AN757" s="46"/>
      <c r="AO757" s="46"/>
      <c r="AP757" s="46"/>
      <c r="AQ757" s="46"/>
      <c r="AR757" s="46"/>
      <c r="AS757" s="46"/>
      <c r="AT757" s="46"/>
      <c r="AU757" s="46"/>
      <c r="AV757" s="46"/>
      <c r="AW757" s="46"/>
      <c r="AX757" s="46"/>
      <c r="AY757" s="46"/>
      <c r="AZ757" s="46"/>
      <c r="BA757" s="46"/>
      <c r="BB757" s="46"/>
      <c r="BC757" s="46"/>
      <c r="BD757" s="46"/>
      <c r="BE757" s="46"/>
      <c r="BF757" s="46"/>
      <c r="BG757" s="46"/>
      <c r="BH757" s="46"/>
      <c r="BI757" s="46"/>
      <c r="BJ757" s="46"/>
      <c r="BK757" s="46"/>
      <c r="BL757" s="46"/>
      <c r="BM757" s="46"/>
      <c r="BN757" s="46"/>
      <c r="BO757" s="46"/>
      <c r="BP757" s="46"/>
      <c r="BQ757" s="46"/>
      <c r="BR757" s="46"/>
      <c r="BS757" s="46"/>
      <c r="BT757" s="46"/>
      <c r="BU757" s="46"/>
      <c r="BV757" s="46"/>
      <c r="BW757" s="46"/>
      <c r="BX757" s="46"/>
      <c r="BY757" s="46"/>
      <c r="BZ757" s="46"/>
      <c r="CA757" s="46"/>
      <c r="CB757" s="46"/>
      <c r="CC757" s="46"/>
      <c r="CD757" s="46"/>
      <c r="CE757" s="46"/>
      <c r="CF757" s="46"/>
      <c r="CG757" s="46"/>
      <c r="CH757" s="46"/>
    </row>
    <row r="758" spans="1:88" s="13" customFormat="1" ht="12">
      <c r="A758" s="21" t="s">
        <v>236</v>
      </c>
      <c r="B758" s="20" t="s">
        <v>50</v>
      </c>
      <c r="C758" s="20" t="s">
        <v>5</v>
      </c>
      <c r="D758" s="20" t="s">
        <v>45</v>
      </c>
      <c r="E758" s="20" t="s">
        <v>181</v>
      </c>
      <c r="F758" s="20"/>
      <c r="G758" s="108">
        <f t="shared" si="198"/>
        <v>300</v>
      </c>
      <c r="H758" s="108">
        <f t="shared" si="198"/>
        <v>0</v>
      </c>
      <c r="I758" s="108">
        <f t="shared" si="192"/>
        <v>300</v>
      </c>
      <c r="J758" s="46"/>
      <c r="K758" s="46"/>
      <c r="L758" s="46"/>
      <c r="M758" s="46"/>
      <c r="N758" s="46"/>
      <c r="O758" s="46"/>
      <c r="P758" s="46"/>
      <c r="Q758" s="46"/>
      <c r="R758" s="46"/>
      <c r="S758" s="46"/>
      <c r="T758" s="46"/>
      <c r="U758" s="46"/>
      <c r="V758" s="46"/>
      <c r="W758" s="46"/>
      <c r="X758" s="46"/>
      <c r="Y758" s="46"/>
      <c r="Z758" s="46"/>
      <c r="AA758" s="46"/>
      <c r="AB758" s="46"/>
      <c r="AC758" s="46"/>
      <c r="AD758" s="46"/>
      <c r="AE758" s="46"/>
      <c r="AF758" s="46"/>
      <c r="AG758" s="46"/>
      <c r="AH758" s="46"/>
      <c r="AI758" s="46"/>
      <c r="AJ758" s="46"/>
      <c r="AK758" s="46"/>
      <c r="AL758" s="46"/>
      <c r="AM758" s="46"/>
      <c r="AN758" s="46"/>
      <c r="AO758" s="46"/>
      <c r="AP758" s="46"/>
      <c r="AQ758" s="46"/>
      <c r="AR758" s="46"/>
      <c r="AS758" s="46"/>
      <c r="AT758" s="46"/>
      <c r="AU758" s="46"/>
      <c r="AV758" s="46"/>
      <c r="AW758" s="46"/>
      <c r="AX758" s="46"/>
      <c r="AY758" s="46"/>
      <c r="AZ758" s="46"/>
      <c r="BA758" s="46"/>
      <c r="BB758" s="46"/>
      <c r="BC758" s="46"/>
      <c r="BD758" s="46"/>
      <c r="BE758" s="46"/>
      <c r="BF758" s="46"/>
      <c r="BG758" s="46"/>
      <c r="BH758" s="46"/>
      <c r="BI758" s="46"/>
      <c r="BJ758" s="46"/>
      <c r="BK758" s="46"/>
      <c r="BL758" s="46"/>
      <c r="BM758" s="46"/>
      <c r="BN758" s="46"/>
      <c r="BO758" s="46"/>
      <c r="BP758" s="46"/>
      <c r="BQ758" s="46"/>
      <c r="BR758" s="46"/>
      <c r="BS758" s="46"/>
      <c r="BT758" s="46"/>
      <c r="BU758" s="46"/>
      <c r="BV758" s="46"/>
      <c r="BW758" s="46"/>
      <c r="BX758" s="46"/>
      <c r="BY758" s="46"/>
      <c r="BZ758" s="46"/>
      <c r="CA758" s="46"/>
      <c r="CB758" s="46"/>
      <c r="CC758" s="46"/>
      <c r="CD758" s="46"/>
      <c r="CE758" s="46"/>
      <c r="CF758" s="46"/>
      <c r="CG758" s="46"/>
      <c r="CH758" s="46"/>
    </row>
    <row r="759" spans="1:88" s="13" customFormat="1" ht="12">
      <c r="A759" s="29" t="s">
        <v>104</v>
      </c>
      <c r="B759" s="20" t="s">
        <v>50</v>
      </c>
      <c r="C759" s="20" t="s">
        <v>5</v>
      </c>
      <c r="D759" s="20" t="s">
        <v>45</v>
      </c>
      <c r="E759" s="20" t="s">
        <v>182</v>
      </c>
      <c r="F759" s="20"/>
      <c r="G759" s="108">
        <f t="shared" si="198"/>
        <v>300</v>
      </c>
      <c r="H759" s="108">
        <f t="shared" si="198"/>
        <v>0</v>
      </c>
      <c r="I759" s="108">
        <f t="shared" si="192"/>
        <v>300</v>
      </c>
      <c r="J759" s="46"/>
      <c r="K759" s="46"/>
      <c r="L759" s="46"/>
      <c r="M759" s="46"/>
      <c r="N759" s="46"/>
      <c r="O759" s="46"/>
      <c r="P759" s="46"/>
      <c r="Q759" s="46"/>
      <c r="R759" s="46"/>
      <c r="S759" s="46"/>
      <c r="T759" s="46"/>
      <c r="U759" s="46"/>
      <c r="V759" s="46"/>
      <c r="W759" s="46"/>
      <c r="X759" s="46"/>
      <c r="Y759" s="46"/>
      <c r="Z759" s="46"/>
      <c r="AA759" s="46"/>
      <c r="AB759" s="46"/>
      <c r="AC759" s="46"/>
      <c r="AD759" s="46"/>
      <c r="AE759" s="46"/>
      <c r="AF759" s="46"/>
      <c r="AG759" s="46"/>
      <c r="AH759" s="46"/>
      <c r="AI759" s="46"/>
      <c r="AJ759" s="46"/>
      <c r="AK759" s="46"/>
      <c r="AL759" s="46"/>
      <c r="AM759" s="46"/>
      <c r="AN759" s="46"/>
      <c r="AO759" s="46"/>
      <c r="AP759" s="46"/>
      <c r="AQ759" s="46"/>
      <c r="AR759" s="46"/>
      <c r="AS759" s="46"/>
      <c r="AT759" s="46"/>
      <c r="AU759" s="46"/>
      <c r="AV759" s="46"/>
      <c r="AW759" s="46"/>
      <c r="AX759" s="46"/>
      <c r="AY759" s="46"/>
      <c r="AZ759" s="46"/>
      <c r="BA759" s="46"/>
      <c r="BB759" s="46"/>
      <c r="BC759" s="46"/>
      <c r="BD759" s="46"/>
      <c r="BE759" s="46"/>
      <c r="BF759" s="46"/>
      <c r="BG759" s="46"/>
      <c r="BH759" s="46"/>
      <c r="BI759" s="46"/>
      <c r="BJ759" s="46"/>
      <c r="BK759" s="46"/>
      <c r="BL759" s="46"/>
      <c r="BM759" s="46"/>
      <c r="BN759" s="46"/>
      <c r="BO759" s="46"/>
      <c r="BP759" s="46"/>
      <c r="BQ759" s="46"/>
      <c r="BR759" s="46"/>
      <c r="BS759" s="46"/>
      <c r="BT759" s="46"/>
      <c r="BU759" s="46"/>
      <c r="BV759" s="46"/>
      <c r="BW759" s="46"/>
      <c r="BX759" s="46"/>
      <c r="BY759" s="46"/>
      <c r="BZ759" s="46"/>
      <c r="CA759" s="46"/>
      <c r="CB759" s="46"/>
      <c r="CC759" s="46"/>
      <c r="CD759" s="46"/>
      <c r="CE759" s="46"/>
      <c r="CF759" s="46"/>
      <c r="CG759" s="46"/>
      <c r="CH759" s="46"/>
    </row>
    <row r="760" spans="1:88" s="13" customFormat="1" ht="12">
      <c r="A760" s="29" t="s">
        <v>70</v>
      </c>
      <c r="B760" s="20" t="s">
        <v>50</v>
      </c>
      <c r="C760" s="20" t="s">
        <v>5</v>
      </c>
      <c r="D760" s="20" t="s">
        <v>45</v>
      </c>
      <c r="E760" s="20" t="s">
        <v>182</v>
      </c>
      <c r="F760" s="20" t="s">
        <v>22</v>
      </c>
      <c r="G760" s="108">
        <f t="shared" si="198"/>
        <v>300</v>
      </c>
      <c r="H760" s="108">
        <f t="shared" si="198"/>
        <v>0</v>
      </c>
      <c r="I760" s="108">
        <f t="shared" si="192"/>
        <v>300</v>
      </c>
      <c r="J760" s="46"/>
      <c r="K760" s="46"/>
      <c r="L760" s="46"/>
      <c r="M760" s="46"/>
      <c r="N760" s="46"/>
      <c r="O760" s="46"/>
      <c r="P760" s="46"/>
      <c r="Q760" s="46"/>
      <c r="R760" s="46"/>
      <c r="S760" s="46"/>
      <c r="T760" s="46"/>
      <c r="U760" s="46"/>
      <c r="V760" s="46"/>
      <c r="W760" s="46"/>
      <c r="X760" s="46"/>
      <c r="Y760" s="46"/>
      <c r="Z760" s="46"/>
      <c r="AA760" s="46"/>
      <c r="AB760" s="46"/>
      <c r="AC760" s="46"/>
      <c r="AD760" s="46"/>
      <c r="AE760" s="46"/>
      <c r="AF760" s="46"/>
      <c r="AG760" s="46"/>
      <c r="AH760" s="46"/>
      <c r="AI760" s="46"/>
      <c r="AJ760" s="46"/>
      <c r="AK760" s="46"/>
      <c r="AL760" s="46"/>
      <c r="AM760" s="46"/>
      <c r="AN760" s="46"/>
      <c r="AO760" s="46"/>
      <c r="AP760" s="46"/>
      <c r="AQ760" s="46"/>
      <c r="AR760" s="46"/>
      <c r="AS760" s="46"/>
      <c r="AT760" s="46"/>
      <c r="AU760" s="46"/>
      <c r="AV760" s="46"/>
      <c r="AW760" s="46"/>
      <c r="AX760" s="46"/>
      <c r="AY760" s="46"/>
      <c r="AZ760" s="46"/>
      <c r="BA760" s="46"/>
      <c r="BB760" s="46"/>
      <c r="BC760" s="46"/>
      <c r="BD760" s="46"/>
      <c r="BE760" s="46"/>
      <c r="BF760" s="46"/>
      <c r="BG760" s="46"/>
      <c r="BH760" s="46"/>
      <c r="BI760" s="46"/>
      <c r="BJ760" s="46"/>
      <c r="BK760" s="46"/>
      <c r="BL760" s="46"/>
      <c r="BM760" s="46"/>
      <c r="BN760" s="46"/>
      <c r="BO760" s="46"/>
      <c r="BP760" s="46"/>
      <c r="BQ760" s="46"/>
      <c r="BR760" s="46"/>
      <c r="BS760" s="46"/>
      <c r="BT760" s="46"/>
      <c r="BU760" s="46"/>
      <c r="BV760" s="46"/>
      <c r="BW760" s="46"/>
      <c r="BX760" s="46"/>
      <c r="BY760" s="46"/>
      <c r="BZ760" s="46"/>
      <c r="CA760" s="46"/>
      <c r="CB760" s="46"/>
      <c r="CC760" s="46"/>
      <c r="CD760" s="46"/>
      <c r="CE760" s="46"/>
      <c r="CF760" s="46"/>
      <c r="CG760" s="46"/>
      <c r="CH760" s="46"/>
    </row>
    <row r="761" spans="1:88" s="13" customFormat="1" ht="12">
      <c r="A761" s="21" t="s">
        <v>106</v>
      </c>
      <c r="B761" s="20" t="s">
        <v>50</v>
      </c>
      <c r="C761" s="20" t="s">
        <v>5</v>
      </c>
      <c r="D761" s="20" t="s">
        <v>45</v>
      </c>
      <c r="E761" s="20" t="s">
        <v>182</v>
      </c>
      <c r="F761" s="20" t="s">
        <v>105</v>
      </c>
      <c r="G761" s="108">
        <v>300</v>
      </c>
      <c r="H761" s="111">
        <f>88.3-88.3</f>
        <v>0</v>
      </c>
      <c r="I761" s="108">
        <f t="shared" si="192"/>
        <v>300</v>
      </c>
      <c r="J761" s="46"/>
      <c r="K761" s="46"/>
      <c r="L761" s="46"/>
      <c r="M761" s="46"/>
      <c r="N761" s="46"/>
      <c r="O761" s="46"/>
      <c r="P761" s="46"/>
      <c r="Q761" s="46"/>
      <c r="R761" s="46"/>
      <c r="S761" s="46"/>
      <c r="T761" s="46"/>
      <c r="U761" s="46"/>
      <c r="V761" s="46"/>
      <c r="W761" s="46"/>
      <c r="X761" s="46"/>
      <c r="Y761" s="46"/>
      <c r="Z761" s="46"/>
      <c r="AA761" s="46"/>
      <c r="AB761" s="46"/>
      <c r="AC761" s="46"/>
      <c r="AD761" s="46"/>
      <c r="AE761" s="46"/>
      <c r="AF761" s="46"/>
      <c r="AG761" s="46"/>
      <c r="AH761" s="46"/>
      <c r="AI761" s="46"/>
      <c r="AJ761" s="46"/>
      <c r="AK761" s="46"/>
      <c r="AL761" s="46"/>
      <c r="AM761" s="46"/>
      <c r="AN761" s="46"/>
      <c r="AO761" s="46"/>
      <c r="AP761" s="46"/>
      <c r="AQ761" s="46"/>
      <c r="AR761" s="46"/>
      <c r="AS761" s="46"/>
      <c r="AT761" s="46"/>
      <c r="AU761" s="46"/>
      <c r="AV761" s="46"/>
      <c r="AW761" s="46"/>
      <c r="AX761" s="46"/>
      <c r="AY761" s="46"/>
      <c r="AZ761" s="46"/>
      <c r="BA761" s="46"/>
      <c r="BB761" s="46"/>
      <c r="BC761" s="46"/>
      <c r="BD761" s="46"/>
      <c r="BE761" s="46"/>
      <c r="BF761" s="46"/>
      <c r="BG761" s="46"/>
      <c r="BH761" s="46"/>
      <c r="BI761" s="46"/>
      <c r="BJ761" s="46"/>
      <c r="BK761" s="46"/>
      <c r="BL761" s="46"/>
      <c r="BM761" s="46"/>
      <c r="BN761" s="46"/>
      <c r="BO761" s="46"/>
      <c r="BP761" s="46"/>
      <c r="BQ761" s="46"/>
      <c r="BR761" s="46"/>
      <c r="BS761" s="46"/>
      <c r="BT761" s="46"/>
      <c r="BU761" s="46"/>
      <c r="BV761" s="46"/>
      <c r="BW761" s="46"/>
      <c r="BX761" s="46"/>
      <c r="BY761" s="46"/>
      <c r="BZ761" s="46"/>
      <c r="CA761" s="46"/>
      <c r="CB761" s="46"/>
      <c r="CC761" s="46"/>
      <c r="CD761" s="46"/>
      <c r="CE761" s="46"/>
      <c r="CF761" s="46"/>
      <c r="CG761" s="46"/>
      <c r="CH761" s="46"/>
    </row>
    <row r="762" spans="1:88" s="13" customFormat="1" ht="12">
      <c r="A762" s="22" t="s">
        <v>51</v>
      </c>
      <c r="B762" s="18" t="s">
        <v>50</v>
      </c>
      <c r="C762" s="18" t="s">
        <v>5</v>
      </c>
      <c r="D762" s="18" t="s">
        <v>48</v>
      </c>
      <c r="E762" s="18"/>
      <c r="F762" s="18"/>
      <c r="G762" s="107">
        <f>G763+G768</f>
        <v>2740.7</v>
      </c>
      <c r="H762" s="107">
        <f t="shared" ref="H762" si="199">H763+H768</f>
        <v>-1073.2</v>
      </c>
      <c r="I762" s="107">
        <f t="shared" si="192"/>
        <v>1667.4999999999998</v>
      </c>
      <c r="J762" s="46"/>
      <c r="K762" s="46"/>
      <c r="L762" s="46"/>
      <c r="M762" s="46"/>
      <c r="N762" s="46"/>
      <c r="O762" s="46"/>
      <c r="P762" s="46"/>
      <c r="Q762" s="46"/>
      <c r="R762" s="46"/>
      <c r="S762" s="46"/>
      <c r="T762" s="46"/>
      <c r="U762" s="46"/>
      <c r="V762" s="46"/>
      <c r="W762" s="46"/>
      <c r="X762" s="46"/>
      <c r="Y762" s="46"/>
      <c r="Z762" s="46"/>
      <c r="AA762" s="46"/>
      <c r="AB762" s="46"/>
      <c r="AC762" s="46"/>
      <c r="AD762" s="46"/>
      <c r="AE762" s="46"/>
      <c r="AF762" s="46"/>
      <c r="AG762" s="46"/>
      <c r="AH762" s="46"/>
      <c r="AI762" s="46"/>
      <c r="AJ762" s="46"/>
      <c r="AK762" s="46"/>
      <c r="AL762" s="46"/>
      <c r="AM762" s="46"/>
      <c r="AN762" s="46"/>
      <c r="AO762" s="46"/>
      <c r="AP762" s="46"/>
      <c r="AQ762" s="46"/>
      <c r="AR762" s="46"/>
      <c r="AS762" s="46"/>
      <c r="AT762" s="46"/>
      <c r="AU762" s="46"/>
      <c r="AV762" s="46"/>
      <c r="AW762" s="46"/>
      <c r="AX762" s="46"/>
      <c r="AY762" s="46"/>
      <c r="AZ762" s="46"/>
      <c r="BA762" s="46"/>
      <c r="BB762" s="46"/>
      <c r="BC762" s="46"/>
      <c r="BD762" s="46"/>
      <c r="BE762" s="46"/>
      <c r="BF762" s="46"/>
      <c r="BG762" s="46"/>
      <c r="BH762" s="46"/>
      <c r="BI762" s="46"/>
      <c r="BJ762" s="46"/>
      <c r="BK762" s="46"/>
      <c r="BL762" s="46"/>
      <c r="BM762" s="46"/>
      <c r="BN762" s="46"/>
      <c r="BO762" s="46"/>
      <c r="BP762" s="46"/>
      <c r="BQ762" s="46"/>
      <c r="BR762" s="46"/>
      <c r="BS762" s="46"/>
      <c r="BT762" s="46"/>
      <c r="BU762" s="46"/>
      <c r="BV762" s="46"/>
      <c r="BW762" s="46"/>
      <c r="BX762" s="46"/>
      <c r="BY762" s="46"/>
      <c r="BZ762" s="46"/>
      <c r="CA762" s="46"/>
      <c r="CB762" s="46"/>
      <c r="CC762" s="46"/>
      <c r="CD762" s="46"/>
      <c r="CE762" s="46"/>
      <c r="CF762" s="46"/>
      <c r="CG762" s="46"/>
      <c r="CH762" s="46"/>
    </row>
    <row r="763" spans="1:88" s="13" customFormat="1" ht="24">
      <c r="A763" s="21" t="s">
        <v>444</v>
      </c>
      <c r="B763" s="20" t="s">
        <v>50</v>
      </c>
      <c r="C763" s="20" t="s">
        <v>5</v>
      </c>
      <c r="D763" s="20" t="s">
        <v>48</v>
      </c>
      <c r="E763" s="20" t="s">
        <v>148</v>
      </c>
      <c r="F763" s="20"/>
      <c r="G763" s="108">
        <f>G764</f>
        <v>429.5</v>
      </c>
      <c r="H763" s="108">
        <f t="shared" ref="H763:H766" si="200">H764</f>
        <v>0</v>
      </c>
      <c r="I763" s="108">
        <f t="shared" si="192"/>
        <v>429.5</v>
      </c>
      <c r="J763" s="46"/>
      <c r="K763" s="46"/>
      <c r="L763" s="46"/>
      <c r="M763" s="46"/>
      <c r="N763" s="46"/>
      <c r="O763" s="46"/>
      <c r="P763" s="46"/>
      <c r="Q763" s="46"/>
      <c r="R763" s="46"/>
      <c r="S763" s="46"/>
      <c r="T763" s="46"/>
      <c r="U763" s="46"/>
      <c r="V763" s="46"/>
      <c r="W763" s="46"/>
      <c r="X763" s="46"/>
      <c r="Y763" s="46"/>
      <c r="Z763" s="46"/>
      <c r="AA763" s="46"/>
      <c r="AB763" s="46"/>
      <c r="AC763" s="46"/>
      <c r="AD763" s="46"/>
      <c r="AE763" s="46"/>
      <c r="AF763" s="46"/>
      <c r="AG763" s="46"/>
      <c r="AH763" s="46"/>
      <c r="AI763" s="46"/>
      <c r="AJ763" s="46"/>
      <c r="AK763" s="46"/>
      <c r="AL763" s="46"/>
      <c r="AM763" s="46"/>
      <c r="AN763" s="46"/>
      <c r="AO763" s="46"/>
      <c r="AP763" s="46"/>
      <c r="AQ763" s="46"/>
      <c r="AR763" s="46"/>
      <c r="AS763" s="46"/>
      <c r="AT763" s="46"/>
      <c r="AU763" s="46"/>
      <c r="AV763" s="46"/>
      <c r="AW763" s="46"/>
      <c r="AX763" s="46"/>
      <c r="AY763" s="46"/>
      <c r="AZ763" s="46"/>
      <c r="BA763" s="46"/>
      <c r="BB763" s="46"/>
      <c r="BC763" s="46"/>
      <c r="BD763" s="46"/>
      <c r="BE763" s="46"/>
      <c r="BF763" s="46"/>
      <c r="BG763" s="46"/>
      <c r="BH763" s="46"/>
      <c r="BI763" s="46"/>
      <c r="BJ763" s="46"/>
      <c r="BK763" s="46"/>
      <c r="BL763" s="46"/>
      <c r="BM763" s="46"/>
      <c r="BN763" s="46"/>
      <c r="BO763" s="46"/>
      <c r="BP763" s="46"/>
      <c r="BQ763" s="46"/>
      <c r="BR763" s="46"/>
      <c r="BS763" s="46"/>
      <c r="BT763" s="46"/>
      <c r="BU763" s="46"/>
      <c r="BV763" s="46"/>
      <c r="BW763" s="46"/>
      <c r="BX763" s="46"/>
      <c r="BY763" s="46"/>
      <c r="BZ763" s="46"/>
      <c r="CA763" s="46"/>
      <c r="CB763" s="46"/>
      <c r="CC763" s="46"/>
      <c r="CD763" s="46"/>
      <c r="CE763" s="46"/>
      <c r="CF763" s="46"/>
      <c r="CG763" s="46"/>
      <c r="CH763" s="46"/>
    </row>
    <row r="764" spans="1:88" s="13" customFormat="1" ht="12">
      <c r="A764" s="21" t="s">
        <v>445</v>
      </c>
      <c r="B764" s="20" t="s">
        <v>50</v>
      </c>
      <c r="C764" s="20" t="s">
        <v>5</v>
      </c>
      <c r="D764" s="20" t="s">
        <v>48</v>
      </c>
      <c r="E764" s="20" t="s">
        <v>183</v>
      </c>
      <c r="F764" s="20"/>
      <c r="G764" s="108">
        <f>G765</f>
        <v>429.5</v>
      </c>
      <c r="H764" s="108">
        <f t="shared" si="200"/>
        <v>0</v>
      </c>
      <c r="I764" s="108">
        <f t="shared" si="192"/>
        <v>429.5</v>
      </c>
      <c r="J764" s="46"/>
      <c r="K764" s="46"/>
      <c r="L764" s="46"/>
      <c r="M764" s="46"/>
      <c r="N764" s="46"/>
      <c r="O764" s="46"/>
      <c r="P764" s="46"/>
      <c r="Q764" s="46"/>
      <c r="R764" s="46"/>
      <c r="S764" s="46"/>
      <c r="T764" s="46"/>
      <c r="U764" s="46"/>
      <c r="V764" s="46"/>
      <c r="W764" s="46"/>
      <c r="X764" s="46"/>
      <c r="Y764" s="46"/>
      <c r="Z764" s="46"/>
      <c r="AA764" s="46"/>
      <c r="AB764" s="46"/>
      <c r="AC764" s="46"/>
      <c r="AD764" s="46"/>
      <c r="AE764" s="46"/>
      <c r="AF764" s="46"/>
      <c r="AG764" s="46"/>
      <c r="AH764" s="46"/>
      <c r="AI764" s="46"/>
      <c r="AJ764" s="46"/>
      <c r="AK764" s="46"/>
      <c r="AL764" s="46"/>
      <c r="AM764" s="46"/>
      <c r="AN764" s="46"/>
      <c r="AO764" s="46"/>
      <c r="AP764" s="46"/>
      <c r="AQ764" s="46"/>
      <c r="AR764" s="46"/>
      <c r="AS764" s="46"/>
      <c r="AT764" s="46"/>
      <c r="AU764" s="46"/>
      <c r="AV764" s="46"/>
      <c r="AW764" s="46"/>
      <c r="AX764" s="46"/>
      <c r="AY764" s="46"/>
      <c r="AZ764" s="46"/>
      <c r="BA764" s="46"/>
      <c r="BB764" s="46"/>
      <c r="BC764" s="46"/>
      <c r="BD764" s="46"/>
      <c r="BE764" s="46"/>
      <c r="BF764" s="46"/>
      <c r="BG764" s="46"/>
      <c r="BH764" s="46"/>
      <c r="BI764" s="46"/>
      <c r="BJ764" s="46"/>
      <c r="BK764" s="46"/>
      <c r="BL764" s="46"/>
      <c r="BM764" s="46"/>
      <c r="BN764" s="46"/>
      <c r="BO764" s="46"/>
      <c r="BP764" s="46"/>
      <c r="BQ764" s="46"/>
      <c r="BR764" s="46"/>
      <c r="BS764" s="46"/>
      <c r="BT764" s="46"/>
      <c r="BU764" s="46"/>
      <c r="BV764" s="46"/>
      <c r="BW764" s="46"/>
      <c r="BX764" s="46"/>
      <c r="BY764" s="46"/>
      <c r="BZ764" s="46"/>
      <c r="CA764" s="46"/>
      <c r="CB764" s="46"/>
      <c r="CC764" s="46"/>
      <c r="CD764" s="46"/>
      <c r="CE764" s="46"/>
      <c r="CF764" s="46"/>
      <c r="CG764" s="46"/>
      <c r="CH764" s="46"/>
    </row>
    <row r="765" spans="1:88" s="13" customFormat="1" ht="12">
      <c r="A765" s="21" t="s">
        <v>191</v>
      </c>
      <c r="B765" s="20" t="s">
        <v>50</v>
      </c>
      <c r="C765" s="20" t="s">
        <v>5</v>
      </c>
      <c r="D765" s="20" t="s">
        <v>48</v>
      </c>
      <c r="E765" s="20" t="s">
        <v>204</v>
      </c>
      <c r="F765" s="20"/>
      <c r="G765" s="108">
        <f>G766</f>
        <v>429.5</v>
      </c>
      <c r="H765" s="108">
        <f t="shared" si="200"/>
        <v>0</v>
      </c>
      <c r="I765" s="108">
        <f t="shared" si="192"/>
        <v>429.5</v>
      </c>
      <c r="J765" s="46"/>
      <c r="K765" s="46"/>
      <c r="L765" s="46"/>
      <c r="M765" s="46"/>
      <c r="N765" s="46"/>
      <c r="O765" s="46"/>
      <c r="P765" s="46"/>
      <c r="Q765" s="46"/>
      <c r="R765" s="46"/>
      <c r="S765" s="46"/>
      <c r="T765" s="46"/>
      <c r="U765" s="46"/>
      <c r="V765" s="46"/>
      <c r="W765" s="46"/>
      <c r="X765" s="46"/>
      <c r="Y765" s="46"/>
      <c r="Z765" s="46"/>
      <c r="AA765" s="46"/>
      <c r="AB765" s="46"/>
      <c r="AC765" s="46"/>
      <c r="AD765" s="46"/>
      <c r="AE765" s="46"/>
      <c r="AF765" s="46"/>
      <c r="AG765" s="46"/>
      <c r="AH765" s="46"/>
      <c r="AI765" s="46"/>
      <c r="AJ765" s="46"/>
      <c r="AK765" s="46"/>
      <c r="AL765" s="46"/>
      <c r="AM765" s="46"/>
      <c r="AN765" s="46"/>
      <c r="AO765" s="46"/>
      <c r="AP765" s="46"/>
      <c r="AQ765" s="46"/>
      <c r="AR765" s="46"/>
      <c r="AS765" s="46"/>
      <c r="AT765" s="46"/>
      <c r="AU765" s="46"/>
      <c r="AV765" s="46"/>
      <c r="AW765" s="46"/>
      <c r="AX765" s="46"/>
      <c r="AY765" s="46"/>
      <c r="AZ765" s="46"/>
      <c r="BA765" s="46"/>
      <c r="BB765" s="46"/>
      <c r="BC765" s="46"/>
      <c r="BD765" s="46"/>
      <c r="BE765" s="46"/>
      <c r="BF765" s="46"/>
      <c r="BG765" s="46"/>
      <c r="BH765" s="46"/>
      <c r="BI765" s="46"/>
      <c r="BJ765" s="46"/>
      <c r="BK765" s="46"/>
      <c r="BL765" s="46"/>
      <c r="BM765" s="46"/>
      <c r="BN765" s="46"/>
      <c r="BO765" s="46"/>
      <c r="BP765" s="46"/>
      <c r="BQ765" s="46"/>
      <c r="BR765" s="46"/>
      <c r="BS765" s="46"/>
      <c r="BT765" s="46"/>
      <c r="BU765" s="46"/>
      <c r="BV765" s="46"/>
      <c r="BW765" s="46"/>
      <c r="BX765" s="46"/>
      <c r="BY765" s="46"/>
      <c r="BZ765" s="46"/>
      <c r="CA765" s="46"/>
      <c r="CB765" s="46"/>
      <c r="CC765" s="46"/>
      <c r="CD765" s="46"/>
      <c r="CE765" s="46"/>
      <c r="CF765" s="46"/>
      <c r="CG765" s="46"/>
      <c r="CH765" s="46"/>
    </row>
    <row r="766" spans="1:88" s="13" customFormat="1" ht="12">
      <c r="A766" s="21" t="s">
        <v>102</v>
      </c>
      <c r="B766" s="20" t="s">
        <v>50</v>
      </c>
      <c r="C766" s="20" t="s">
        <v>5</v>
      </c>
      <c r="D766" s="20" t="s">
        <v>48</v>
      </c>
      <c r="E766" s="20" t="s">
        <v>204</v>
      </c>
      <c r="F766" s="20" t="s">
        <v>100</v>
      </c>
      <c r="G766" s="108">
        <f>G767</f>
        <v>429.5</v>
      </c>
      <c r="H766" s="108">
        <f t="shared" si="200"/>
        <v>0</v>
      </c>
      <c r="I766" s="108">
        <f t="shared" si="192"/>
        <v>429.5</v>
      </c>
      <c r="J766" s="46"/>
      <c r="K766" s="46"/>
      <c r="L766" s="46"/>
      <c r="M766" s="46"/>
      <c r="N766" s="46"/>
      <c r="O766" s="46"/>
      <c r="P766" s="46"/>
      <c r="Q766" s="46"/>
      <c r="R766" s="46"/>
      <c r="S766" s="46"/>
      <c r="T766" s="46"/>
      <c r="U766" s="46"/>
      <c r="V766" s="46"/>
      <c r="W766" s="46"/>
      <c r="X766" s="46"/>
      <c r="Y766" s="46"/>
      <c r="Z766" s="46"/>
      <c r="AA766" s="46"/>
      <c r="AB766" s="46"/>
      <c r="AC766" s="46"/>
      <c r="AD766" s="46"/>
      <c r="AE766" s="46"/>
      <c r="AF766" s="46"/>
      <c r="AG766" s="46"/>
      <c r="AH766" s="46"/>
      <c r="AI766" s="46"/>
      <c r="AJ766" s="46"/>
      <c r="AK766" s="46"/>
      <c r="AL766" s="46"/>
      <c r="AM766" s="46"/>
      <c r="AN766" s="46"/>
      <c r="AO766" s="46"/>
      <c r="AP766" s="46"/>
      <c r="AQ766" s="46"/>
      <c r="AR766" s="46"/>
      <c r="AS766" s="46"/>
      <c r="AT766" s="46"/>
      <c r="AU766" s="46"/>
      <c r="AV766" s="46"/>
      <c r="AW766" s="46"/>
      <c r="AX766" s="46"/>
      <c r="AY766" s="46"/>
      <c r="AZ766" s="46"/>
      <c r="BA766" s="46"/>
      <c r="BB766" s="46"/>
      <c r="BC766" s="46"/>
      <c r="BD766" s="46"/>
      <c r="BE766" s="46"/>
      <c r="BF766" s="46"/>
      <c r="BG766" s="46"/>
      <c r="BH766" s="46"/>
      <c r="BI766" s="46"/>
      <c r="BJ766" s="46"/>
      <c r="BK766" s="46"/>
      <c r="BL766" s="46"/>
      <c r="BM766" s="46"/>
      <c r="BN766" s="46"/>
      <c r="BO766" s="46"/>
      <c r="BP766" s="46"/>
      <c r="BQ766" s="46"/>
      <c r="BR766" s="46"/>
      <c r="BS766" s="46"/>
      <c r="BT766" s="46"/>
      <c r="BU766" s="46"/>
      <c r="BV766" s="46"/>
      <c r="BW766" s="46"/>
      <c r="BX766" s="46"/>
      <c r="BY766" s="46"/>
      <c r="BZ766" s="46"/>
      <c r="CA766" s="46"/>
      <c r="CB766" s="46"/>
      <c r="CC766" s="46"/>
      <c r="CD766" s="46"/>
      <c r="CE766" s="46"/>
      <c r="CF766" s="46"/>
      <c r="CG766" s="46"/>
      <c r="CH766" s="46"/>
    </row>
    <row r="767" spans="1:88" s="13" customFormat="1" ht="12">
      <c r="A767" s="21" t="s">
        <v>110</v>
      </c>
      <c r="B767" s="20" t="s">
        <v>50</v>
      </c>
      <c r="C767" s="20" t="s">
        <v>5</v>
      </c>
      <c r="D767" s="20" t="s">
        <v>48</v>
      </c>
      <c r="E767" s="20" t="s">
        <v>204</v>
      </c>
      <c r="F767" s="20" t="s">
        <v>108</v>
      </c>
      <c r="G767" s="108">
        <v>429.5</v>
      </c>
      <c r="H767" s="111"/>
      <c r="I767" s="108">
        <f t="shared" si="192"/>
        <v>429.5</v>
      </c>
      <c r="J767" s="46"/>
      <c r="K767" s="46"/>
      <c r="L767" s="46"/>
      <c r="M767" s="46"/>
      <c r="N767" s="46"/>
      <c r="O767" s="46"/>
      <c r="P767" s="46"/>
      <c r="Q767" s="46"/>
      <c r="R767" s="46"/>
      <c r="S767" s="46"/>
      <c r="T767" s="46"/>
      <c r="U767" s="46"/>
      <c r="V767" s="46"/>
      <c r="W767" s="46"/>
      <c r="X767" s="46"/>
      <c r="Y767" s="46"/>
      <c r="Z767" s="46"/>
      <c r="AA767" s="46"/>
      <c r="AB767" s="46"/>
      <c r="AC767" s="46"/>
      <c r="AD767" s="46"/>
      <c r="AE767" s="46"/>
      <c r="AF767" s="46"/>
      <c r="AG767" s="46"/>
      <c r="AH767" s="46"/>
      <c r="AI767" s="46"/>
      <c r="AJ767" s="46"/>
      <c r="AK767" s="46"/>
      <c r="AL767" s="46"/>
      <c r="AM767" s="46"/>
      <c r="AN767" s="46"/>
      <c r="AO767" s="46"/>
      <c r="AP767" s="46"/>
      <c r="AQ767" s="46"/>
      <c r="AR767" s="46"/>
      <c r="AS767" s="46"/>
      <c r="AT767" s="46"/>
      <c r="AU767" s="46"/>
      <c r="AV767" s="46"/>
      <c r="AW767" s="46"/>
      <c r="AX767" s="46"/>
      <c r="AY767" s="46"/>
      <c r="AZ767" s="46"/>
      <c r="BA767" s="46"/>
      <c r="BB767" s="46"/>
      <c r="BC767" s="46"/>
      <c r="BD767" s="46"/>
      <c r="BE767" s="46"/>
      <c r="BF767" s="46"/>
      <c r="BG767" s="46"/>
      <c r="BH767" s="46"/>
      <c r="BI767" s="46"/>
      <c r="BJ767" s="46"/>
      <c r="BK767" s="46"/>
      <c r="BL767" s="46"/>
      <c r="BM767" s="46"/>
      <c r="BN767" s="46"/>
      <c r="BO767" s="46"/>
      <c r="BP767" s="46"/>
      <c r="BQ767" s="46"/>
      <c r="BR767" s="46"/>
      <c r="BS767" s="46"/>
      <c r="BT767" s="46"/>
      <c r="BU767" s="46"/>
      <c r="BV767" s="46"/>
      <c r="BW767" s="46"/>
      <c r="BX767" s="46"/>
      <c r="BY767" s="46"/>
      <c r="BZ767" s="46"/>
      <c r="CA767" s="46"/>
      <c r="CB767" s="46"/>
      <c r="CC767" s="46"/>
      <c r="CD767" s="46"/>
      <c r="CE767" s="46"/>
      <c r="CF767" s="46"/>
      <c r="CG767" s="46"/>
      <c r="CH767" s="46"/>
    </row>
    <row r="768" spans="1:88" s="13" customFormat="1" ht="12">
      <c r="A768" s="21" t="s">
        <v>51</v>
      </c>
      <c r="B768" s="20" t="s">
        <v>50</v>
      </c>
      <c r="C768" s="20" t="s">
        <v>5</v>
      </c>
      <c r="D768" s="20" t="s">
        <v>48</v>
      </c>
      <c r="E768" s="20" t="s">
        <v>153</v>
      </c>
      <c r="F768" s="20"/>
      <c r="G768" s="108">
        <f>G769</f>
        <v>2311.1999999999998</v>
      </c>
      <c r="H768" s="108">
        <f>H769</f>
        <v>-1073.2</v>
      </c>
      <c r="I768" s="108">
        <f t="shared" si="192"/>
        <v>1237.9999999999998</v>
      </c>
      <c r="J768" s="46"/>
      <c r="K768" s="46"/>
      <c r="L768" s="46"/>
      <c r="M768" s="46"/>
      <c r="N768" s="46"/>
      <c r="O768" s="46"/>
      <c r="P768" s="46"/>
      <c r="Q768" s="46"/>
      <c r="R768" s="46"/>
      <c r="S768" s="46"/>
      <c r="T768" s="46"/>
      <c r="U768" s="46"/>
      <c r="V768" s="46"/>
      <c r="W768" s="46"/>
      <c r="X768" s="46"/>
      <c r="Y768" s="46"/>
      <c r="Z768" s="46"/>
      <c r="AA768" s="46"/>
      <c r="AB768" s="46"/>
      <c r="AC768" s="46"/>
      <c r="AD768" s="46"/>
      <c r="AE768" s="46"/>
      <c r="AF768" s="46"/>
      <c r="AG768" s="46"/>
      <c r="AH768" s="46"/>
      <c r="AI768" s="46"/>
      <c r="AJ768" s="46"/>
      <c r="AK768" s="46"/>
      <c r="AL768" s="46"/>
      <c r="AM768" s="46"/>
      <c r="AN768" s="46"/>
      <c r="AO768" s="46"/>
      <c r="AP768" s="46"/>
      <c r="AQ768" s="46"/>
      <c r="AR768" s="46"/>
      <c r="AS768" s="46"/>
      <c r="AT768" s="46"/>
      <c r="AU768" s="46"/>
      <c r="AV768" s="46"/>
      <c r="AW768" s="46"/>
      <c r="AX768" s="46"/>
      <c r="AY768" s="46"/>
      <c r="AZ768" s="46"/>
      <c r="BA768" s="46"/>
      <c r="BB768" s="46"/>
      <c r="BC768" s="46"/>
      <c r="BD768" s="46"/>
      <c r="BE768" s="46"/>
      <c r="BF768" s="46"/>
      <c r="BG768" s="46"/>
      <c r="BH768" s="46"/>
      <c r="BI768" s="46"/>
      <c r="BJ768" s="46"/>
      <c r="BK768" s="46"/>
      <c r="BL768" s="46"/>
      <c r="BM768" s="46"/>
      <c r="BN768" s="46"/>
      <c r="BO768" s="46"/>
      <c r="BP768" s="46"/>
      <c r="BQ768" s="46"/>
      <c r="BR768" s="46"/>
      <c r="BS768" s="46"/>
      <c r="BT768" s="46"/>
      <c r="BU768" s="46"/>
      <c r="BV768" s="46"/>
      <c r="BW768" s="46"/>
      <c r="BX768" s="46"/>
      <c r="BY768" s="46"/>
      <c r="BZ768" s="46"/>
      <c r="CA768" s="46"/>
      <c r="CB768" s="46"/>
      <c r="CC768" s="46"/>
      <c r="CD768" s="46"/>
      <c r="CE768" s="46"/>
      <c r="CF768" s="46"/>
      <c r="CG768" s="46"/>
      <c r="CH768" s="46"/>
      <c r="CI768" s="46"/>
      <c r="CJ768" s="46"/>
    </row>
    <row r="769" spans="1:88" s="13" customFormat="1" ht="12">
      <c r="A769" s="94" t="s">
        <v>99</v>
      </c>
      <c r="B769" s="20" t="s">
        <v>50</v>
      </c>
      <c r="C769" s="20" t="s">
        <v>5</v>
      </c>
      <c r="D769" s="20" t="s">
        <v>48</v>
      </c>
      <c r="E769" s="20" t="s">
        <v>414</v>
      </c>
      <c r="F769" s="20"/>
      <c r="G769" s="108">
        <f t="shared" ref="G769:H770" si="201">G770</f>
        <v>2311.1999999999998</v>
      </c>
      <c r="H769" s="108">
        <f t="shared" si="201"/>
        <v>-1073.2</v>
      </c>
      <c r="I769" s="108">
        <f t="shared" si="192"/>
        <v>1237.9999999999998</v>
      </c>
      <c r="J769" s="46"/>
      <c r="K769" s="46"/>
      <c r="L769" s="46"/>
      <c r="M769" s="46"/>
      <c r="N769" s="46"/>
      <c r="O769" s="46"/>
      <c r="P769" s="46"/>
      <c r="Q769" s="46"/>
      <c r="R769" s="46"/>
      <c r="S769" s="46"/>
      <c r="T769" s="46"/>
      <c r="U769" s="46"/>
      <c r="V769" s="46"/>
      <c r="W769" s="46"/>
      <c r="X769" s="46"/>
      <c r="Y769" s="46"/>
      <c r="Z769" s="46"/>
      <c r="AA769" s="46"/>
      <c r="AB769" s="46"/>
      <c r="AC769" s="46"/>
      <c r="AD769" s="46"/>
      <c r="AE769" s="46"/>
      <c r="AF769" s="46"/>
      <c r="AG769" s="46"/>
      <c r="AH769" s="46"/>
      <c r="AI769" s="46"/>
      <c r="AJ769" s="46"/>
      <c r="AK769" s="46"/>
      <c r="AL769" s="46"/>
      <c r="AM769" s="46"/>
      <c r="AN769" s="46"/>
      <c r="AO769" s="46"/>
      <c r="AP769" s="46"/>
      <c r="AQ769" s="46"/>
      <c r="AR769" s="46"/>
      <c r="AS769" s="46"/>
      <c r="AT769" s="46"/>
      <c r="AU769" s="46"/>
      <c r="AV769" s="46"/>
      <c r="AW769" s="46"/>
      <c r="AX769" s="46"/>
      <c r="AY769" s="46"/>
      <c r="AZ769" s="46"/>
      <c r="BA769" s="46"/>
      <c r="BB769" s="46"/>
      <c r="BC769" s="46"/>
      <c r="BD769" s="46"/>
      <c r="BE769" s="46"/>
      <c r="BF769" s="46"/>
      <c r="BG769" s="46"/>
      <c r="BH769" s="46"/>
      <c r="BI769" s="46"/>
      <c r="BJ769" s="46"/>
      <c r="BK769" s="46"/>
      <c r="BL769" s="46"/>
      <c r="BM769" s="46"/>
      <c r="BN769" s="46"/>
      <c r="BO769" s="46"/>
      <c r="BP769" s="46"/>
      <c r="BQ769" s="46"/>
      <c r="BR769" s="46"/>
      <c r="BS769" s="46"/>
      <c r="BT769" s="46"/>
      <c r="BU769" s="46"/>
      <c r="BV769" s="46"/>
      <c r="BW769" s="46"/>
      <c r="BX769" s="46"/>
      <c r="BY769" s="46"/>
      <c r="BZ769" s="46"/>
      <c r="CA769" s="46"/>
      <c r="CB769" s="46"/>
      <c r="CC769" s="46"/>
      <c r="CD769" s="46"/>
      <c r="CE769" s="46"/>
      <c r="CF769" s="46"/>
      <c r="CG769" s="46"/>
      <c r="CH769" s="46"/>
      <c r="CI769" s="46"/>
      <c r="CJ769" s="46"/>
    </row>
    <row r="770" spans="1:88" s="13" customFormat="1" ht="12">
      <c r="A770" s="29" t="s">
        <v>70</v>
      </c>
      <c r="B770" s="20" t="s">
        <v>50</v>
      </c>
      <c r="C770" s="20" t="s">
        <v>5</v>
      </c>
      <c r="D770" s="20" t="s">
        <v>48</v>
      </c>
      <c r="E770" s="20" t="s">
        <v>414</v>
      </c>
      <c r="F770" s="20" t="s">
        <v>22</v>
      </c>
      <c r="G770" s="108">
        <f t="shared" si="201"/>
        <v>2311.1999999999998</v>
      </c>
      <c r="H770" s="108">
        <f t="shared" si="201"/>
        <v>-1073.2</v>
      </c>
      <c r="I770" s="108">
        <f t="shared" si="192"/>
        <v>1237.9999999999998</v>
      </c>
      <c r="J770" s="46"/>
      <c r="K770" s="46"/>
      <c r="L770" s="46"/>
      <c r="M770" s="46"/>
      <c r="N770" s="46"/>
      <c r="O770" s="46"/>
      <c r="P770" s="46"/>
      <c r="Q770" s="46"/>
      <c r="R770" s="46"/>
      <c r="S770" s="46"/>
      <c r="T770" s="46"/>
      <c r="U770" s="46"/>
      <c r="V770" s="46"/>
      <c r="W770" s="46"/>
      <c r="X770" s="46"/>
      <c r="Y770" s="46"/>
      <c r="Z770" s="46"/>
      <c r="AA770" s="46"/>
      <c r="AB770" s="46"/>
      <c r="AC770" s="46"/>
      <c r="AD770" s="46"/>
      <c r="AE770" s="46"/>
      <c r="AF770" s="46"/>
      <c r="AG770" s="46"/>
      <c r="AH770" s="46"/>
      <c r="AI770" s="46"/>
      <c r="AJ770" s="46"/>
      <c r="AK770" s="46"/>
      <c r="AL770" s="46"/>
      <c r="AM770" s="46"/>
      <c r="AN770" s="46"/>
      <c r="AO770" s="46"/>
      <c r="AP770" s="46"/>
      <c r="AQ770" s="46"/>
      <c r="AR770" s="46"/>
      <c r="AS770" s="46"/>
      <c r="AT770" s="46"/>
      <c r="AU770" s="46"/>
      <c r="AV770" s="46"/>
      <c r="AW770" s="46"/>
      <c r="AX770" s="46"/>
      <c r="AY770" s="46"/>
      <c r="AZ770" s="46"/>
      <c r="BA770" s="46"/>
      <c r="BB770" s="46"/>
      <c r="BC770" s="46"/>
      <c r="BD770" s="46"/>
      <c r="BE770" s="46"/>
      <c r="BF770" s="46"/>
      <c r="BG770" s="46"/>
      <c r="BH770" s="46"/>
      <c r="BI770" s="46"/>
      <c r="BJ770" s="46"/>
      <c r="BK770" s="46"/>
      <c r="BL770" s="46"/>
      <c r="BM770" s="46"/>
      <c r="BN770" s="46"/>
      <c r="BO770" s="46"/>
      <c r="BP770" s="46"/>
      <c r="BQ770" s="46"/>
      <c r="BR770" s="46"/>
      <c r="BS770" s="46"/>
      <c r="BT770" s="46"/>
      <c r="BU770" s="46"/>
      <c r="BV770" s="46"/>
      <c r="BW770" s="46"/>
      <c r="BX770" s="46"/>
      <c r="BY770" s="46"/>
      <c r="BZ770" s="46"/>
      <c r="CA770" s="46"/>
      <c r="CB770" s="46"/>
      <c r="CC770" s="46"/>
      <c r="CD770" s="46"/>
      <c r="CE770" s="46"/>
      <c r="CF770" s="46"/>
      <c r="CG770" s="46"/>
      <c r="CH770" s="46"/>
      <c r="CI770" s="46"/>
      <c r="CJ770" s="46"/>
    </row>
    <row r="771" spans="1:88" s="13" customFormat="1" ht="12">
      <c r="A771" s="29" t="s">
        <v>106</v>
      </c>
      <c r="B771" s="20" t="s">
        <v>50</v>
      </c>
      <c r="C771" s="20" t="s">
        <v>5</v>
      </c>
      <c r="D771" s="20" t="s">
        <v>48</v>
      </c>
      <c r="E771" s="20" t="s">
        <v>414</v>
      </c>
      <c r="F771" s="20" t="s">
        <v>105</v>
      </c>
      <c r="G771" s="108">
        <f>2311.2</f>
        <v>2311.1999999999998</v>
      </c>
      <c r="H771" s="111">
        <f>-630 -443.3+0.1</f>
        <v>-1073.2</v>
      </c>
      <c r="I771" s="108">
        <f t="shared" si="192"/>
        <v>1237.9999999999998</v>
      </c>
      <c r="J771" s="46"/>
      <c r="K771" s="46"/>
      <c r="L771" s="46"/>
      <c r="M771" s="46"/>
      <c r="N771" s="46"/>
      <c r="O771" s="46"/>
      <c r="P771" s="46"/>
      <c r="Q771" s="46"/>
      <c r="R771" s="46"/>
      <c r="S771" s="46"/>
      <c r="T771" s="46"/>
      <c r="U771" s="46"/>
      <c r="V771" s="46"/>
      <c r="W771" s="46"/>
      <c r="X771" s="46"/>
      <c r="Y771" s="46"/>
      <c r="Z771" s="46"/>
      <c r="AA771" s="46"/>
      <c r="AB771" s="46"/>
      <c r="AC771" s="46"/>
      <c r="AD771" s="46"/>
      <c r="AE771" s="46"/>
      <c r="AF771" s="46"/>
      <c r="AG771" s="46"/>
      <c r="AH771" s="46"/>
      <c r="AI771" s="46"/>
      <c r="AJ771" s="46"/>
      <c r="AK771" s="46"/>
      <c r="AL771" s="46"/>
      <c r="AM771" s="46"/>
      <c r="AN771" s="46"/>
      <c r="AO771" s="46"/>
      <c r="AP771" s="46"/>
      <c r="AQ771" s="46"/>
      <c r="AR771" s="46"/>
      <c r="AS771" s="46"/>
      <c r="AT771" s="46"/>
      <c r="AU771" s="46"/>
      <c r="AV771" s="46"/>
      <c r="AW771" s="46"/>
      <c r="AX771" s="46"/>
      <c r="AY771" s="46"/>
      <c r="AZ771" s="46"/>
      <c r="BA771" s="46"/>
      <c r="BB771" s="46"/>
      <c r="BC771" s="46"/>
      <c r="BD771" s="46"/>
      <c r="BE771" s="46"/>
      <c r="BF771" s="46"/>
      <c r="BG771" s="46"/>
      <c r="BH771" s="46"/>
      <c r="BI771" s="46"/>
      <c r="BJ771" s="46"/>
      <c r="BK771" s="46"/>
      <c r="BL771" s="46"/>
      <c r="BM771" s="46"/>
      <c r="BN771" s="46"/>
      <c r="BO771" s="46"/>
      <c r="BP771" s="46"/>
      <c r="BQ771" s="46"/>
      <c r="BR771" s="46"/>
      <c r="BS771" s="46"/>
      <c r="BT771" s="46"/>
      <c r="BU771" s="46"/>
      <c r="BV771" s="46"/>
      <c r="BW771" s="46"/>
      <c r="BX771" s="46"/>
      <c r="BY771" s="46"/>
      <c r="BZ771" s="46"/>
      <c r="CA771" s="46"/>
      <c r="CB771" s="46"/>
      <c r="CC771" s="46"/>
      <c r="CD771" s="46"/>
      <c r="CE771" s="46"/>
      <c r="CF771" s="46"/>
      <c r="CG771" s="46"/>
      <c r="CH771" s="46"/>
      <c r="CI771" s="46"/>
      <c r="CJ771" s="46"/>
    </row>
    <row r="772" spans="1:88" s="13" customFormat="1" ht="12">
      <c r="A772" s="25" t="s">
        <v>43</v>
      </c>
      <c r="B772" s="16" t="s">
        <v>50</v>
      </c>
      <c r="C772" s="16" t="s">
        <v>6</v>
      </c>
      <c r="D772" s="16"/>
      <c r="E772" s="16"/>
      <c r="F772" s="16"/>
      <c r="G772" s="106">
        <f t="shared" ref="G772:H777" si="202">G773</f>
        <v>1055.2</v>
      </c>
      <c r="H772" s="106">
        <f t="shared" si="202"/>
        <v>0</v>
      </c>
      <c r="I772" s="106">
        <f t="shared" si="192"/>
        <v>1055.2</v>
      </c>
      <c r="J772" s="46"/>
      <c r="K772" s="46"/>
      <c r="L772" s="46"/>
      <c r="M772" s="46"/>
      <c r="N772" s="46"/>
      <c r="O772" s="46"/>
      <c r="P772" s="46"/>
      <c r="Q772" s="46"/>
      <c r="R772" s="46"/>
      <c r="S772" s="46"/>
      <c r="T772" s="46"/>
      <c r="U772" s="46"/>
      <c r="V772" s="46"/>
      <c r="W772" s="46"/>
      <c r="X772" s="46"/>
      <c r="Y772" s="46"/>
      <c r="Z772" s="46"/>
      <c r="AA772" s="46"/>
      <c r="AB772" s="46"/>
      <c r="AC772" s="46"/>
      <c r="AD772" s="46"/>
      <c r="AE772" s="46"/>
      <c r="AF772" s="46"/>
      <c r="AG772" s="46"/>
      <c r="AH772" s="46"/>
      <c r="AI772" s="46"/>
      <c r="AJ772" s="46"/>
      <c r="AK772" s="46"/>
      <c r="AL772" s="46"/>
      <c r="AM772" s="46"/>
      <c r="AN772" s="46"/>
      <c r="AO772" s="46"/>
      <c r="AP772" s="46"/>
      <c r="AQ772" s="46"/>
      <c r="AR772" s="46"/>
      <c r="AS772" s="46"/>
      <c r="AT772" s="46"/>
      <c r="AU772" s="46"/>
      <c r="AV772" s="46"/>
      <c r="AW772" s="46"/>
      <c r="AX772" s="46"/>
      <c r="AY772" s="46"/>
      <c r="AZ772" s="46"/>
      <c r="BA772" s="46"/>
      <c r="BB772" s="46"/>
      <c r="BC772" s="46"/>
      <c r="BD772" s="46"/>
      <c r="BE772" s="46"/>
      <c r="BF772" s="46"/>
      <c r="BG772" s="46"/>
      <c r="BH772" s="46"/>
      <c r="BI772" s="46"/>
      <c r="BJ772" s="46"/>
      <c r="BK772" s="46"/>
      <c r="BL772" s="46"/>
      <c r="BM772" s="46"/>
      <c r="BN772" s="46"/>
      <c r="BO772" s="46"/>
      <c r="BP772" s="46"/>
      <c r="BQ772" s="46"/>
      <c r="BR772" s="46"/>
      <c r="BS772" s="46"/>
      <c r="BT772" s="46"/>
      <c r="BU772" s="46"/>
      <c r="BV772" s="46"/>
      <c r="BW772" s="46"/>
      <c r="BX772" s="46"/>
      <c r="BY772" s="46"/>
      <c r="BZ772" s="46"/>
      <c r="CA772" s="46"/>
      <c r="CB772" s="46"/>
      <c r="CC772" s="46"/>
      <c r="CD772" s="46"/>
      <c r="CE772" s="46"/>
      <c r="CF772" s="46"/>
      <c r="CG772" s="46"/>
      <c r="CH772" s="46"/>
    </row>
    <row r="773" spans="1:88" s="13" customFormat="1" ht="12">
      <c r="A773" s="22" t="s">
        <v>44</v>
      </c>
      <c r="B773" s="18" t="s">
        <v>50</v>
      </c>
      <c r="C773" s="18" t="s">
        <v>6</v>
      </c>
      <c r="D773" s="18" t="s">
        <v>7</v>
      </c>
      <c r="E773" s="18"/>
      <c r="F773" s="18"/>
      <c r="G773" s="107">
        <f t="shared" si="202"/>
        <v>1055.2</v>
      </c>
      <c r="H773" s="107">
        <f t="shared" si="202"/>
        <v>0</v>
      </c>
      <c r="I773" s="107">
        <f t="shared" si="192"/>
        <v>1055.2</v>
      </c>
      <c r="J773" s="46"/>
      <c r="K773" s="46"/>
      <c r="L773" s="46"/>
      <c r="M773" s="46"/>
      <c r="N773" s="46"/>
      <c r="O773" s="46"/>
      <c r="P773" s="46"/>
      <c r="Q773" s="46"/>
      <c r="R773" s="46"/>
      <c r="S773" s="46"/>
      <c r="T773" s="46"/>
      <c r="U773" s="46"/>
      <c r="V773" s="46"/>
      <c r="W773" s="46"/>
      <c r="X773" s="46"/>
      <c r="Y773" s="46"/>
      <c r="Z773" s="46"/>
      <c r="AA773" s="46"/>
      <c r="AB773" s="46"/>
      <c r="AC773" s="46"/>
      <c r="AD773" s="46"/>
      <c r="AE773" s="46"/>
      <c r="AF773" s="46"/>
      <c r="AG773" s="46"/>
      <c r="AH773" s="46"/>
      <c r="AI773" s="46"/>
      <c r="AJ773" s="46"/>
      <c r="AK773" s="46"/>
      <c r="AL773" s="46"/>
      <c r="AM773" s="46"/>
      <c r="AN773" s="46"/>
      <c r="AO773" s="46"/>
      <c r="AP773" s="46"/>
      <c r="AQ773" s="46"/>
      <c r="AR773" s="46"/>
      <c r="AS773" s="46"/>
      <c r="AT773" s="46"/>
      <c r="AU773" s="46"/>
      <c r="AV773" s="46"/>
      <c r="AW773" s="46"/>
      <c r="AX773" s="46"/>
      <c r="AY773" s="46"/>
      <c r="AZ773" s="46"/>
      <c r="BA773" s="46"/>
      <c r="BB773" s="46"/>
      <c r="BC773" s="46"/>
      <c r="BD773" s="46"/>
      <c r="BE773" s="46"/>
      <c r="BF773" s="46"/>
      <c r="BG773" s="46"/>
      <c r="BH773" s="46"/>
      <c r="BI773" s="46"/>
      <c r="BJ773" s="46"/>
      <c r="BK773" s="46"/>
      <c r="BL773" s="46"/>
      <c r="BM773" s="46"/>
      <c r="BN773" s="46"/>
      <c r="BO773" s="46"/>
      <c r="BP773" s="46"/>
      <c r="BQ773" s="46"/>
      <c r="BR773" s="46"/>
      <c r="BS773" s="46"/>
      <c r="BT773" s="46"/>
      <c r="BU773" s="46"/>
      <c r="BV773" s="46"/>
      <c r="BW773" s="46"/>
      <c r="BX773" s="46"/>
      <c r="BY773" s="46"/>
      <c r="BZ773" s="46"/>
      <c r="CA773" s="46"/>
      <c r="CB773" s="46"/>
      <c r="CC773" s="46"/>
      <c r="CD773" s="46"/>
      <c r="CE773" s="46"/>
      <c r="CF773" s="46"/>
      <c r="CG773" s="46"/>
      <c r="CH773" s="46"/>
    </row>
    <row r="774" spans="1:88" s="13" customFormat="1" ht="24">
      <c r="A774" s="21" t="s">
        <v>447</v>
      </c>
      <c r="B774" s="20" t="s">
        <v>50</v>
      </c>
      <c r="C774" s="20" t="s">
        <v>6</v>
      </c>
      <c r="D774" s="20" t="s">
        <v>7</v>
      </c>
      <c r="E774" s="20" t="s">
        <v>178</v>
      </c>
      <c r="F774" s="20"/>
      <c r="G774" s="108">
        <f t="shared" si="202"/>
        <v>1055.2</v>
      </c>
      <c r="H774" s="108">
        <f t="shared" si="202"/>
        <v>0</v>
      </c>
      <c r="I774" s="108">
        <f t="shared" si="192"/>
        <v>1055.2</v>
      </c>
      <c r="J774" s="46"/>
      <c r="K774" s="46"/>
      <c r="L774" s="46"/>
      <c r="M774" s="46"/>
      <c r="N774" s="46"/>
      <c r="O774" s="46"/>
      <c r="P774" s="46"/>
      <c r="Q774" s="46"/>
      <c r="R774" s="46"/>
      <c r="S774" s="46"/>
      <c r="T774" s="46"/>
      <c r="U774" s="46"/>
      <c r="V774" s="46"/>
      <c r="W774" s="46"/>
      <c r="X774" s="46"/>
      <c r="Y774" s="46"/>
      <c r="Z774" s="46"/>
      <c r="AA774" s="46"/>
      <c r="AB774" s="46"/>
      <c r="AC774" s="46"/>
      <c r="AD774" s="46"/>
      <c r="AE774" s="46"/>
      <c r="AF774" s="46"/>
      <c r="AG774" s="46"/>
      <c r="AH774" s="46"/>
      <c r="AI774" s="46"/>
      <c r="AJ774" s="46"/>
      <c r="AK774" s="46"/>
      <c r="AL774" s="46"/>
      <c r="AM774" s="46"/>
      <c r="AN774" s="46"/>
      <c r="AO774" s="46"/>
      <c r="AP774" s="46"/>
      <c r="AQ774" s="46"/>
      <c r="AR774" s="46"/>
      <c r="AS774" s="46"/>
      <c r="AT774" s="46"/>
      <c r="AU774" s="46"/>
      <c r="AV774" s="46"/>
      <c r="AW774" s="46"/>
      <c r="AX774" s="46"/>
      <c r="AY774" s="46"/>
      <c r="AZ774" s="46"/>
      <c r="BA774" s="46"/>
      <c r="BB774" s="46"/>
      <c r="BC774" s="46"/>
      <c r="BD774" s="46"/>
      <c r="BE774" s="46"/>
      <c r="BF774" s="46"/>
      <c r="BG774" s="46"/>
      <c r="BH774" s="46"/>
      <c r="BI774" s="46"/>
      <c r="BJ774" s="46"/>
      <c r="BK774" s="46"/>
      <c r="BL774" s="46"/>
      <c r="BM774" s="46"/>
      <c r="BN774" s="46"/>
      <c r="BO774" s="46"/>
      <c r="BP774" s="46"/>
      <c r="BQ774" s="46"/>
      <c r="BR774" s="46"/>
      <c r="BS774" s="46"/>
      <c r="BT774" s="46"/>
      <c r="BU774" s="46"/>
      <c r="BV774" s="46"/>
      <c r="BW774" s="46"/>
      <c r="BX774" s="46"/>
      <c r="BY774" s="46"/>
      <c r="BZ774" s="46"/>
      <c r="CA774" s="46"/>
      <c r="CB774" s="46"/>
      <c r="CC774" s="46"/>
      <c r="CD774" s="46"/>
      <c r="CE774" s="46"/>
      <c r="CF774" s="46"/>
      <c r="CG774" s="46"/>
      <c r="CH774" s="46"/>
    </row>
    <row r="775" spans="1:88" s="13" customFormat="1" ht="24">
      <c r="A775" s="21" t="s">
        <v>448</v>
      </c>
      <c r="B775" s="20" t="s">
        <v>50</v>
      </c>
      <c r="C775" s="20" t="s">
        <v>6</v>
      </c>
      <c r="D775" s="20" t="s">
        <v>7</v>
      </c>
      <c r="E775" s="20" t="s">
        <v>179</v>
      </c>
      <c r="F775" s="20"/>
      <c r="G775" s="108">
        <f t="shared" si="202"/>
        <v>1055.2</v>
      </c>
      <c r="H775" s="108">
        <f t="shared" si="202"/>
        <v>0</v>
      </c>
      <c r="I775" s="108">
        <f t="shared" si="192"/>
        <v>1055.2</v>
      </c>
      <c r="J775" s="46"/>
      <c r="K775" s="46"/>
      <c r="L775" s="46"/>
      <c r="M775" s="46"/>
      <c r="N775" s="46"/>
      <c r="O775" s="46"/>
      <c r="P775" s="46"/>
      <c r="Q775" s="46"/>
      <c r="R775" s="46"/>
      <c r="S775" s="46"/>
      <c r="T775" s="46"/>
      <c r="U775" s="46"/>
      <c r="V775" s="46"/>
      <c r="W775" s="46"/>
      <c r="X775" s="46"/>
      <c r="Y775" s="46"/>
      <c r="Z775" s="46"/>
      <c r="AA775" s="46"/>
      <c r="AB775" s="46"/>
      <c r="AC775" s="46"/>
      <c r="AD775" s="46"/>
      <c r="AE775" s="46"/>
      <c r="AF775" s="46"/>
      <c r="AG775" s="46"/>
      <c r="AH775" s="46"/>
      <c r="AI775" s="46"/>
      <c r="AJ775" s="46"/>
      <c r="AK775" s="46"/>
      <c r="AL775" s="46"/>
      <c r="AM775" s="46"/>
      <c r="AN775" s="46"/>
      <c r="AO775" s="46"/>
      <c r="AP775" s="46"/>
      <c r="AQ775" s="46"/>
      <c r="AR775" s="46"/>
      <c r="AS775" s="46"/>
      <c r="AT775" s="46"/>
      <c r="AU775" s="46"/>
      <c r="AV775" s="46"/>
      <c r="AW775" s="46"/>
      <c r="AX775" s="46"/>
      <c r="AY775" s="46"/>
      <c r="AZ775" s="46"/>
      <c r="BA775" s="46"/>
      <c r="BB775" s="46"/>
      <c r="BC775" s="46"/>
      <c r="BD775" s="46"/>
      <c r="BE775" s="46"/>
      <c r="BF775" s="46"/>
      <c r="BG775" s="46"/>
      <c r="BH775" s="46"/>
      <c r="BI775" s="46"/>
      <c r="BJ775" s="46"/>
      <c r="BK775" s="46"/>
      <c r="BL775" s="46"/>
      <c r="BM775" s="46"/>
      <c r="BN775" s="46"/>
      <c r="BO775" s="46"/>
      <c r="BP775" s="46"/>
      <c r="BQ775" s="46"/>
      <c r="BR775" s="46"/>
      <c r="BS775" s="46"/>
      <c r="BT775" s="46"/>
      <c r="BU775" s="46"/>
      <c r="BV775" s="46"/>
      <c r="BW775" s="46"/>
      <c r="BX775" s="46"/>
      <c r="BY775" s="46"/>
      <c r="BZ775" s="46"/>
      <c r="CA775" s="46"/>
      <c r="CB775" s="46"/>
      <c r="CC775" s="46"/>
      <c r="CD775" s="46"/>
      <c r="CE775" s="46"/>
      <c r="CF775" s="46"/>
      <c r="CG775" s="46"/>
      <c r="CH775" s="46"/>
    </row>
    <row r="776" spans="1:88">
      <c r="A776" s="21" t="s">
        <v>107</v>
      </c>
      <c r="B776" s="20" t="s">
        <v>50</v>
      </c>
      <c r="C776" s="20" t="s">
        <v>6</v>
      </c>
      <c r="D776" s="20" t="s">
        <v>7</v>
      </c>
      <c r="E776" s="20" t="s">
        <v>184</v>
      </c>
      <c r="F776" s="20"/>
      <c r="G776" s="108">
        <f t="shared" si="202"/>
        <v>1055.2</v>
      </c>
      <c r="H776" s="108">
        <f t="shared" si="202"/>
        <v>0</v>
      </c>
      <c r="I776" s="108">
        <f t="shared" si="192"/>
        <v>1055.2</v>
      </c>
      <c r="J776" s="47"/>
      <c r="K776" s="47"/>
      <c r="L776" s="47"/>
      <c r="M776" s="47"/>
      <c r="N776" s="47"/>
      <c r="O776" s="47"/>
      <c r="P776" s="47"/>
      <c r="Q776" s="47"/>
      <c r="R776" s="47"/>
      <c r="S776" s="47"/>
      <c r="T776" s="47"/>
      <c r="U776" s="47"/>
      <c r="V776" s="47"/>
      <c r="W776" s="47"/>
      <c r="X776" s="47"/>
      <c r="Y776" s="47"/>
      <c r="Z776" s="47"/>
      <c r="AA776" s="47"/>
      <c r="AB776" s="47"/>
      <c r="AC776" s="47"/>
      <c r="AD776" s="47"/>
      <c r="AE776" s="47"/>
      <c r="AF776" s="47"/>
      <c r="AG776" s="47"/>
      <c r="AH776" s="47"/>
      <c r="AI776" s="47"/>
      <c r="AJ776" s="47"/>
      <c r="AK776" s="47"/>
      <c r="AL776" s="47"/>
      <c r="AM776" s="47"/>
      <c r="AN776" s="47"/>
      <c r="AO776" s="47"/>
      <c r="AP776" s="47"/>
      <c r="AQ776" s="47"/>
      <c r="AR776" s="47"/>
      <c r="AS776" s="47"/>
      <c r="AT776" s="47"/>
      <c r="AU776" s="47"/>
      <c r="AV776" s="47"/>
      <c r="AW776" s="47"/>
      <c r="AX776" s="47"/>
      <c r="AY776" s="47"/>
      <c r="AZ776" s="47"/>
      <c r="BA776" s="47"/>
      <c r="BB776" s="47"/>
      <c r="BC776" s="47"/>
      <c r="BD776" s="47"/>
      <c r="BE776" s="47"/>
      <c r="BF776" s="47"/>
      <c r="BG776" s="47"/>
      <c r="BH776" s="47"/>
      <c r="BI776" s="47"/>
      <c r="BJ776" s="47"/>
      <c r="BK776" s="47"/>
      <c r="BL776" s="47"/>
      <c r="BM776" s="47"/>
      <c r="BN776" s="47"/>
      <c r="BO776" s="47"/>
      <c r="BP776" s="47"/>
      <c r="BQ776" s="47"/>
      <c r="BR776" s="47"/>
      <c r="BS776" s="47"/>
      <c r="BT776" s="47"/>
      <c r="BU776" s="47"/>
      <c r="BV776" s="47"/>
      <c r="BW776" s="47"/>
      <c r="BX776" s="47"/>
      <c r="BY776" s="47"/>
      <c r="BZ776" s="47"/>
      <c r="CA776" s="47"/>
      <c r="CB776" s="47"/>
      <c r="CC776" s="47"/>
      <c r="CD776" s="47"/>
      <c r="CE776" s="47"/>
      <c r="CF776" s="47"/>
      <c r="CG776" s="47"/>
      <c r="CH776" s="47"/>
    </row>
    <row r="777" spans="1:88">
      <c r="A777" s="21" t="s">
        <v>109</v>
      </c>
      <c r="B777" s="20" t="s">
        <v>50</v>
      </c>
      <c r="C777" s="20" t="s">
        <v>6</v>
      </c>
      <c r="D777" s="20" t="s">
        <v>7</v>
      </c>
      <c r="E777" s="20" t="s">
        <v>184</v>
      </c>
      <c r="F777" s="20" t="s">
        <v>100</v>
      </c>
      <c r="G777" s="108">
        <f t="shared" si="202"/>
        <v>1055.2</v>
      </c>
      <c r="H777" s="108">
        <f t="shared" si="202"/>
        <v>0</v>
      </c>
      <c r="I777" s="108">
        <f t="shared" si="192"/>
        <v>1055.2</v>
      </c>
      <c r="J777" s="47"/>
      <c r="K777" s="47"/>
      <c r="L777" s="47"/>
      <c r="M777" s="47"/>
      <c r="N777" s="47"/>
      <c r="O777" s="47"/>
      <c r="P777" s="47"/>
      <c r="Q777" s="47"/>
      <c r="R777" s="47"/>
      <c r="S777" s="47"/>
      <c r="T777" s="47"/>
      <c r="U777" s="47"/>
      <c r="V777" s="47"/>
      <c r="W777" s="47"/>
      <c r="X777" s="47"/>
      <c r="Y777" s="47"/>
      <c r="Z777" s="47"/>
      <c r="AA777" s="47"/>
      <c r="AB777" s="47"/>
      <c r="AC777" s="47"/>
      <c r="AD777" s="47"/>
      <c r="AE777" s="47"/>
      <c r="AF777" s="47"/>
      <c r="AG777" s="47"/>
      <c r="AH777" s="47"/>
      <c r="AI777" s="47"/>
      <c r="AJ777" s="47"/>
      <c r="AK777" s="47"/>
      <c r="AL777" s="47"/>
      <c r="AM777" s="47"/>
      <c r="AN777" s="47"/>
      <c r="AO777" s="47"/>
      <c r="AP777" s="47"/>
      <c r="AQ777" s="47"/>
      <c r="AR777" s="47"/>
      <c r="AS777" s="47"/>
      <c r="AT777" s="47"/>
      <c r="AU777" s="47"/>
      <c r="AV777" s="47"/>
      <c r="AW777" s="47"/>
      <c r="AX777" s="47"/>
      <c r="AY777" s="47"/>
      <c r="AZ777" s="47"/>
      <c r="BA777" s="47"/>
      <c r="BB777" s="47"/>
      <c r="BC777" s="47"/>
      <c r="BD777" s="47"/>
      <c r="BE777" s="47"/>
      <c r="BF777" s="47"/>
      <c r="BG777" s="47"/>
      <c r="BH777" s="47"/>
      <c r="BI777" s="47"/>
      <c r="BJ777" s="47"/>
      <c r="BK777" s="47"/>
      <c r="BL777" s="47"/>
      <c r="BM777" s="47"/>
      <c r="BN777" s="47"/>
      <c r="BO777" s="47"/>
      <c r="BP777" s="47"/>
      <c r="BQ777" s="47"/>
      <c r="BR777" s="47"/>
      <c r="BS777" s="47"/>
      <c r="BT777" s="47"/>
      <c r="BU777" s="47"/>
      <c r="BV777" s="47"/>
      <c r="BW777" s="47"/>
      <c r="BX777" s="47"/>
      <c r="BY777" s="47"/>
      <c r="BZ777" s="47"/>
      <c r="CA777" s="47"/>
      <c r="CB777" s="47"/>
      <c r="CC777" s="47"/>
      <c r="CD777" s="47"/>
      <c r="CE777" s="47"/>
      <c r="CF777" s="47"/>
      <c r="CG777" s="47"/>
      <c r="CH777" s="47"/>
    </row>
    <row r="778" spans="1:88">
      <c r="A778" s="21" t="s">
        <v>103</v>
      </c>
      <c r="B778" s="20" t="s">
        <v>50</v>
      </c>
      <c r="C778" s="20" t="s">
        <v>6</v>
      </c>
      <c r="D778" s="20" t="s">
        <v>7</v>
      </c>
      <c r="E778" s="20" t="s">
        <v>184</v>
      </c>
      <c r="F778" s="20" t="s">
        <v>101</v>
      </c>
      <c r="G778" s="108">
        <v>1055.2</v>
      </c>
      <c r="H778" s="111"/>
      <c r="I778" s="108">
        <f t="shared" si="192"/>
        <v>1055.2</v>
      </c>
      <c r="J778" s="47"/>
      <c r="K778" s="47"/>
      <c r="L778" s="47"/>
      <c r="M778" s="47"/>
      <c r="N778" s="47"/>
      <c r="O778" s="47"/>
      <c r="P778" s="47"/>
      <c r="Q778" s="47"/>
      <c r="R778" s="47"/>
      <c r="S778" s="47"/>
      <c r="T778" s="47"/>
      <c r="U778" s="47"/>
      <c r="V778" s="47"/>
      <c r="W778" s="47"/>
      <c r="X778" s="47"/>
      <c r="Y778" s="47"/>
      <c r="Z778" s="47"/>
      <c r="AA778" s="47"/>
      <c r="AB778" s="47"/>
      <c r="AC778" s="47"/>
      <c r="AD778" s="47"/>
      <c r="AE778" s="47"/>
      <c r="AF778" s="47"/>
      <c r="AG778" s="47"/>
      <c r="AH778" s="47"/>
      <c r="AI778" s="47"/>
      <c r="AJ778" s="47"/>
      <c r="AK778" s="47"/>
      <c r="AL778" s="47"/>
      <c r="AM778" s="47"/>
      <c r="AN778" s="47"/>
      <c r="AO778" s="47"/>
      <c r="AP778" s="47"/>
      <c r="AQ778" s="47"/>
      <c r="AR778" s="47"/>
      <c r="AS778" s="47"/>
      <c r="AT778" s="47"/>
      <c r="AU778" s="47"/>
      <c r="AV778" s="47"/>
      <c r="AW778" s="47"/>
      <c r="AX778" s="47"/>
      <c r="AY778" s="47"/>
      <c r="AZ778" s="47"/>
      <c r="BA778" s="47"/>
      <c r="BB778" s="47"/>
      <c r="BC778" s="47"/>
      <c r="BD778" s="47"/>
      <c r="BE778" s="47"/>
      <c r="BF778" s="47"/>
      <c r="BG778" s="47"/>
      <c r="BH778" s="47"/>
      <c r="BI778" s="47"/>
      <c r="BJ778" s="47"/>
      <c r="BK778" s="47"/>
      <c r="BL778" s="47"/>
      <c r="BM778" s="47"/>
      <c r="BN778" s="47"/>
      <c r="BO778" s="47"/>
      <c r="BP778" s="47"/>
      <c r="BQ778" s="47"/>
      <c r="BR778" s="47"/>
      <c r="BS778" s="47"/>
      <c r="BT778" s="47"/>
      <c r="BU778" s="47"/>
      <c r="BV778" s="47"/>
      <c r="BW778" s="47"/>
      <c r="BX778" s="47"/>
      <c r="BY778" s="47"/>
      <c r="BZ778" s="47"/>
      <c r="CA778" s="47"/>
      <c r="CB778" s="47"/>
      <c r="CC778" s="47"/>
      <c r="CD778" s="47"/>
      <c r="CE778" s="47"/>
      <c r="CF778" s="47"/>
      <c r="CG778" s="47"/>
      <c r="CH778" s="47"/>
    </row>
    <row r="779" spans="1:88">
      <c r="A779" s="25" t="s">
        <v>213</v>
      </c>
      <c r="B779" s="16" t="s">
        <v>50</v>
      </c>
      <c r="C779" s="16" t="s">
        <v>7</v>
      </c>
      <c r="D779" s="16"/>
      <c r="E779" s="16"/>
      <c r="F779" s="16"/>
      <c r="G779" s="106">
        <f>G780</f>
        <v>100</v>
      </c>
      <c r="H779" s="106">
        <f>H780</f>
        <v>0</v>
      </c>
      <c r="I779" s="106">
        <f t="shared" si="192"/>
        <v>100</v>
      </c>
      <c r="J779" s="47"/>
      <c r="K779" s="47"/>
      <c r="L779" s="47"/>
      <c r="M779" s="47"/>
      <c r="N779" s="47"/>
      <c r="O779" s="47"/>
      <c r="P779" s="47"/>
      <c r="Q779" s="47"/>
      <c r="R779" s="47"/>
      <c r="S779" s="47"/>
      <c r="T779" s="47"/>
      <c r="U779" s="47"/>
      <c r="V779" s="47"/>
      <c r="W779" s="47"/>
      <c r="X779" s="47"/>
      <c r="Y779" s="47"/>
      <c r="Z779" s="47"/>
      <c r="AA779" s="47"/>
      <c r="AB779" s="47"/>
      <c r="AC779" s="47"/>
      <c r="AD779" s="47"/>
      <c r="AE779" s="47"/>
      <c r="AF779" s="47"/>
      <c r="AG779" s="47"/>
      <c r="AH779" s="47"/>
      <c r="AI779" s="47"/>
      <c r="AJ779" s="47"/>
      <c r="AK779" s="47"/>
      <c r="AL779" s="47"/>
      <c r="AM779" s="47"/>
      <c r="AN779" s="47"/>
      <c r="AO779" s="47"/>
      <c r="AP779" s="47"/>
      <c r="AQ779" s="47"/>
      <c r="AR779" s="47"/>
      <c r="AS779" s="47"/>
      <c r="AT779" s="47"/>
      <c r="AU779" s="47"/>
      <c r="AV779" s="47"/>
      <c r="AW779" s="47"/>
      <c r="AX779" s="47"/>
      <c r="AY779" s="47"/>
      <c r="AZ779" s="47"/>
      <c r="BA779" s="47"/>
      <c r="BB779" s="47"/>
      <c r="BC779" s="47"/>
      <c r="BD779" s="47"/>
      <c r="BE779" s="47"/>
      <c r="BF779" s="47"/>
      <c r="BG779" s="47"/>
      <c r="BH779" s="47"/>
      <c r="BI779" s="47"/>
      <c r="BJ779" s="47"/>
      <c r="BK779" s="47"/>
      <c r="BL779" s="47"/>
      <c r="BM779" s="47"/>
      <c r="BN779" s="47"/>
      <c r="BO779" s="47"/>
      <c r="BP779" s="47"/>
      <c r="BQ779" s="47"/>
      <c r="BR779" s="47"/>
      <c r="BS779" s="47"/>
      <c r="BT779" s="47"/>
      <c r="BU779" s="47"/>
      <c r="BV779" s="47"/>
      <c r="BW779" s="47"/>
      <c r="BX779" s="47"/>
      <c r="BY779" s="47"/>
      <c r="BZ779" s="47"/>
      <c r="CA779" s="47"/>
      <c r="CB779" s="47"/>
      <c r="CC779" s="47"/>
      <c r="CD779" s="47"/>
      <c r="CE779" s="47"/>
      <c r="CF779" s="47"/>
      <c r="CG779" s="47"/>
      <c r="CH779" s="47"/>
    </row>
    <row r="780" spans="1:88" ht="24">
      <c r="A780" s="61" t="s">
        <v>446</v>
      </c>
      <c r="B780" s="18" t="s">
        <v>50</v>
      </c>
      <c r="C780" s="18" t="s">
        <v>7</v>
      </c>
      <c r="D780" s="18" t="s">
        <v>13</v>
      </c>
      <c r="E780" s="18"/>
      <c r="F780" s="18"/>
      <c r="G780" s="107">
        <f t="shared" ref="G780:H785" si="203">G781</f>
        <v>100</v>
      </c>
      <c r="H780" s="107">
        <f t="shared" si="203"/>
        <v>0</v>
      </c>
      <c r="I780" s="107">
        <f t="shared" si="192"/>
        <v>100</v>
      </c>
      <c r="J780" s="47"/>
      <c r="K780" s="47"/>
      <c r="L780" s="47"/>
      <c r="M780" s="47"/>
      <c r="N780" s="47"/>
      <c r="O780" s="47"/>
      <c r="P780" s="47"/>
      <c r="Q780" s="47"/>
      <c r="R780" s="47"/>
      <c r="S780" s="47"/>
      <c r="T780" s="47"/>
      <c r="U780" s="47"/>
      <c r="V780" s="47"/>
      <c r="W780" s="47"/>
      <c r="X780" s="47"/>
      <c r="Y780" s="47"/>
      <c r="Z780" s="47"/>
      <c r="AA780" s="47"/>
      <c r="AB780" s="47"/>
      <c r="AC780" s="47"/>
      <c r="AD780" s="47"/>
      <c r="AE780" s="47"/>
      <c r="AF780" s="47"/>
      <c r="AG780" s="47"/>
      <c r="AH780" s="47"/>
      <c r="AI780" s="47"/>
      <c r="AJ780" s="47"/>
      <c r="AK780" s="47"/>
      <c r="AL780" s="47"/>
      <c r="AM780" s="47"/>
      <c r="AN780" s="47"/>
      <c r="AO780" s="47"/>
      <c r="AP780" s="47"/>
      <c r="AQ780" s="47"/>
      <c r="AR780" s="47"/>
      <c r="AS780" s="47"/>
      <c r="AT780" s="47"/>
      <c r="AU780" s="47"/>
      <c r="AV780" s="47"/>
      <c r="AW780" s="47"/>
      <c r="AX780" s="47"/>
      <c r="AY780" s="47"/>
      <c r="AZ780" s="47"/>
      <c r="BA780" s="47"/>
      <c r="BB780" s="47"/>
      <c r="BC780" s="47"/>
      <c r="BD780" s="47"/>
      <c r="BE780" s="47"/>
      <c r="BF780" s="47"/>
      <c r="BG780" s="47"/>
      <c r="BH780" s="47"/>
      <c r="BI780" s="47"/>
      <c r="BJ780" s="47"/>
      <c r="BK780" s="47"/>
      <c r="BL780" s="47"/>
      <c r="BM780" s="47"/>
      <c r="BN780" s="47"/>
      <c r="BO780" s="47"/>
      <c r="BP780" s="47"/>
      <c r="BQ780" s="47"/>
      <c r="BR780" s="47"/>
      <c r="BS780" s="47"/>
      <c r="BT780" s="47"/>
      <c r="BU780" s="47"/>
      <c r="BV780" s="47"/>
      <c r="BW780" s="47"/>
      <c r="BX780" s="47"/>
      <c r="BY780" s="47"/>
      <c r="BZ780" s="47"/>
      <c r="CA780" s="47"/>
      <c r="CB780" s="47"/>
      <c r="CC780" s="47"/>
      <c r="CD780" s="47"/>
      <c r="CE780" s="47"/>
      <c r="CF780" s="47"/>
      <c r="CG780" s="47"/>
      <c r="CH780" s="47"/>
    </row>
    <row r="781" spans="1:88" ht="36">
      <c r="A781" s="29" t="s">
        <v>360</v>
      </c>
      <c r="B781" s="20" t="s">
        <v>50</v>
      </c>
      <c r="C781" s="20" t="s">
        <v>7</v>
      </c>
      <c r="D781" s="20" t="s">
        <v>13</v>
      </c>
      <c r="E781" s="20" t="s">
        <v>339</v>
      </c>
      <c r="F781" s="20"/>
      <c r="G781" s="108">
        <f>G782</f>
        <v>100</v>
      </c>
      <c r="H781" s="108">
        <f t="shared" si="203"/>
        <v>0</v>
      </c>
      <c r="I781" s="108">
        <f t="shared" si="192"/>
        <v>100</v>
      </c>
      <c r="J781" s="47"/>
      <c r="K781" s="47"/>
      <c r="L781" s="47"/>
      <c r="M781" s="47"/>
      <c r="N781" s="47"/>
      <c r="O781" s="47"/>
      <c r="P781" s="47"/>
      <c r="Q781" s="47"/>
      <c r="R781" s="47"/>
      <c r="S781" s="47"/>
      <c r="T781" s="47"/>
      <c r="U781" s="47"/>
      <c r="V781" s="47"/>
      <c r="W781" s="47"/>
      <c r="X781" s="47"/>
      <c r="Y781" s="47"/>
      <c r="Z781" s="47"/>
      <c r="AA781" s="47"/>
      <c r="AB781" s="47"/>
      <c r="AC781" s="47"/>
      <c r="AD781" s="47"/>
      <c r="AE781" s="47"/>
      <c r="AF781" s="47"/>
      <c r="AG781" s="47"/>
      <c r="AH781" s="47"/>
      <c r="AI781" s="47"/>
      <c r="AJ781" s="47"/>
      <c r="AK781" s="47"/>
      <c r="AL781" s="47"/>
      <c r="AM781" s="47"/>
      <c r="AN781" s="47"/>
      <c r="AO781" s="47"/>
      <c r="AP781" s="47"/>
      <c r="AQ781" s="47"/>
      <c r="AR781" s="47"/>
      <c r="AS781" s="47"/>
      <c r="AT781" s="47"/>
      <c r="AU781" s="47"/>
      <c r="AV781" s="47"/>
      <c r="AW781" s="47"/>
      <c r="AX781" s="47"/>
      <c r="AY781" s="47"/>
      <c r="AZ781" s="47"/>
      <c r="BA781" s="47"/>
      <c r="BB781" s="47"/>
      <c r="BC781" s="47"/>
      <c r="BD781" s="47"/>
      <c r="BE781" s="47"/>
      <c r="BF781" s="47"/>
      <c r="BG781" s="47"/>
      <c r="BH781" s="47"/>
      <c r="BI781" s="47"/>
      <c r="BJ781" s="47"/>
      <c r="BK781" s="47"/>
      <c r="BL781" s="47"/>
      <c r="BM781" s="47"/>
      <c r="BN781" s="47"/>
      <c r="BO781" s="47"/>
      <c r="BP781" s="47"/>
      <c r="BQ781" s="47"/>
      <c r="BR781" s="47"/>
      <c r="BS781" s="47"/>
      <c r="BT781" s="47"/>
      <c r="BU781" s="47"/>
      <c r="BV781" s="47"/>
      <c r="BW781" s="47"/>
      <c r="BX781" s="47"/>
      <c r="BY781" s="47"/>
      <c r="BZ781" s="47"/>
      <c r="CA781" s="47"/>
      <c r="CB781" s="47"/>
      <c r="CC781" s="47"/>
      <c r="CD781" s="47"/>
      <c r="CE781" s="47"/>
      <c r="CF781" s="47"/>
      <c r="CG781" s="47"/>
      <c r="CH781" s="47"/>
    </row>
    <row r="782" spans="1:88" ht="27" customHeight="1">
      <c r="A782" s="29" t="s">
        <v>120</v>
      </c>
      <c r="B782" s="20" t="s">
        <v>50</v>
      </c>
      <c r="C782" s="20" t="s">
        <v>7</v>
      </c>
      <c r="D782" s="20" t="s">
        <v>13</v>
      </c>
      <c r="E782" s="20" t="s">
        <v>346</v>
      </c>
      <c r="F782" s="20"/>
      <c r="G782" s="108">
        <f>G785+G783</f>
        <v>100</v>
      </c>
      <c r="H782" s="108">
        <f t="shared" ref="H782" si="204">H785+H783</f>
        <v>0</v>
      </c>
      <c r="I782" s="108">
        <f t="shared" si="192"/>
        <v>100</v>
      </c>
    </row>
    <row r="783" spans="1:88" s="2" customFormat="1" ht="12" hidden="1">
      <c r="A783" s="21" t="s">
        <v>102</v>
      </c>
      <c r="B783" s="20" t="s">
        <v>50</v>
      </c>
      <c r="C783" s="20" t="s">
        <v>7</v>
      </c>
      <c r="D783" s="20" t="s">
        <v>13</v>
      </c>
      <c r="E783" s="20" t="s">
        <v>346</v>
      </c>
      <c r="F783" s="20" t="s">
        <v>100</v>
      </c>
      <c r="G783" s="108">
        <f>G784</f>
        <v>0</v>
      </c>
      <c r="H783" s="108">
        <f t="shared" ref="H783" si="205">H784</f>
        <v>0</v>
      </c>
      <c r="I783" s="108">
        <f t="shared" si="192"/>
        <v>0</v>
      </c>
    </row>
    <row r="784" spans="1:88" s="2" customFormat="1" ht="6" hidden="1" customHeight="1">
      <c r="A784" s="21" t="s">
        <v>112</v>
      </c>
      <c r="B784" s="20" t="s">
        <v>50</v>
      </c>
      <c r="C784" s="20" t="s">
        <v>7</v>
      </c>
      <c r="D784" s="20" t="s">
        <v>13</v>
      </c>
      <c r="E784" s="20" t="s">
        <v>346</v>
      </c>
      <c r="F784" s="20" t="s">
        <v>111</v>
      </c>
      <c r="G784" s="108"/>
      <c r="H784" s="108"/>
      <c r="I784" s="108">
        <f t="shared" si="192"/>
        <v>0</v>
      </c>
    </row>
    <row r="785" spans="1:13" s="2" customFormat="1" ht="12">
      <c r="A785" s="29" t="s">
        <v>70</v>
      </c>
      <c r="B785" s="20" t="s">
        <v>50</v>
      </c>
      <c r="C785" s="20" t="s">
        <v>7</v>
      </c>
      <c r="D785" s="20" t="s">
        <v>13</v>
      </c>
      <c r="E785" s="20" t="s">
        <v>346</v>
      </c>
      <c r="F785" s="20" t="s">
        <v>22</v>
      </c>
      <c r="G785" s="108">
        <f t="shared" si="203"/>
        <v>100</v>
      </c>
      <c r="H785" s="108">
        <f t="shared" si="203"/>
        <v>0</v>
      </c>
      <c r="I785" s="108">
        <f t="shared" si="192"/>
        <v>100</v>
      </c>
    </row>
    <row r="786" spans="1:13" s="2" customFormat="1" ht="11.25" customHeight="1">
      <c r="A786" s="29" t="s">
        <v>106</v>
      </c>
      <c r="B786" s="20" t="s">
        <v>50</v>
      </c>
      <c r="C786" s="20" t="s">
        <v>7</v>
      </c>
      <c r="D786" s="20" t="s">
        <v>13</v>
      </c>
      <c r="E786" s="20" t="s">
        <v>346</v>
      </c>
      <c r="F786" s="20" t="s">
        <v>105</v>
      </c>
      <c r="G786" s="108">
        <v>100</v>
      </c>
      <c r="H786" s="109">
        <f>111.4-111.4</f>
        <v>0</v>
      </c>
      <c r="I786" s="108">
        <f t="shared" si="192"/>
        <v>100</v>
      </c>
    </row>
    <row r="787" spans="1:13" s="2" customFormat="1" ht="12" hidden="1">
      <c r="A787" s="25" t="s">
        <v>2</v>
      </c>
      <c r="B787" s="16" t="s">
        <v>50</v>
      </c>
      <c r="C787" s="16" t="s">
        <v>14</v>
      </c>
      <c r="D787" s="20"/>
      <c r="E787" s="20"/>
      <c r="F787" s="20"/>
      <c r="G787" s="106">
        <f>G788</f>
        <v>0</v>
      </c>
      <c r="H787" s="106">
        <f t="shared" ref="H787" si="206">H788</f>
        <v>0</v>
      </c>
      <c r="I787" s="106">
        <f t="shared" si="192"/>
        <v>0</v>
      </c>
    </row>
    <row r="788" spans="1:13" s="2" customFormat="1" ht="12" hidden="1">
      <c r="A788" s="22" t="s">
        <v>16</v>
      </c>
      <c r="B788" s="18" t="s">
        <v>50</v>
      </c>
      <c r="C788" s="42" t="s">
        <v>14</v>
      </c>
      <c r="D788" s="18" t="s">
        <v>17</v>
      </c>
      <c r="E788" s="18"/>
      <c r="F788" s="18"/>
      <c r="G788" s="107">
        <f t="shared" ref="G788:H792" si="207">G789</f>
        <v>0</v>
      </c>
      <c r="H788" s="107">
        <f t="shared" si="207"/>
        <v>0</v>
      </c>
      <c r="I788" s="107">
        <f t="shared" si="192"/>
        <v>0</v>
      </c>
    </row>
    <row r="789" spans="1:13" s="2" customFormat="1" ht="24" hidden="1">
      <c r="A789" s="21" t="s">
        <v>447</v>
      </c>
      <c r="B789" s="20" t="s">
        <v>50</v>
      </c>
      <c r="C789" s="23" t="s">
        <v>14</v>
      </c>
      <c r="D789" s="20" t="s">
        <v>17</v>
      </c>
      <c r="E789" s="20" t="s">
        <v>178</v>
      </c>
      <c r="F789" s="20"/>
      <c r="G789" s="108">
        <f t="shared" si="207"/>
        <v>0</v>
      </c>
      <c r="H789" s="108">
        <f t="shared" si="207"/>
        <v>0</v>
      </c>
      <c r="I789" s="108">
        <f t="shared" si="192"/>
        <v>0</v>
      </c>
    </row>
    <row r="790" spans="1:13" s="5" customFormat="1" ht="14.25" hidden="1" customHeight="1">
      <c r="A790" s="21" t="s">
        <v>448</v>
      </c>
      <c r="B790" s="20" t="s">
        <v>50</v>
      </c>
      <c r="C790" s="23" t="s">
        <v>14</v>
      </c>
      <c r="D790" s="20" t="s">
        <v>17</v>
      </c>
      <c r="E790" s="20" t="s">
        <v>179</v>
      </c>
      <c r="F790" s="20"/>
      <c r="G790" s="108">
        <f t="shared" si="207"/>
        <v>0</v>
      </c>
      <c r="H790" s="108">
        <f t="shared" si="207"/>
        <v>0</v>
      </c>
      <c r="I790" s="108">
        <f t="shared" si="192"/>
        <v>0</v>
      </c>
    </row>
    <row r="791" spans="1:13" s="53" customFormat="1" ht="24" hidden="1">
      <c r="A791" s="21" t="s">
        <v>247</v>
      </c>
      <c r="B791" s="20" t="s">
        <v>50</v>
      </c>
      <c r="C791" s="23" t="s">
        <v>14</v>
      </c>
      <c r="D791" s="20" t="s">
        <v>17</v>
      </c>
      <c r="E791" s="20" t="s">
        <v>246</v>
      </c>
      <c r="F791" s="20"/>
      <c r="G791" s="108">
        <f t="shared" si="207"/>
        <v>0</v>
      </c>
      <c r="H791" s="108">
        <f t="shared" si="207"/>
        <v>0</v>
      </c>
      <c r="I791" s="108">
        <f t="shared" si="192"/>
        <v>0</v>
      </c>
      <c r="J791" s="5"/>
      <c r="K791" s="5"/>
      <c r="L791" s="5"/>
      <c r="M791" s="5"/>
    </row>
    <row r="792" spans="1:13" s="5" customFormat="1" ht="12" hidden="1">
      <c r="A792" s="21" t="s">
        <v>102</v>
      </c>
      <c r="B792" s="20" t="s">
        <v>50</v>
      </c>
      <c r="C792" s="23" t="s">
        <v>14</v>
      </c>
      <c r="D792" s="20" t="s">
        <v>17</v>
      </c>
      <c r="E792" s="20" t="s">
        <v>246</v>
      </c>
      <c r="F792" s="20" t="s">
        <v>100</v>
      </c>
      <c r="G792" s="108">
        <f t="shared" si="207"/>
        <v>0</v>
      </c>
      <c r="H792" s="108">
        <f t="shared" si="207"/>
        <v>0</v>
      </c>
      <c r="I792" s="108">
        <f t="shared" si="192"/>
        <v>0</v>
      </c>
    </row>
    <row r="793" spans="1:13" s="5" customFormat="1" ht="12" hidden="1">
      <c r="A793" s="21" t="s">
        <v>112</v>
      </c>
      <c r="B793" s="20" t="s">
        <v>50</v>
      </c>
      <c r="C793" s="23" t="s">
        <v>14</v>
      </c>
      <c r="D793" s="20" t="s">
        <v>17</v>
      </c>
      <c r="E793" s="20" t="s">
        <v>246</v>
      </c>
      <c r="F793" s="20" t="s">
        <v>111</v>
      </c>
      <c r="G793" s="108"/>
      <c r="H793" s="118"/>
      <c r="I793" s="108">
        <f t="shared" si="192"/>
        <v>0</v>
      </c>
    </row>
    <row r="794" spans="1:13" s="2" customFormat="1" ht="12" hidden="1">
      <c r="A794" s="25" t="s">
        <v>46</v>
      </c>
      <c r="B794" s="16" t="s">
        <v>50</v>
      </c>
      <c r="C794" s="26" t="s">
        <v>8</v>
      </c>
      <c r="D794" s="16"/>
      <c r="E794" s="16"/>
      <c r="F794" s="16"/>
      <c r="G794" s="106">
        <f>G795</f>
        <v>0</v>
      </c>
      <c r="H794" s="106">
        <f>H795</f>
        <v>0</v>
      </c>
      <c r="I794" s="106">
        <f t="shared" si="192"/>
        <v>0</v>
      </c>
    </row>
    <row r="795" spans="1:13" s="52" customFormat="1" ht="12" hidden="1">
      <c r="A795" s="33" t="s">
        <v>219</v>
      </c>
      <c r="B795" s="18" t="s">
        <v>50</v>
      </c>
      <c r="C795" s="18" t="s">
        <v>8</v>
      </c>
      <c r="D795" s="18" t="s">
        <v>7</v>
      </c>
      <c r="E795" s="18"/>
      <c r="F795" s="18"/>
      <c r="G795" s="107">
        <f>G796+G801+G809</f>
        <v>0</v>
      </c>
      <c r="H795" s="107">
        <f>H796+H801+H809</f>
        <v>0</v>
      </c>
      <c r="I795" s="107">
        <f t="shared" si="192"/>
        <v>0</v>
      </c>
    </row>
    <row r="796" spans="1:13" s="52" customFormat="1" ht="24" hidden="1">
      <c r="A796" s="21" t="s">
        <v>447</v>
      </c>
      <c r="B796" s="20" t="s">
        <v>50</v>
      </c>
      <c r="C796" s="20" t="s">
        <v>8</v>
      </c>
      <c r="D796" s="20" t="s">
        <v>7</v>
      </c>
      <c r="E796" s="20" t="s">
        <v>178</v>
      </c>
      <c r="F796" s="20"/>
      <c r="G796" s="108">
        <f t="shared" ref="G796:H799" si="208">G797</f>
        <v>0</v>
      </c>
      <c r="H796" s="108">
        <f t="shared" si="208"/>
        <v>0</v>
      </c>
      <c r="I796" s="108">
        <f t="shared" si="192"/>
        <v>0</v>
      </c>
    </row>
    <row r="797" spans="1:13" s="52" customFormat="1" ht="24" hidden="1">
      <c r="A797" s="21" t="s">
        <v>448</v>
      </c>
      <c r="B797" s="20" t="s">
        <v>50</v>
      </c>
      <c r="C797" s="20" t="s">
        <v>8</v>
      </c>
      <c r="D797" s="20" t="s">
        <v>7</v>
      </c>
      <c r="E797" s="20" t="s">
        <v>179</v>
      </c>
      <c r="F797" s="20"/>
      <c r="G797" s="108">
        <f t="shared" si="208"/>
        <v>0</v>
      </c>
      <c r="H797" s="108">
        <f t="shared" si="208"/>
        <v>0</v>
      </c>
      <c r="I797" s="108">
        <f t="shared" si="192"/>
        <v>0</v>
      </c>
    </row>
    <row r="798" spans="1:13" s="53" customFormat="1" ht="12" hidden="1">
      <c r="A798" s="24" t="s">
        <v>220</v>
      </c>
      <c r="B798" s="20" t="s">
        <v>50</v>
      </c>
      <c r="C798" s="20" t="s">
        <v>8</v>
      </c>
      <c r="D798" s="20" t="s">
        <v>7</v>
      </c>
      <c r="E798" s="20" t="s">
        <v>218</v>
      </c>
      <c r="F798" s="20"/>
      <c r="G798" s="108">
        <f t="shared" si="208"/>
        <v>0</v>
      </c>
      <c r="H798" s="108">
        <f t="shared" si="208"/>
        <v>0</v>
      </c>
      <c r="I798" s="108">
        <f t="shared" si="192"/>
        <v>0</v>
      </c>
      <c r="J798" s="5"/>
      <c r="K798" s="5"/>
      <c r="L798" s="5"/>
      <c r="M798" s="5"/>
    </row>
    <row r="799" spans="1:13" s="2" customFormat="1" ht="12" hidden="1">
      <c r="A799" s="21" t="s">
        <v>102</v>
      </c>
      <c r="B799" s="20" t="s">
        <v>50</v>
      </c>
      <c r="C799" s="20" t="s">
        <v>8</v>
      </c>
      <c r="D799" s="20" t="s">
        <v>7</v>
      </c>
      <c r="E799" s="20" t="s">
        <v>218</v>
      </c>
      <c r="F799" s="20" t="s">
        <v>100</v>
      </c>
      <c r="G799" s="108">
        <f t="shared" si="208"/>
        <v>0</v>
      </c>
      <c r="H799" s="108">
        <f t="shared" si="208"/>
        <v>0</v>
      </c>
      <c r="I799" s="108">
        <f t="shared" si="192"/>
        <v>0</v>
      </c>
    </row>
    <row r="800" spans="1:13" s="2" customFormat="1" ht="12" hidden="1">
      <c r="A800" s="21" t="s">
        <v>112</v>
      </c>
      <c r="B800" s="20" t="s">
        <v>50</v>
      </c>
      <c r="C800" s="20" t="s">
        <v>8</v>
      </c>
      <c r="D800" s="20" t="s">
        <v>7</v>
      </c>
      <c r="E800" s="20" t="s">
        <v>218</v>
      </c>
      <c r="F800" s="20" t="s">
        <v>111</v>
      </c>
      <c r="G800" s="108"/>
      <c r="H800" s="108"/>
      <c r="I800" s="108">
        <f t="shared" si="192"/>
        <v>0</v>
      </c>
    </row>
    <row r="801" spans="1:13" s="2" customFormat="1" ht="24" hidden="1">
      <c r="A801" s="21" t="s">
        <v>283</v>
      </c>
      <c r="B801" s="20" t="s">
        <v>50</v>
      </c>
      <c r="C801" s="20" t="s">
        <v>8</v>
      </c>
      <c r="D801" s="20" t="s">
        <v>7</v>
      </c>
      <c r="E801" s="20" t="s">
        <v>284</v>
      </c>
      <c r="F801" s="20"/>
      <c r="G801" s="108">
        <f>G802+G806</f>
        <v>0</v>
      </c>
      <c r="H801" s="108">
        <f>H802+H806</f>
        <v>0</v>
      </c>
      <c r="I801" s="108">
        <f t="shared" si="192"/>
        <v>0</v>
      </c>
    </row>
    <row r="802" spans="1:13" s="2" customFormat="1" ht="12" hidden="1">
      <c r="A802" s="21" t="s">
        <v>310</v>
      </c>
      <c r="B802" s="20" t="s">
        <v>50</v>
      </c>
      <c r="C802" s="20" t="s">
        <v>8</v>
      </c>
      <c r="D802" s="20" t="s">
        <v>7</v>
      </c>
      <c r="E802" s="20" t="s">
        <v>299</v>
      </c>
      <c r="F802" s="20"/>
      <c r="G802" s="108">
        <f>G803</f>
        <v>0</v>
      </c>
      <c r="H802" s="108">
        <f>H803</f>
        <v>0</v>
      </c>
      <c r="I802" s="108">
        <f t="shared" si="192"/>
        <v>0</v>
      </c>
    </row>
    <row r="803" spans="1:13" s="2" customFormat="1" ht="12" hidden="1">
      <c r="A803" s="21" t="s">
        <v>109</v>
      </c>
      <c r="B803" s="20" t="s">
        <v>50</v>
      </c>
      <c r="C803" s="20" t="s">
        <v>8</v>
      </c>
      <c r="D803" s="20" t="s">
        <v>7</v>
      </c>
      <c r="E803" s="20" t="s">
        <v>299</v>
      </c>
      <c r="F803" s="20" t="s">
        <v>100</v>
      </c>
      <c r="G803" s="108">
        <f>G804+G805</f>
        <v>0</v>
      </c>
      <c r="H803" s="108">
        <f>H804+H805</f>
        <v>0</v>
      </c>
      <c r="I803" s="108">
        <f t="shared" si="192"/>
        <v>0</v>
      </c>
    </row>
    <row r="804" spans="1:13" s="2" customFormat="1" ht="2.25" hidden="1" customHeight="1">
      <c r="A804" s="21" t="s">
        <v>110</v>
      </c>
      <c r="B804" s="20" t="s">
        <v>50</v>
      </c>
      <c r="C804" s="20" t="s">
        <v>8</v>
      </c>
      <c r="D804" s="20" t="s">
        <v>7</v>
      </c>
      <c r="E804" s="20" t="s">
        <v>299</v>
      </c>
      <c r="F804" s="20" t="s">
        <v>108</v>
      </c>
      <c r="G804" s="108">
        <v>0</v>
      </c>
      <c r="H804" s="109"/>
      <c r="I804" s="108">
        <f t="shared" si="192"/>
        <v>0</v>
      </c>
    </row>
    <row r="805" spans="1:13" s="2" customFormat="1" ht="12" hidden="1">
      <c r="A805" s="21" t="s">
        <v>112</v>
      </c>
      <c r="B805" s="20" t="s">
        <v>50</v>
      </c>
      <c r="C805" s="20" t="s">
        <v>8</v>
      </c>
      <c r="D805" s="20" t="s">
        <v>7</v>
      </c>
      <c r="E805" s="20" t="s">
        <v>299</v>
      </c>
      <c r="F805" s="20" t="s">
        <v>111</v>
      </c>
      <c r="G805" s="108"/>
      <c r="H805" s="109"/>
      <c r="I805" s="108">
        <f t="shared" si="192"/>
        <v>0</v>
      </c>
    </row>
    <row r="806" spans="1:13" s="2" customFormat="1" ht="12" hidden="1">
      <c r="A806" s="21" t="s">
        <v>409</v>
      </c>
      <c r="B806" s="20" t="s">
        <v>50</v>
      </c>
      <c r="C806" s="20" t="s">
        <v>8</v>
      </c>
      <c r="D806" s="20" t="s">
        <v>7</v>
      </c>
      <c r="E806" s="20" t="s">
        <v>408</v>
      </c>
      <c r="F806" s="20"/>
      <c r="G806" s="108">
        <f>G807</f>
        <v>0</v>
      </c>
      <c r="H806" s="108">
        <f>H807</f>
        <v>0</v>
      </c>
      <c r="I806" s="108">
        <f t="shared" si="192"/>
        <v>0</v>
      </c>
    </row>
    <row r="807" spans="1:13" s="2" customFormat="1" ht="12" hidden="1">
      <c r="A807" s="21" t="s">
        <v>102</v>
      </c>
      <c r="B807" s="20" t="s">
        <v>50</v>
      </c>
      <c r="C807" s="20" t="s">
        <v>8</v>
      </c>
      <c r="D807" s="20" t="s">
        <v>7</v>
      </c>
      <c r="E807" s="20" t="s">
        <v>408</v>
      </c>
      <c r="F807" s="20" t="s">
        <v>100</v>
      </c>
      <c r="G807" s="108">
        <f>G808</f>
        <v>0</v>
      </c>
      <c r="H807" s="108">
        <f>H808</f>
        <v>0</v>
      </c>
      <c r="I807" s="108">
        <f t="shared" si="192"/>
        <v>0</v>
      </c>
    </row>
    <row r="808" spans="1:13" s="2" customFormat="1" ht="12" hidden="1">
      <c r="A808" s="21" t="s">
        <v>112</v>
      </c>
      <c r="B808" s="20" t="s">
        <v>50</v>
      </c>
      <c r="C808" s="20" t="s">
        <v>8</v>
      </c>
      <c r="D808" s="20" t="s">
        <v>7</v>
      </c>
      <c r="E808" s="20" t="s">
        <v>408</v>
      </c>
      <c r="F808" s="20" t="s">
        <v>111</v>
      </c>
      <c r="G808" s="108"/>
      <c r="H808" s="109"/>
      <c r="I808" s="108">
        <f t="shared" si="192"/>
        <v>0</v>
      </c>
    </row>
    <row r="809" spans="1:13" s="2" customFormat="1" ht="24" hidden="1">
      <c r="A809" s="90" t="s">
        <v>323</v>
      </c>
      <c r="B809" s="20" t="s">
        <v>50</v>
      </c>
      <c r="C809" s="20" t="s">
        <v>8</v>
      </c>
      <c r="D809" s="20" t="s">
        <v>7</v>
      </c>
      <c r="E809" s="20" t="s">
        <v>325</v>
      </c>
      <c r="F809" s="20"/>
      <c r="G809" s="108">
        <f t="shared" ref="G809:H811" si="209">G810</f>
        <v>0</v>
      </c>
      <c r="H809" s="108">
        <f t="shared" si="209"/>
        <v>0</v>
      </c>
      <c r="I809" s="108">
        <f t="shared" si="192"/>
        <v>0</v>
      </c>
    </row>
    <row r="810" spans="1:13" s="2" customFormat="1" ht="12" hidden="1">
      <c r="A810" s="81" t="s">
        <v>349</v>
      </c>
      <c r="B810" s="20" t="s">
        <v>50</v>
      </c>
      <c r="C810" s="20" t="s">
        <v>8</v>
      </c>
      <c r="D810" s="20" t="s">
        <v>7</v>
      </c>
      <c r="E810" s="20" t="s">
        <v>347</v>
      </c>
      <c r="F810" s="20"/>
      <c r="G810" s="108">
        <f>G811</f>
        <v>0</v>
      </c>
      <c r="H810" s="108">
        <f>H811</f>
        <v>0</v>
      </c>
      <c r="I810" s="108">
        <f t="shared" si="192"/>
        <v>0</v>
      </c>
    </row>
    <row r="811" spans="1:13" s="2" customFormat="1" ht="12" hidden="1">
      <c r="A811" s="24" t="s">
        <v>324</v>
      </c>
      <c r="B811" s="20" t="s">
        <v>50</v>
      </c>
      <c r="C811" s="20" t="s">
        <v>8</v>
      </c>
      <c r="D811" s="20" t="s">
        <v>7</v>
      </c>
      <c r="E811" s="20" t="s">
        <v>348</v>
      </c>
      <c r="F811" s="20"/>
      <c r="G811" s="108">
        <f t="shared" si="209"/>
        <v>0</v>
      </c>
      <c r="H811" s="108">
        <f t="shared" si="209"/>
        <v>0</v>
      </c>
      <c r="I811" s="108">
        <f t="shared" si="192"/>
        <v>0</v>
      </c>
    </row>
    <row r="812" spans="1:13" s="2" customFormat="1" ht="12" hidden="1">
      <c r="A812" s="21" t="s">
        <v>109</v>
      </c>
      <c r="B812" s="20" t="s">
        <v>50</v>
      </c>
      <c r="C812" s="20" t="s">
        <v>8</v>
      </c>
      <c r="D812" s="20" t="s">
        <v>7</v>
      </c>
      <c r="E812" s="20" t="s">
        <v>348</v>
      </c>
      <c r="F812" s="20" t="s">
        <v>100</v>
      </c>
      <c r="G812" s="108">
        <f>G813+G814</f>
        <v>0</v>
      </c>
      <c r="H812" s="108">
        <f>H813+H814</f>
        <v>0</v>
      </c>
      <c r="I812" s="108">
        <f t="shared" si="192"/>
        <v>0</v>
      </c>
    </row>
    <row r="813" spans="1:13" s="2" customFormat="1" ht="12" hidden="1">
      <c r="A813" s="21" t="s">
        <v>110</v>
      </c>
      <c r="B813" s="20" t="s">
        <v>50</v>
      </c>
      <c r="C813" s="20" t="s">
        <v>8</v>
      </c>
      <c r="D813" s="20" t="s">
        <v>7</v>
      </c>
      <c r="E813" s="20" t="s">
        <v>348</v>
      </c>
      <c r="F813" s="20" t="s">
        <v>108</v>
      </c>
      <c r="G813" s="108">
        <v>0</v>
      </c>
      <c r="H813" s="109"/>
      <c r="I813" s="108">
        <f t="shared" si="192"/>
        <v>0</v>
      </c>
    </row>
    <row r="814" spans="1:13" s="2" customFormat="1" ht="12" hidden="1">
      <c r="A814" s="21" t="s">
        <v>112</v>
      </c>
      <c r="B814" s="20" t="s">
        <v>50</v>
      </c>
      <c r="C814" s="20" t="s">
        <v>8</v>
      </c>
      <c r="D814" s="20" t="s">
        <v>7</v>
      </c>
      <c r="E814" s="20" t="s">
        <v>348</v>
      </c>
      <c r="F814" s="20" t="s">
        <v>111</v>
      </c>
      <c r="G814" s="108"/>
      <c r="H814" s="109"/>
      <c r="I814" s="108">
        <f t="shared" si="192"/>
        <v>0</v>
      </c>
    </row>
    <row r="815" spans="1:13" s="6" customFormat="1" ht="12" hidden="1">
      <c r="A815" s="25" t="s">
        <v>54</v>
      </c>
      <c r="B815" s="16" t="s">
        <v>50</v>
      </c>
      <c r="C815" s="16" t="s">
        <v>17</v>
      </c>
      <c r="D815" s="16"/>
      <c r="E815" s="16"/>
      <c r="F815" s="16"/>
      <c r="G815" s="106">
        <f t="shared" ref="G815:H823" si="210">G816</f>
        <v>0</v>
      </c>
      <c r="H815" s="106">
        <f t="shared" si="210"/>
        <v>0</v>
      </c>
      <c r="I815" s="106">
        <f t="shared" si="192"/>
        <v>0</v>
      </c>
      <c r="J815" s="2"/>
      <c r="K815" s="2"/>
      <c r="L815" s="2"/>
      <c r="M815" s="2"/>
    </row>
    <row r="816" spans="1:13" s="53" customFormat="1" ht="12" hidden="1">
      <c r="A816" s="22" t="s">
        <v>20</v>
      </c>
      <c r="B816" s="18" t="s">
        <v>50</v>
      </c>
      <c r="C816" s="18" t="s">
        <v>17</v>
      </c>
      <c r="D816" s="18" t="s">
        <v>5</v>
      </c>
      <c r="E816" s="18"/>
      <c r="F816" s="18"/>
      <c r="G816" s="107">
        <f t="shared" si="210"/>
        <v>0</v>
      </c>
      <c r="H816" s="107">
        <f t="shared" si="210"/>
        <v>0</v>
      </c>
      <c r="I816" s="107">
        <f t="shared" si="192"/>
        <v>0</v>
      </c>
      <c r="J816" s="5"/>
      <c r="K816" s="5"/>
      <c r="L816" s="5"/>
      <c r="M816" s="5"/>
    </row>
    <row r="817" spans="1:13" s="2" customFormat="1" ht="12" hidden="1">
      <c r="A817" s="21" t="s">
        <v>224</v>
      </c>
      <c r="B817" s="20" t="s">
        <v>50</v>
      </c>
      <c r="C817" s="20" t="s">
        <v>17</v>
      </c>
      <c r="D817" s="20" t="s">
        <v>5</v>
      </c>
      <c r="E817" s="20" t="s">
        <v>155</v>
      </c>
      <c r="F817" s="20"/>
      <c r="G817" s="108">
        <f t="shared" si="210"/>
        <v>0</v>
      </c>
      <c r="H817" s="108">
        <f t="shared" si="210"/>
        <v>0</v>
      </c>
      <c r="I817" s="108">
        <f t="shared" si="192"/>
        <v>0</v>
      </c>
    </row>
    <row r="818" spans="1:13" s="2" customFormat="1" ht="12" hidden="1">
      <c r="A818" s="21" t="s">
        <v>239</v>
      </c>
      <c r="B818" s="20" t="s">
        <v>50</v>
      </c>
      <c r="C818" s="20" t="s">
        <v>17</v>
      </c>
      <c r="D818" s="20" t="s">
        <v>5</v>
      </c>
      <c r="E818" s="20" t="s">
        <v>225</v>
      </c>
      <c r="F818" s="20"/>
      <c r="G818" s="108">
        <f>G822+G825+G819</f>
        <v>0</v>
      </c>
      <c r="H818" s="108">
        <f>H822+H825+H819</f>
        <v>0</v>
      </c>
      <c r="I818" s="108">
        <f t="shared" si="192"/>
        <v>0</v>
      </c>
    </row>
    <row r="819" spans="1:13" s="2" customFormat="1" ht="12" hidden="1">
      <c r="A819" s="21" t="s">
        <v>385</v>
      </c>
      <c r="B819" s="20" t="s">
        <v>50</v>
      </c>
      <c r="C819" s="20" t="s">
        <v>17</v>
      </c>
      <c r="D819" s="20" t="s">
        <v>5</v>
      </c>
      <c r="E819" s="20" t="s">
        <v>386</v>
      </c>
      <c r="F819" s="20"/>
      <c r="G819" s="108">
        <f>G820</f>
        <v>0</v>
      </c>
      <c r="H819" s="108">
        <f>H820</f>
        <v>0</v>
      </c>
      <c r="I819" s="108">
        <f t="shared" si="192"/>
        <v>0</v>
      </c>
    </row>
    <row r="820" spans="1:13" s="2" customFormat="1" ht="12" hidden="1">
      <c r="A820" s="21" t="s">
        <v>102</v>
      </c>
      <c r="B820" s="20" t="s">
        <v>50</v>
      </c>
      <c r="C820" s="20" t="s">
        <v>17</v>
      </c>
      <c r="D820" s="20" t="s">
        <v>5</v>
      </c>
      <c r="E820" s="20" t="s">
        <v>386</v>
      </c>
      <c r="F820" s="20" t="s">
        <v>100</v>
      </c>
      <c r="G820" s="108">
        <f>G821</f>
        <v>0</v>
      </c>
      <c r="H820" s="108">
        <f>H821</f>
        <v>0</v>
      </c>
      <c r="I820" s="108">
        <f t="shared" si="192"/>
        <v>0</v>
      </c>
    </row>
    <row r="821" spans="1:13" s="2" customFormat="1" ht="12" hidden="1">
      <c r="A821" s="21" t="s">
        <v>112</v>
      </c>
      <c r="B821" s="20" t="s">
        <v>50</v>
      </c>
      <c r="C821" s="20" t="s">
        <v>17</v>
      </c>
      <c r="D821" s="20" t="s">
        <v>5</v>
      </c>
      <c r="E821" s="20" t="s">
        <v>386</v>
      </c>
      <c r="F821" s="20" t="s">
        <v>111</v>
      </c>
      <c r="G821" s="108"/>
      <c r="H821" s="108"/>
      <c r="I821" s="108">
        <f t="shared" si="192"/>
        <v>0</v>
      </c>
    </row>
    <row r="822" spans="1:13" s="2" customFormat="1" ht="3.75" hidden="1" customHeight="1">
      <c r="A822" s="21" t="s">
        <v>312</v>
      </c>
      <c r="B822" s="20" t="s">
        <v>50</v>
      </c>
      <c r="C822" s="20" t="s">
        <v>17</v>
      </c>
      <c r="D822" s="20" t="s">
        <v>5</v>
      </c>
      <c r="E822" s="20" t="s">
        <v>277</v>
      </c>
      <c r="F822" s="20"/>
      <c r="G822" s="108">
        <f t="shared" si="210"/>
        <v>0</v>
      </c>
      <c r="H822" s="108">
        <f t="shared" si="210"/>
        <v>0</v>
      </c>
      <c r="I822" s="108">
        <f t="shared" si="192"/>
        <v>0</v>
      </c>
    </row>
    <row r="823" spans="1:13" s="2" customFormat="1" ht="12" hidden="1">
      <c r="A823" s="21" t="s">
        <v>109</v>
      </c>
      <c r="B823" s="20" t="s">
        <v>50</v>
      </c>
      <c r="C823" s="20" t="s">
        <v>17</v>
      </c>
      <c r="D823" s="20" t="s">
        <v>5</v>
      </c>
      <c r="E823" s="20" t="s">
        <v>277</v>
      </c>
      <c r="F823" s="20" t="s">
        <v>100</v>
      </c>
      <c r="G823" s="108">
        <f t="shared" si="210"/>
        <v>0</v>
      </c>
      <c r="H823" s="108">
        <f t="shared" si="210"/>
        <v>0</v>
      </c>
      <c r="I823" s="108">
        <f t="shared" si="192"/>
        <v>0</v>
      </c>
    </row>
    <row r="824" spans="1:13" s="2" customFormat="1" ht="12" hidden="1">
      <c r="A824" s="21" t="s">
        <v>110</v>
      </c>
      <c r="B824" s="20" t="s">
        <v>50</v>
      </c>
      <c r="C824" s="20" t="s">
        <v>17</v>
      </c>
      <c r="D824" s="20" t="s">
        <v>5</v>
      </c>
      <c r="E824" s="20" t="s">
        <v>277</v>
      </c>
      <c r="F824" s="20" t="s">
        <v>108</v>
      </c>
      <c r="G824" s="108"/>
      <c r="H824" s="109"/>
      <c r="I824" s="108">
        <f t="shared" si="192"/>
        <v>0</v>
      </c>
    </row>
    <row r="825" spans="1:13" s="2" customFormat="1" ht="36" hidden="1">
      <c r="A825" s="21" t="s">
        <v>384</v>
      </c>
      <c r="B825" s="20" t="s">
        <v>50</v>
      </c>
      <c r="C825" s="20" t="s">
        <v>17</v>
      </c>
      <c r="D825" s="20" t="s">
        <v>5</v>
      </c>
      <c r="E825" s="20" t="s">
        <v>363</v>
      </c>
      <c r="F825" s="20"/>
      <c r="G825" s="108">
        <f>G826</f>
        <v>0</v>
      </c>
      <c r="H825" s="108">
        <f>H826</f>
        <v>0</v>
      </c>
      <c r="I825" s="108">
        <f t="shared" ref="I825:I858" si="211">G825+H825</f>
        <v>0</v>
      </c>
    </row>
    <row r="826" spans="1:13" s="2" customFormat="1" ht="12" hidden="1">
      <c r="A826" s="21" t="s">
        <v>109</v>
      </c>
      <c r="B826" s="20" t="s">
        <v>50</v>
      </c>
      <c r="C826" s="20" t="s">
        <v>17</v>
      </c>
      <c r="D826" s="20" t="s">
        <v>5</v>
      </c>
      <c r="E826" s="20" t="s">
        <v>363</v>
      </c>
      <c r="F826" s="20" t="s">
        <v>100</v>
      </c>
      <c r="G826" s="108">
        <f>G827</f>
        <v>0</v>
      </c>
      <c r="H826" s="108">
        <f>H827</f>
        <v>0</v>
      </c>
      <c r="I826" s="108">
        <f t="shared" si="211"/>
        <v>0</v>
      </c>
    </row>
    <row r="827" spans="1:13" s="2" customFormat="1" ht="12" hidden="1">
      <c r="A827" s="21" t="s">
        <v>110</v>
      </c>
      <c r="B827" s="20" t="s">
        <v>50</v>
      </c>
      <c r="C827" s="20" t="s">
        <v>17</v>
      </c>
      <c r="D827" s="20" t="s">
        <v>5</v>
      </c>
      <c r="E827" s="20" t="s">
        <v>363</v>
      </c>
      <c r="F827" s="20" t="s">
        <v>108</v>
      </c>
      <c r="G827" s="108"/>
      <c r="H827" s="111"/>
      <c r="I827" s="108">
        <f t="shared" si="211"/>
        <v>0</v>
      </c>
    </row>
    <row r="828" spans="1:13" s="6" customFormat="1" ht="12" hidden="1">
      <c r="A828" s="15" t="s">
        <v>31</v>
      </c>
      <c r="B828" s="16" t="s">
        <v>50</v>
      </c>
      <c r="C828" s="16" t="s">
        <v>45</v>
      </c>
      <c r="D828" s="16"/>
      <c r="E828" s="16"/>
      <c r="F828" s="16"/>
      <c r="G828" s="106">
        <f t="shared" ref="G828:H833" si="212">G829</f>
        <v>0</v>
      </c>
      <c r="H828" s="106">
        <f t="shared" si="212"/>
        <v>0</v>
      </c>
      <c r="I828" s="106">
        <f t="shared" si="211"/>
        <v>0</v>
      </c>
      <c r="J828" s="2"/>
      <c r="K828" s="2"/>
      <c r="L828" s="2"/>
      <c r="M828" s="2"/>
    </row>
    <row r="829" spans="1:13" s="53" customFormat="1" ht="12" hidden="1">
      <c r="A829" s="33" t="s">
        <v>55</v>
      </c>
      <c r="B829" s="18" t="s">
        <v>50</v>
      </c>
      <c r="C829" s="18" t="s">
        <v>45</v>
      </c>
      <c r="D829" s="18" t="s">
        <v>5</v>
      </c>
      <c r="E829" s="18"/>
      <c r="F829" s="18"/>
      <c r="G829" s="107">
        <f t="shared" si="212"/>
        <v>0</v>
      </c>
      <c r="H829" s="107">
        <f t="shared" si="212"/>
        <v>0</v>
      </c>
      <c r="I829" s="107">
        <f t="shared" si="211"/>
        <v>0</v>
      </c>
      <c r="J829" s="5"/>
      <c r="K829" s="5"/>
      <c r="L829" s="5"/>
      <c r="M829" s="5"/>
    </row>
    <row r="830" spans="1:13" s="2" customFormat="1" ht="24" hidden="1">
      <c r="A830" s="90" t="s">
        <v>323</v>
      </c>
      <c r="B830" s="20" t="s">
        <v>50</v>
      </c>
      <c r="C830" s="20" t="s">
        <v>45</v>
      </c>
      <c r="D830" s="20" t="s">
        <v>5</v>
      </c>
      <c r="E830" s="20" t="s">
        <v>325</v>
      </c>
      <c r="F830" s="20"/>
      <c r="G830" s="108">
        <f t="shared" si="212"/>
        <v>0</v>
      </c>
      <c r="H830" s="108">
        <f t="shared" si="212"/>
        <v>0</v>
      </c>
      <c r="I830" s="108">
        <f t="shared" si="211"/>
        <v>0</v>
      </c>
    </row>
    <row r="831" spans="1:13" s="2" customFormat="1" ht="12" hidden="1">
      <c r="A831" s="81" t="s">
        <v>349</v>
      </c>
      <c r="B831" s="20" t="s">
        <v>50</v>
      </c>
      <c r="C831" s="20" t="s">
        <v>45</v>
      </c>
      <c r="D831" s="20" t="s">
        <v>5</v>
      </c>
      <c r="E831" s="20" t="s">
        <v>347</v>
      </c>
      <c r="F831" s="20"/>
      <c r="G831" s="108">
        <f t="shared" si="212"/>
        <v>0</v>
      </c>
      <c r="H831" s="108">
        <f t="shared" si="212"/>
        <v>0</v>
      </c>
      <c r="I831" s="108">
        <f t="shared" si="211"/>
        <v>0</v>
      </c>
    </row>
    <row r="832" spans="1:13" s="2" customFormat="1" ht="12" hidden="1">
      <c r="A832" s="24" t="s">
        <v>324</v>
      </c>
      <c r="B832" s="20" t="s">
        <v>50</v>
      </c>
      <c r="C832" s="20" t="s">
        <v>45</v>
      </c>
      <c r="D832" s="20" t="s">
        <v>5</v>
      </c>
      <c r="E832" s="20" t="s">
        <v>348</v>
      </c>
      <c r="F832" s="20"/>
      <c r="G832" s="108">
        <f t="shared" si="212"/>
        <v>0</v>
      </c>
      <c r="H832" s="108">
        <f t="shared" si="212"/>
        <v>0</v>
      </c>
      <c r="I832" s="108">
        <f t="shared" si="211"/>
        <v>0</v>
      </c>
    </row>
    <row r="833" spans="1:13" s="2" customFormat="1" ht="12" hidden="1">
      <c r="A833" s="21" t="s">
        <v>109</v>
      </c>
      <c r="B833" s="20" t="s">
        <v>50</v>
      </c>
      <c r="C833" s="20" t="s">
        <v>45</v>
      </c>
      <c r="D833" s="20" t="s">
        <v>5</v>
      </c>
      <c r="E833" s="20" t="s">
        <v>348</v>
      </c>
      <c r="F833" s="20" t="s">
        <v>100</v>
      </c>
      <c r="G833" s="108">
        <f t="shared" si="212"/>
        <v>0</v>
      </c>
      <c r="H833" s="108">
        <f t="shared" si="212"/>
        <v>0</v>
      </c>
      <c r="I833" s="108">
        <f t="shared" si="211"/>
        <v>0</v>
      </c>
    </row>
    <row r="834" spans="1:13" s="2" customFormat="1" ht="12" hidden="1">
      <c r="A834" s="21" t="s">
        <v>110</v>
      </c>
      <c r="B834" s="20" t="s">
        <v>50</v>
      </c>
      <c r="C834" s="20" t="s">
        <v>45</v>
      </c>
      <c r="D834" s="20" t="s">
        <v>5</v>
      </c>
      <c r="E834" s="20" t="s">
        <v>348</v>
      </c>
      <c r="F834" s="20" t="s">
        <v>108</v>
      </c>
      <c r="G834" s="108">
        <v>0</v>
      </c>
      <c r="H834" s="109"/>
      <c r="I834" s="108">
        <f t="shared" si="211"/>
        <v>0</v>
      </c>
    </row>
    <row r="835" spans="1:13" s="2" customFormat="1" ht="12">
      <c r="A835" s="15" t="s">
        <v>245</v>
      </c>
      <c r="B835" s="16" t="s">
        <v>50</v>
      </c>
      <c r="C835" s="16" t="s">
        <v>30</v>
      </c>
      <c r="D835" s="16"/>
      <c r="E835" s="16"/>
      <c r="F835" s="16"/>
      <c r="G835" s="106">
        <f>G836+G845+G851</f>
        <v>24169.699999999997</v>
      </c>
      <c r="H835" s="106">
        <f t="shared" ref="H835" si="213">H836+H845+H851</f>
        <v>0</v>
      </c>
      <c r="I835" s="106">
        <f t="shared" si="211"/>
        <v>24169.699999999997</v>
      </c>
    </row>
    <row r="836" spans="1:13" s="2" customFormat="1" ht="24">
      <c r="A836" s="17" t="s">
        <v>42</v>
      </c>
      <c r="B836" s="18" t="s">
        <v>50</v>
      </c>
      <c r="C836" s="18" t="s">
        <v>30</v>
      </c>
      <c r="D836" s="18" t="s">
        <v>5</v>
      </c>
      <c r="E836" s="18"/>
      <c r="F836" s="18"/>
      <c r="G836" s="107">
        <f>G837</f>
        <v>3914.6000000000004</v>
      </c>
      <c r="H836" s="107">
        <f t="shared" ref="H836:H837" si="214">H837</f>
        <v>0</v>
      </c>
      <c r="I836" s="107">
        <f t="shared" si="211"/>
        <v>3914.6000000000004</v>
      </c>
    </row>
    <row r="837" spans="1:13" s="2" customFormat="1" ht="24">
      <c r="A837" s="21" t="s">
        <v>447</v>
      </c>
      <c r="B837" s="20" t="s">
        <v>50</v>
      </c>
      <c r="C837" s="20" t="s">
        <v>30</v>
      </c>
      <c r="D837" s="20" t="s">
        <v>5</v>
      </c>
      <c r="E837" s="20" t="s">
        <v>178</v>
      </c>
      <c r="F837" s="20"/>
      <c r="G837" s="108">
        <f>G838</f>
        <v>3914.6000000000004</v>
      </c>
      <c r="H837" s="108">
        <f t="shared" si="214"/>
        <v>0</v>
      </c>
      <c r="I837" s="108">
        <f t="shared" si="211"/>
        <v>3914.6000000000004</v>
      </c>
    </row>
    <row r="838" spans="1:13" s="2" customFormat="1" ht="24">
      <c r="A838" s="21" t="s">
        <v>449</v>
      </c>
      <c r="B838" s="20" t="s">
        <v>50</v>
      </c>
      <c r="C838" s="20" t="s">
        <v>30</v>
      </c>
      <c r="D838" s="20" t="s">
        <v>5</v>
      </c>
      <c r="E838" s="20" t="s">
        <v>185</v>
      </c>
      <c r="F838" s="20"/>
      <c r="G838" s="108">
        <f>G839+G842</f>
        <v>3914.6000000000004</v>
      </c>
      <c r="H838" s="108">
        <f t="shared" ref="H838" si="215">H839+H842</f>
        <v>0</v>
      </c>
      <c r="I838" s="108">
        <f t="shared" si="211"/>
        <v>3914.6000000000004</v>
      </c>
    </row>
    <row r="839" spans="1:13" s="2" customFormat="1" ht="12">
      <c r="A839" s="21" t="s">
        <v>113</v>
      </c>
      <c r="B839" s="20" t="s">
        <v>50</v>
      </c>
      <c r="C839" s="20" t="s">
        <v>30</v>
      </c>
      <c r="D839" s="20" t="s">
        <v>5</v>
      </c>
      <c r="E839" s="20" t="s">
        <v>186</v>
      </c>
      <c r="F839" s="20"/>
      <c r="G839" s="108">
        <f>G840</f>
        <v>2289.8000000000002</v>
      </c>
      <c r="H839" s="108">
        <f t="shared" ref="H839:H840" si="216">H840</f>
        <v>0</v>
      </c>
      <c r="I839" s="108">
        <f t="shared" si="211"/>
        <v>2289.8000000000002</v>
      </c>
    </row>
    <row r="840" spans="1:13" s="2" customFormat="1" ht="12">
      <c r="A840" s="21" t="s">
        <v>109</v>
      </c>
      <c r="B840" s="20" t="s">
        <v>50</v>
      </c>
      <c r="C840" s="20" t="s">
        <v>30</v>
      </c>
      <c r="D840" s="20" t="s">
        <v>5</v>
      </c>
      <c r="E840" s="20" t="s">
        <v>186</v>
      </c>
      <c r="F840" s="20" t="s">
        <v>100</v>
      </c>
      <c r="G840" s="108">
        <f>G841</f>
        <v>2289.8000000000002</v>
      </c>
      <c r="H840" s="108">
        <f t="shared" si="216"/>
        <v>0</v>
      </c>
      <c r="I840" s="108">
        <f t="shared" si="211"/>
        <v>2289.8000000000002</v>
      </c>
    </row>
    <row r="841" spans="1:13" s="2" customFormat="1" ht="12">
      <c r="A841" s="21" t="s">
        <v>209</v>
      </c>
      <c r="B841" s="20" t="s">
        <v>50</v>
      </c>
      <c r="C841" s="20" t="s">
        <v>30</v>
      </c>
      <c r="D841" s="20" t="s">
        <v>5</v>
      </c>
      <c r="E841" s="20" t="s">
        <v>186</v>
      </c>
      <c r="F841" s="20" t="s">
        <v>211</v>
      </c>
      <c r="G841" s="108">
        <v>2289.8000000000002</v>
      </c>
      <c r="H841" s="109"/>
      <c r="I841" s="108">
        <f t="shared" si="211"/>
        <v>2289.8000000000002</v>
      </c>
    </row>
    <row r="842" spans="1:13" s="2" customFormat="1" ht="12">
      <c r="A842" s="21" t="s">
        <v>113</v>
      </c>
      <c r="B842" s="20" t="s">
        <v>50</v>
      </c>
      <c r="C842" s="20" t="s">
        <v>30</v>
      </c>
      <c r="D842" s="20" t="s">
        <v>5</v>
      </c>
      <c r="E842" s="20" t="s">
        <v>187</v>
      </c>
      <c r="F842" s="20"/>
      <c r="G842" s="108">
        <f>G843</f>
        <v>1624.8</v>
      </c>
      <c r="H842" s="108">
        <f t="shared" ref="H842:H843" si="217">H843</f>
        <v>0</v>
      </c>
      <c r="I842" s="108">
        <f t="shared" si="211"/>
        <v>1624.8</v>
      </c>
    </row>
    <row r="843" spans="1:13" s="6" customFormat="1" ht="12">
      <c r="A843" s="21" t="s">
        <v>109</v>
      </c>
      <c r="B843" s="20" t="s">
        <v>50</v>
      </c>
      <c r="C843" s="20" t="s">
        <v>30</v>
      </c>
      <c r="D843" s="20" t="s">
        <v>5</v>
      </c>
      <c r="E843" s="20" t="s">
        <v>187</v>
      </c>
      <c r="F843" s="20" t="s">
        <v>100</v>
      </c>
      <c r="G843" s="108">
        <f>G844</f>
        <v>1624.8</v>
      </c>
      <c r="H843" s="108">
        <f t="shared" si="217"/>
        <v>0</v>
      </c>
      <c r="I843" s="108">
        <f t="shared" si="211"/>
        <v>1624.8</v>
      </c>
      <c r="J843" s="2"/>
      <c r="K843" s="2"/>
      <c r="L843" s="2"/>
      <c r="M843" s="2"/>
    </row>
    <row r="844" spans="1:13" s="2" customFormat="1" ht="14.25" customHeight="1">
      <c r="A844" s="21" t="s">
        <v>210</v>
      </c>
      <c r="B844" s="20" t="s">
        <v>50</v>
      </c>
      <c r="C844" s="20" t="s">
        <v>30</v>
      </c>
      <c r="D844" s="20" t="s">
        <v>5</v>
      </c>
      <c r="E844" s="20" t="s">
        <v>187</v>
      </c>
      <c r="F844" s="20" t="s">
        <v>211</v>
      </c>
      <c r="G844" s="108">
        <v>1624.8</v>
      </c>
      <c r="H844" s="109"/>
      <c r="I844" s="108">
        <f t="shared" si="211"/>
        <v>1624.8</v>
      </c>
    </row>
    <row r="845" spans="1:13" s="2" customFormat="1" ht="12" hidden="1">
      <c r="A845" s="22" t="s">
        <v>52</v>
      </c>
      <c r="B845" s="18" t="s">
        <v>50</v>
      </c>
      <c r="C845" s="18" t="s">
        <v>30</v>
      </c>
      <c r="D845" s="18" t="s">
        <v>6</v>
      </c>
      <c r="E845" s="18"/>
      <c r="F845" s="18"/>
      <c r="G845" s="107">
        <f t="shared" ref="G845:H849" si="218">G846</f>
        <v>0</v>
      </c>
      <c r="H845" s="107">
        <f t="shared" si="218"/>
        <v>0</v>
      </c>
      <c r="I845" s="107">
        <f t="shared" si="211"/>
        <v>0</v>
      </c>
    </row>
    <row r="846" spans="1:13" s="2" customFormat="1" ht="24" hidden="1">
      <c r="A846" s="21" t="s">
        <v>447</v>
      </c>
      <c r="B846" s="20" t="s">
        <v>50</v>
      </c>
      <c r="C846" s="20" t="s">
        <v>30</v>
      </c>
      <c r="D846" s="20" t="s">
        <v>6</v>
      </c>
      <c r="E846" s="20" t="s">
        <v>178</v>
      </c>
      <c r="F846" s="20"/>
      <c r="G846" s="108">
        <f t="shared" si="218"/>
        <v>0</v>
      </c>
      <c r="H846" s="108">
        <f t="shared" si="218"/>
        <v>0</v>
      </c>
      <c r="I846" s="108">
        <f t="shared" si="211"/>
        <v>0</v>
      </c>
    </row>
    <row r="847" spans="1:13" s="2" customFormat="1" ht="24" hidden="1">
      <c r="A847" s="21" t="s">
        <v>449</v>
      </c>
      <c r="B847" s="20" t="s">
        <v>50</v>
      </c>
      <c r="C847" s="20" t="s">
        <v>30</v>
      </c>
      <c r="D847" s="20" t="s">
        <v>6</v>
      </c>
      <c r="E847" s="20" t="s">
        <v>185</v>
      </c>
      <c r="F847" s="20"/>
      <c r="G847" s="108">
        <f t="shared" si="218"/>
        <v>0</v>
      </c>
      <c r="H847" s="108">
        <f t="shared" si="218"/>
        <v>0</v>
      </c>
      <c r="I847" s="108">
        <f t="shared" si="211"/>
        <v>0</v>
      </c>
    </row>
    <row r="848" spans="1:13" s="2" customFormat="1" ht="12" hidden="1">
      <c r="A848" s="21" t="s">
        <v>233</v>
      </c>
      <c r="B848" s="20" t="s">
        <v>50</v>
      </c>
      <c r="C848" s="20" t="s">
        <v>30</v>
      </c>
      <c r="D848" s="20" t="s">
        <v>6</v>
      </c>
      <c r="E848" s="50" t="s">
        <v>188</v>
      </c>
      <c r="F848" s="20"/>
      <c r="G848" s="108">
        <f>G849</f>
        <v>0</v>
      </c>
      <c r="H848" s="108">
        <f t="shared" si="218"/>
        <v>0</v>
      </c>
      <c r="I848" s="108">
        <f t="shared" si="211"/>
        <v>0</v>
      </c>
    </row>
    <row r="849" spans="1:13" s="2" customFormat="1" ht="12" hidden="1">
      <c r="A849" s="21" t="s">
        <v>109</v>
      </c>
      <c r="B849" s="20" t="s">
        <v>50</v>
      </c>
      <c r="C849" s="20" t="s">
        <v>30</v>
      </c>
      <c r="D849" s="20" t="s">
        <v>6</v>
      </c>
      <c r="E849" s="50" t="s">
        <v>188</v>
      </c>
      <c r="F849" s="20" t="s">
        <v>100</v>
      </c>
      <c r="G849" s="108">
        <f>G850</f>
        <v>0</v>
      </c>
      <c r="H849" s="108">
        <f t="shared" si="218"/>
        <v>0</v>
      </c>
      <c r="I849" s="108">
        <f t="shared" si="211"/>
        <v>0</v>
      </c>
    </row>
    <row r="850" spans="1:13" s="2" customFormat="1" ht="12" hidden="1">
      <c r="A850" s="21" t="s">
        <v>210</v>
      </c>
      <c r="B850" s="20" t="s">
        <v>50</v>
      </c>
      <c r="C850" s="20" t="s">
        <v>30</v>
      </c>
      <c r="D850" s="20" t="s">
        <v>6</v>
      </c>
      <c r="E850" s="50" t="s">
        <v>188</v>
      </c>
      <c r="F850" s="20" t="s">
        <v>211</v>
      </c>
      <c r="G850" s="108"/>
      <c r="H850" s="109"/>
      <c r="I850" s="108">
        <f t="shared" si="211"/>
        <v>0</v>
      </c>
    </row>
    <row r="851" spans="1:13" s="2" customFormat="1" ht="12">
      <c r="A851" s="22" t="s">
        <v>285</v>
      </c>
      <c r="B851" s="18" t="s">
        <v>50</v>
      </c>
      <c r="C851" s="18" t="s">
        <v>30</v>
      </c>
      <c r="D851" s="18" t="s">
        <v>7</v>
      </c>
      <c r="E851" s="77"/>
      <c r="F851" s="18"/>
      <c r="G851" s="107">
        <f t="shared" ref="G851:H855" si="219">G852</f>
        <v>20255.099999999999</v>
      </c>
      <c r="H851" s="107">
        <f t="shared" si="219"/>
        <v>0</v>
      </c>
      <c r="I851" s="107">
        <f t="shared" si="211"/>
        <v>20255.099999999999</v>
      </c>
    </row>
    <row r="852" spans="1:13" s="2" customFormat="1" ht="24">
      <c r="A852" s="21" t="s">
        <v>447</v>
      </c>
      <c r="B852" s="20" t="s">
        <v>50</v>
      </c>
      <c r="C852" s="20" t="s">
        <v>30</v>
      </c>
      <c r="D852" s="20" t="s">
        <v>7</v>
      </c>
      <c r="E852" s="20" t="s">
        <v>178</v>
      </c>
      <c r="F852" s="20"/>
      <c r="G852" s="108">
        <f>G853</f>
        <v>20255.099999999999</v>
      </c>
      <c r="H852" s="108">
        <f>H853</f>
        <v>0</v>
      </c>
      <c r="I852" s="108">
        <f t="shared" si="211"/>
        <v>20255.099999999999</v>
      </c>
    </row>
    <row r="853" spans="1:13" s="2" customFormat="1" ht="24">
      <c r="A853" s="21" t="s">
        <v>449</v>
      </c>
      <c r="B853" s="20" t="s">
        <v>50</v>
      </c>
      <c r="C853" s="20" t="s">
        <v>30</v>
      </c>
      <c r="D853" s="20" t="s">
        <v>7</v>
      </c>
      <c r="E853" s="20" t="s">
        <v>185</v>
      </c>
      <c r="F853" s="20"/>
      <c r="G853" s="108">
        <f>G854</f>
        <v>20255.099999999999</v>
      </c>
      <c r="H853" s="108">
        <f>H854</f>
        <v>0</v>
      </c>
      <c r="I853" s="108">
        <f t="shared" si="211"/>
        <v>20255.099999999999</v>
      </c>
    </row>
    <row r="854" spans="1:13" s="2" customFormat="1" ht="24">
      <c r="A854" s="21" t="s">
        <v>450</v>
      </c>
      <c r="B854" s="20" t="s">
        <v>50</v>
      </c>
      <c r="C854" s="20" t="s">
        <v>30</v>
      </c>
      <c r="D854" s="20" t="s">
        <v>7</v>
      </c>
      <c r="E854" s="50" t="s">
        <v>451</v>
      </c>
      <c r="F854" s="20"/>
      <c r="G854" s="108">
        <f t="shared" si="219"/>
        <v>20255.099999999999</v>
      </c>
      <c r="H854" s="108">
        <f t="shared" si="219"/>
        <v>0</v>
      </c>
      <c r="I854" s="108">
        <f t="shared" si="211"/>
        <v>20255.099999999999</v>
      </c>
    </row>
    <row r="855" spans="1:13" s="53" customFormat="1" ht="12">
      <c r="A855" s="21" t="s">
        <v>109</v>
      </c>
      <c r="B855" s="20" t="s">
        <v>50</v>
      </c>
      <c r="C855" s="20" t="s">
        <v>30</v>
      </c>
      <c r="D855" s="20" t="s">
        <v>7</v>
      </c>
      <c r="E855" s="50" t="s">
        <v>451</v>
      </c>
      <c r="F855" s="20" t="s">
        <v>100</v>
      </c>
      <c r="G855" s="108">
        <f t="shared" si="219"/>
        <v>20255.099999999999</v>
      </c>
      <c r="H855" s="108">
        <f t="shared" si="219"/>
        <v>0</v>
      </c>
      <c r="I855" s="108">
        <f t="shared" si="211"/>
        <v>20255.099999999999</v>
      </c>
      <c r="J855" s="5"/>
      <c r="K855" s="5"/>
      <c r="L855" s="5"/>
      <c r="M855" s="5"/>
    </row>
    <row r="856" spans="1:13" s="2" customFormat="1" ht="12">
      <c r="A856" s="21" t="s">
        <v>110</v>
      </c>
      <c r="B856" s="20" t="s">
        <v>50</v>
      </c>
      <c r="C856" s="20" t="s">
        <v>30</v>
      </c>
      <c r="D856" s="20" t="s">
        <v>7</v>
      </c>
      <c r="E856" s="50" t="s">
        <v>451</v>
      </c>
      <c r="F856" s="20" t="s">
        <v>108</v>
      </c>
      <c r="G856" s="108">
        <v>20255.099999999999</v>
      </c>
      <c r="H856" s="109"/>
      <c r="I856" s="108">
        <f t="shared" si="211"/>
        <v>20255.099999999999</v>
      </c>
    </row>
    <row r="857" spans="1:13" s="2" customFormat="1" ht="0.6" customHeight="1">
      <c r="A857" s="25"/>
      <c r="B857" s="27"/>
      <c r="C857" s="27"/>
      <c r="D857" s="27"/>
      <c r="E857" s="27"/>
      <c r="F857" s="27"/>
      <c r="G857" s="108"/>
      <c r="H857" s="109"/>
      <c r="I857" s="106"/>
    </row>
    <row r="858" spans="1:13" s="2" customFormat="1" ht="12">
      <c r="A858" s="79" t="s">
        <v>25</v>
      </c>
      <c r="B858" s="79"/>
      <c r="C858" s="16"/>
      <c r="D858" s="16"/>
      <c r="E858" s="16"/>
      <c r="F858" s="16"/>
      <c r="G858" s="106">
        <f>G10+G439+G479+G733</f>
        <v>765762.2</v>
      </c>
      <c r="H858" s="106">
        <f>H10+H439+H479+H733</f>
        <v>0</v>
      </c>
      <c r="I858" s="106">
        <f t="shared" si="211"/>
        <v>765762.2</v>
      </c>
    </row>
    <row r="859" spans="1:13" s="2" customFormat="1" ht="12">
      <c r="A859" s="35"/>
      <c r="B859" s="35"/>
      <c r="C859" s="36"/>
      <c r="D859" s="36"/>
      <c r="E859" s="36"/>
      <c r="F859" s="36"/>
      <c r="G859" s="37"/>
      <c r="H859" s="38"/>
      <c r="I859" s="38"/>
    </row>
    <row r="860" spans="1:13" s="2" customFormat="1" ht="12">
      <c r="A860" s="38" t="s">
        <v>26</v>
      </c>
      <c r="B860" s="38"/>
      <c r="C860" s="39"/>
      <c r="D860" s="39"/>
      <c r="E860" s="39"/>
      <c r="F860" s="39"/>
      <c r="G860" s="40"/>
      <c r="H860" s="38"/>
      <c r="I860" s="38"/>
    </row>
    <row r="861" spans="1:13" s="4" customFormat="1" ht="15">
      <c r="A861" s="38"/>
      <c r="B861" s="38"/>
      <c r="C861" s="39"/>
      <c r="D861" s="39"/>
      <c r="E861" s="39"/>
      <c r="F861" s="39"/>
      <c r="G861" s="40"/>
      <c r="H861" s="97"/>
      <c r="I861" s="95"/>
      <c r="J861" s="10"/>
      <c r="K861" s="10"/>
      <c r="L861" s="10"/>
      <c r="M861" s="10"/>
    </row>
    <row r="862" spans="1:13">
      <c r="A862" s="38"/>
      <c r="B862" s="38"/>
      <c r="C862" s="39"/>
      <c r="D862" s="39"/>
      <c r="E862" s="39"/>
      <c r="F862" s="39"/>
      <c r="G862" s="40"/>
    </row>
    <row r="863" spans="1:13">
      <c r="A863" s="38"/>
      <c r="B863" s="38"/>
      <c r="C863" s="39"/>
      <c r="D863" s="39"/>
      <c r="E863" s="39"/>
      <c r="F863" s="39"/>
      <c r="G863" s="40"/>
    </row>
    <row r="864" spans="1:13">
      <c r="A864" s="38"/>
      <c r="B864" s="38"/>
      <c r="C864" s="39"/>
      <c r="D864" s="39"/>
      <c r="E864" s="39"/>
      <c r="F864" s="39"/>
      <c r="G864" s="40"/>
    </row>
    <row r="865" spans="1:86">
      <c r="A865" s="38"/>
      <c r="B865" s="38"/>
      <c r="C865" s="39"/>
      <c r="D865" s="39"/>
      <c r="E865" s="39"/>
      <c r="F865" s="39"/>
      <c r="G865" s="40"/>
    </row>
    <row r="866" spans="1:86">
      <c r="A866" s="38"/>
      <c r="B866" s="38"/>
      <c r="C866" s="41"/>
      <c r="D866" s="41"/>
      <c r="E866" s="41"/>
      <c r="F866" s="41"/>
      <c r="G866" s="40"/>
    </row>
    <row r="867" spans="1:86">
      <c r="A867" s="38"/>
      <c r="B867" s="38"/>
      <c r="C867" s="41"/>
      <c r="D867" s="41"/>
      <c r="E867" s="41"/>
      <c r="F867" s="41"/>
      <c r="G867" s="40"/>
    </row>
    <row r="868" spans="1:86">
      <c r="A868" s="38"/>
      <c r="B868" s="38"/>
      <c r="C868" s="41"/>
      <c r="D868" s="41"/>
      <c r="E868" s="41"/>
      <c r="F868" s="41"/>
      <c r="G868" s="40"/>
    </row>
    <row r="869" spans="1:86" s="73" customFormat="1">
      <c r="A869" s="38"/>
      <c r="B869" s="38"/>
      <c r="C869" s="41"/>
      <c r="D869" s="41"/>
      <c r="E869" s="41"/>
      <c r="F869" s="41"/>
      <c r="G869" s="40"/>
      <c r="H869" s="38"/>
      <c r="I869" s="38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  <c r="BA869" s="1"/>
      <c r="BB869" s="1"/>
      <c r="BC869" s="1"/>
      <c r="BD869" s="1"/>
      <c r="BE869" s="1"/>
      <c r="BF869" s="1"/>
      <c r="BG869" s="1"/>
      <c r="BH869" s="1"/>
      <c r="BI869" s="1"/>
      <c r="BJ869" s="1"/>
      <c r="BK869" s="1"/>
      <c r="BL869" s="1"/>
      <c r="BM869" s="1"/>
      <c r="BN869" s="1"/>
      <c r="BO869" s="1"/>
      <c r="BP869" s="1"/>
      <c r="BQ869" s="1"/>
      <c r="BR869" s="1"/>
      <c r="BS869" s="1"/>
      <c r="BT869" s="1"/>
      <c r="BU869" s="1"/>
      <c r="BV869" s="1"/>
      <c r="BW869" s="1"/>
      <c r="BX869" s="1"/>
      <c r="BY869" s="1"/>
      <c r="BZ869" s="1"/>
      <c r="CA869" s="1"/>
      <c r="CB869" s="1"/>
      <c r="CC869" s="1"/>
      <c r="CD869" s="1"/>
      <c r="CE869" s="1"/>
      <c r="CF869" s="1"/>
      <c r="CG869" s="1"/>
      <c r="CH869" s="1"/>
    </row>
    <row r="870" spans="1:86" s="73" customFormat="1">
      <c r="A870" s="38"/>
      <c r="B870" s="38"/>
      <c r="C870" s="41"/>
      <c r="D870" s="41"/>
      <c r="E870" s="41"/>
      <c r="F870" s="41"/>
      <c r="G870" s="40"/>
      <c r="H870" s="38"/>
      <c r="I870" s="38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  <c r="BH870" s="1"/>
      <c r="BI870" s="1"/>
      <c r="BJ870" s="1"/>
      <c r="BK870" s="1"/>
      <c r="BL870" s="1"/>
      <c r="BM870" s="1"/>
      <c r="BN870" s="1"/>
      <c r="BO870" s="1"/>
      <c r="BP870" s="1"/>
      <c r="BQ870" s="1"/>
      <c r="BR870" s="1"/>
      <c r="BS870" s="1"/>
      <c r="BT870" s="1"/>
      <c r="BU870" s="1"/>
      <c r="BV870" s="1"/>
      <c r="BW870" s="1"/>
      <c r="BX870" s="1"/>
      <c r="BY870" s="1"/>
      <c r="BZ870" s="1"/>
      <c r="CA870" s="1"/>
      <c r="CB870" s="1"/>
      <c r="CC870" s="1"/>
      <c r="CD870" s="1"/>
      <c r="CE870" s="1"/>
      <c r="CF870" s="1"/>
      <c r="CG870" s="1"/>
      <c r="CH870" s="1"/>
    </row>
    <row r="871" spans="1:86" s="73" customFormat="1">
      <c r="A871" s="38"/>
      <c r="B871" s="38"/>
      <c r="C871" s="41"/>
      <c r="D871" s="41"/>
      <c r="E871" s="41"/>
      <c r="F871" s="41"/>
      <c r="G871" s="40"/>
      <c r="H871" s="38"/>
      <c r="I871" s="38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  <c r="BH871" s="1"/>
      <c r="BI871" s="1"/>
      <c r="BJ871" s="1"/>
      <c r="BK871" s="1"/>
      <c r="BL871" s="1"/>
      <c r="BM871" s="1"/>
      <c r="BN871" s="1"/>
      <c r="BO871" s="1"/>
      <c r="BP871" s="1"/>
      <c r="BQ871" s="1"/>
      <c r="BR871" s="1"/>
      <c r="BS871" s="1"/>
      <c r="BT871" s="1"/>
      <c r="BU871" s="1"/>
      <c r="BV871" s="1"/>
      <c r="BW871" s="1"/>
      <c r="BX871" s="1"/>
      <c r="BY871" s="1"/>
      <c r="BZ871" s="1"/>
      <c r="CA871" s="1"/>
      <c r="CB871" s="1"/>
      <c r="CC871" s="1"/>
      <c r="CD871" s="1"/>
      <c r="CE871" s="1"/>
      <c r="CF871" s="1"/>
      <c r="CG871" s="1"/>
      <c r="CH871" s="1"/>
    </row>
    <row r="872" spans="1:86" s="73" customFormat="1">
      <c r="A872" s="38"/>
      <c r="B872" s="38"/>
      <c r="C872" s="41"/>
      <c r="D872" s="41"/>
      <c r="E872" s="41"/>
      <c r="F872" s="41"/>
      <c r="G872" s="40"/>
      <c r="H872" s="38"/>
      <c r="I872" s="38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1"/>
      <c r="BI872" s="1"/>
      <c r="BJ872" s="1"/>
      <c r="BK872" s="1"/>
      <c r="BL872" s="1"/>
      <c r="BM872" s="1"/>
      <c r="BN872" s="1"/>
      <c r="BO872" s="1"/>
      <c r="BP872" s="1"/>
      <c r="BQ872" s="1"/>
      <c r="BR872" s="1"/>
      <c r="BS872" s="1"/>
      <c r="BT872" s="1"/>
      <c r="BU872" s="1"/>
      <c r="BV872" s="1"/>
      <c r="BW872" s="1"/>
      <c r="BX872" s="1"/>
      <c r="BY872" s="1"/>
      <c r="BZ872" s="1"/>
      <c r="CA872" s="1"/>
      <c r="CB872" s="1"/>
      <c r="CC872" s="1"/>
      <c r="CD872" s="1"/>
      <c r="CE872" s="1"/>
      <c r="CF872" s="1"/>
      <c r="CG872" s="1"/>
      <c r="CH872" s="1"/>
    </row>
    <row r="873" spans="1:86" s="73" customFormat="1">
      <c r="A873" s="38"/>
      <c r="B873" s="38"/>
      <c r="C873" s="41"/>
      <c r="D873" s="41"/>
      <c r="E873" s="41"/>
      <c r="F873" s="41"/>
      <c r="G873" s="40"/>
      <c r="H873" s="38"/>
      <c r="I873" s="38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1"/>
      <c r="BI873" s="1"/>
      <c r="BJ873" s="1"/>
      <c r="BK873" s="1"/>
      <c r="BL873" s="1"/>
      <c r="BM873" s="1"/>
      <c r="BN873" s="1"/>
      <c r="BO873" s="1"/>
      <c r="BP873" s="1"/>
      <c r="BQ873" s="1"/>
      <c r="BR873" s="1"/>
      <c r="BS873" s="1"/>
      <c r="BT873" s="1"/>
      <c r="BU873" s="1"/>
      <c r="BV873" s="1"/>
      <c r="BW873" s="1"/>
      <c r="BX873" s="1"/>
      <c r="BY873" s="1"/>
      <c r="BZ873" s="1"/>
      <c r="CA873" s="1"/>
      <c r="CB873" s="1"/>
      <c r="CC873" s="1"/>
      <c r="CD873" s="1"/>
      <c r="CE873" s="1"/>
      <c r="CF873" s="1"/>
      <c r="CG873" s="1"/>
      <c r="CH873" s="1"/>
    </row>
    <row r="874" spans="1:86" s="73" customFormat="1">
      <c r="A874" s="38"/>
      <c r="B874" s="38"/>
      <c r="C874" s="41"/>
      <c r="D874" s="41"/>
      <c r="E874" s="41"/>
      <c r="F874" s="41"/>
      <c r="G874" s="40"/>
      <c r="H874" s="38"/>
      <c r="I874" s="38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1"/>
      <c r="BI874" s="1"/>
      <c r="BJ874" s="1"/>
      <c r="BK874" s="1"/>
      <c r="BL874" s="1"/>
      <c r="BM874" s="1"/>
      <c r="BN874" s="1"/>
      <c r="BO874" s="1"/>
      <c r="BP874" s="1"/>
      <c r="BQ874" s="1"/>
      <c r="BR874" s="1"/>
      <c r="BS874" s="1"/>
      <c r="BT874" s="1"/>
      <c r="BU874" s="1"/>
      <c r="BV874" s="1"/>
      <c r="BW874" s="1"/>
      <c r="BX874" s="1"/>
      <c r="BY874" s="1"/>
      <c r="BZ874" s="1"/>
      <c r="CA874" s="1"/>
      <c r="CB874" s="1"/>
      <c r="CC874" s="1"/>
      <c r="CD874" s="1"/>
      <c r="CE874" s="1"/>
      <c r="CF874" s="1"/>
      <c r="CG874" s="1"/>
      <c r="CH874" s="1"/>
    </row>
    <row r="875" spans="1:86" s="73" customFormat="1">
      <c r="A875" s="38"/>
      <c r="B875" s="38"/>
      <c r="C875" s="41"/>
      <c r="D875" s="41"/>
      <c r="E875" s="41"/>
      <c r="F875" s="41"/>
      <c r="G875" s="40"/>
      <c r="H875" s="38"/>
      <c r="I875" s="38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  <c r="BL875" s="1"/>
      <c r="BM875" s="1"/>
      <c r="BN875" s="1"/>
      <c r="BO875" s="1"/>
      <c r="BP875" s="1"/>
      <c r="BQ875" s="1"/>
      <c r="BR875" s="1"/>
      <c r="BS875" s="1"/>
      <c r="BT875" s="1"/>
      <c r="BU875" s="1"/>
      <c r="BV875" s="1"/>
      <c r="BW875" s="1"/>
      <c r="BX875" s="1"/>
      <c r="BY875" s="1"/>
      <c r="BZ875" s="1"/>
      <c r="CA875" s="1"/>
      <c r="CB875" s="1"/>
      <c r="CC875" s="1"/>
      <c r="CD875" s="1"/>
      <c r="CE875" s="1"/>
      <c r="CF875" s="1"/>
      <c r="CG875" s="1"/>
      <c r="CH875" s="1"/>
    </row>
    <row r="876" spans="1:86" s="73" customFormat="1">
      <c r="A876" s="38"/>
      <c r="B876" s="38"/>
      <c r="C876" s="41"/>
      <c r="D876" s="41"/>
      <c r="E876" s="41"/>
      <c r="F876" s="41"/>
      <c r="G876" s="40"/>
      <c r="H876" s="38"/>
      <c r="I876" s="38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  <c r="BL876" s="1"/>
      <c r="BM876" s="1"/>
      <c r="BN876" s="1"/>
      <c r="BO876" s="1"/>
      <c r="BP876" s="1"/>
      <c r="BQ876" s="1"/>
      <c r="BR876" s="1"/>
      <c r="BS876" s="1"/>
      <c r="BT876" s="1"/>
      <c r="BU876" s="1"/>
      <c r="BV876" s="1"/>
      <c r="BW876" s="1"/>
      <c r="BX876" s="1"/>
      <c r="BY876" s="1"/>
      <c r="BZ876" s="1"/>
      <c r="CA876" s="1"/>
      <c r="CB876" s="1"/>
      <c r="CC876" s="1"/>
      <c r="CD876" s="1"/>
      <c r="CE876" s="1"/>
      <c r="CF876" s="1"/>
      <c r="CG876" s="1"/>
      <c r="CH876" s="1"/>
    </row>
    <row r="877" spans="1:86" s="73" customFormat="1">
      <c r="A877" s="38"/>
      <c r="B877" s="38"/>
      <c r="C877" s="41"/>
      <c r="D877" s="41"/>
      <c r="E877" s="41"/>
      <c r="F877" s="41"/>
      <c r="G877" s="40"/>
      <c r="H877" s="38"/>
      <c r="I877" s="38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1"/>
      <c r="BI877" s="1"/>
      <c r="BJ877" s="1"/>
      <c r="BK877" s="1"/>
      <c r="BL877" s="1"/>
      <c r="BM877" s="1"/>
      <c r="BN877" s="1"/>
      <c r="BO877" s="1"/>
      <c r="BP877" s="1"/>
      <c r="BQ877" s="1"/>
      <c r="BR877" s="1"/>
      <c r="BS877" s="1"/>
      <c r="BT877" s="1"/>
      <c r="BU877" s="1"/>
      <c r="BV877" s="1"/>
      <c r="BW877" s="1"/>
      <c r="BX877" s="1"/>
      <c r="BY877" s="1"/>
      <c r="BZ877" s="1"/>
      <c r="CA877" s="1"/>
      <c r="CB877" s="1"/>
      <c r="CC877" s="1"/>
      <c r="CD877" s="1"/>
      <c r="CE877" s="1"/>
      <c r="CF877" s="1"/>
      <c r="CG877" s="1"/>
      <c r="CH877" s="1"/>
    </row>
    <row r="878" spans="1:86" s="73" customFormat="1">
      <c r="A878" s="38"/>
      <c r="B878" s="38"/>
      <c r="C878" s="41"/>
      <c r="D878" s="41"/>
      <c r="E878" s="41"/>
      <c r="F878" s="41"/>
      <c r="G878" s="40"/>
      <c r="H878" s="38"/>
      <c r="I878" s="38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1"/>
      <c r="BI878" s="1"/>
      <c r="BJ878" s="1"/>
      <c r="BK878" s="1"/>
      <c r="BL878" s="1"/>
      <c r="BM878" s="1"/>
      <c r="BN878" s="1"/>
      <c r="BO878" s="1"/>
      <c r="BP878" s="1"/>
      <c r="BQ878" s="1"/>
      <c r="BR878" s="1"/>
      <c r="BS878" s="1"/>
      <c r="BT878" s="1"/>
      <c r="BU878" s="1"/>
      <c r="BV878" s="1"/>
      <c r="BW878" s="1"/>
      <c r="BX878" s="1"/>
      <c r="BY878" s="1"/>
      <c r="BZ878" s="1"/>
      <c r="CA878" s="1"/>
      <c r="CB878" s="1"/>
      <c r="CC878" s="1"/>
      <c r="CD878" s="1"/>
      <c r="CE878" s="1"/>
      <c r="CF878" s="1"/>
      <c r="CG878" s="1"/>
      <c r="CH878" s="1"/>
    </row>
    <row r="879" spans="1:86" s="73" customFormat="1">
      <c r="A879" s="38"/>
      <c r="B879" s="38"/>
      <c r="C879" s="41"/>
      <c r="D879" s="41"/>
      <c r="E879" s="41"/>
      <c r="F879" s="41"/>
      <c r="G879" s="40"/>
      <c r="H879" s="38"/>
      <c r="I879" s="38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  <c r="BH879" s="1"/>
      <c r="BI879" s="1"/>
      <c r="BJ879" s="1"/>
      <c r="BK879" s="1"/>
      <c r="BL879" s="1"/>
      <c r="BM879" s="1"/>
      <c r="BN879" s="1"/>
      <c r="BO879" s="1"/>
      <c r="BP879" s="1"/>
      <c r="BQ879" s="1"/>
      <c r="BR879" s="1"/>
      <c r="BS879" s="1"/>
      <c r="BT879" s="1"/>
      <c r="BU879" s="1"/>
      <c r="BV879" s="1"/>
      <c r="BW879" s="1"/>
      <c r="BX879" s="1"/>
      <c r="BY879" s="1"/>
      <c r="BZ879" s="1"/>
      <c r="CA879" s="1"/>
      <c r="CB879" s="1"/>
      <c r="CC879" s="1"/>
      <c r="CD879" s="1"/>
      <c r="CE879" s="1"/>
      <c r="CF879" s="1"/>
      <c r="CG879" s="1"/>
      <c r="CH879" s="1"/>
    </row>
    <row r="880" spans="1:86" s="73" customFormat="1">
      <c r="A880" s="38"/>
      <c r="B880" s="38"/>
      <c r="C880" s="41"/>
      <c r="D880" s="41"/>
      <c r="E880" s="41"/>
      <c r="F880" s="41"/>
      <c r="G880" s="40"/>
      <c r="H880" s="38"/>
      <c r="I880" s="38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  <c r="BH880" s="1"/>
      <c r="BI880" s="1"/>
      <c r="BJ880" s="1"/>
      <c r="BK880" s="1"/>
      <c r="BL880" s="1"/>
      <c r="BM880" s="1"/>
      <c r="BN880" s="1"/>
      <c r="BO880" s="1"/>
      <c r="BP880" s="1"/>
      <c r="BQ880" s="1"/>
      <c r="BR880" s="1"/>
      <c r="BS880" s="1"/>
      <c r="BT880" s="1"/>
      <c r="BU880" s="1"/>
      <c r="BV880" s="1"/>
      <c r="BW880" s="1"/>
      <c r="BX880" s="1"/>
      <c r="BY880" s="1"/>
      <c r="BZ880" s="1"/>
      <c r="CA880" s="1"/>
      <c r="CB880" s="1"/>
      <c r="CC880" s="1"/>
      <c r="CD880" s="1"/>
      <c r="CE880" s="1"/>
      <c r="CF880" s="1"/>
      <c r="CG880" s="1"/>
      <c r="CH880" s="1"/>
    </row>
    <row r="881" spans="1:86" s="73" customFormat="1">
      <c r="A881" s="38"/>
      <c r="B881" s="38"/>
      <c r="C881" s="41"/>
      <c r="D881" s="41"/>
      <c r="E881" s="41"/>
      <c r="F881" s="41"/>
      <c r="G881" s="40"/>
      <c r="H881" s="38"/>
      <c r="I881" s="38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1"/>
      <c r="BI881" s="1"/>
      <c r="BJ881" s="1"/>
      <c r="BK881" s="1"/>
      <c r="BL881" s="1"/>
      <c r="BM881" s="1"/>
      <c r="BN881" s="1"/>
      <c r="BO881" s="1"/>
      <c r="BP881" s="1"/>
      <c r="BQ881" s="1"/>
      <c r="BR881" s="1"/>
      <c r="BS881" s="1"/>
      <c r="BT881" s="1"/>
      <c r="BU881" s="1"/>
      <c r="BV881" s="1"/>
      <c r="BW881" s="1"/>
      <c r="BX881" s="1"/>
      <c r="BY881" s="1"/>
      <c r="BZ881" s="1"/>
      <c r="CA881" s="1"/>
      <c r="CB881" s="1"/>
      <c r="CC881" s="1"/>
      <c r="CD881" s="1"/>
      <c r="CE881" s="1"/>
      <c r="CF881" s="1"/>
      <c r="CG881" s="1"/>
      <c r="CH881" s="1"/>
    </row>
    <row r="882" spans="1:86" s="73" customFormat="1">
      <c r="A882" s="38"/>
      <c r="B882" s="38"/>
      <c r="C882" s="41"/>
      <c r="D882" s="41"/>
      <c r="E882" s="41"/>
      <c r="F882" s="41"/>
      <c r="G882" s="40"/>
      <c r="H882" s="38"/>
      <c r="I882" s="38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/>
      <c r="BB882" s="1"/>
      <c r="BC882" s="1"/>
      <c r="BD882" s="1"/>
      <c r="BE882" s="1"/>
      <c r="BF882" s="1"/>
      <c r="BG882" s="1"/>
      <c r="BH882" s="1"/>
      <c r="BI882" s="1"/>
      <c r="BJ882" s="1"/>
      <c r="BK882" s="1"/>
      <c r="BL882" s="1"/>
      <c r="BM882" s="1"/>
      <c r="BN882" s="1"/>
      <c r="BO882" s="1"/>
      <c r="BP882" s="1"/>
      <c r="BQ882" s="1"/>
      <c r="BR882" s="1"/>
      <c r="BS882" s="1"/>
      <c r="BT882" s="1"/>
      <c r="BU882" s="1"/>
      <c r="BV882" s="1"/>
      <c r="BW882" s="1"/>
      <c r="BX882" s="1"/>
      <c r="BY882" s="1"/>
      <c r="BZ882" s="1"/>
      <c r="CA882" s="1"/>
      <c r="CB882" s="1"/>
      <c r="CC882" s="1"/>
      <c r="CD882" s="1"/>
      <c r="CE882" s="1"/>
      <c r="CF882" s="1"/>
      <c r="CG882" s="1"/>
      <c r="CH882" s="1"/>
    </row>
    <row r="883" spans="1:86" s="73" customFormat="1">
      <c r="A883" s="38"/>
      <c r="B883" s="38"/>
      <c r="C883" s="41"/>
      <c r="D883" s="41"/>
      <c r="E883" s="41"/>
      <c r="F883" s="41"/>
      <c r="G883" s="40"/>
      <c r="H883" s="38"/>
      <c r="I883" s="38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  <c r="BH883" s="1"/>
      <c r="BI883" s="1"/>
      <c r="BJ883" s="1"/>
      <c r="BK883" s="1"/>
      <c r="BL883" s="1"/>
      <c r="BM883" s="1"/>
      <c r="BN883" s="1"/>
      <c r="BO883" s="1"/>
      <c r="BP883" s="1"/>
      <c r="BQ883" s="1"/>
      <c r="BR883" s="1"/>
      <c r="BS883" s="1"/>
      <c r="BT883" s="1"/>
      <c r="BU883" s="1"/>
      <c r="BV883" s="1"/>
      <c r="BW883" s="1"/>
      <c r="BX883" s="1"/>
      <c r="BY883" s="1"/>
      <c r="BZ883" s="1"/>
      <c r="CA883" s="1"/>
      <c r="CB883" s="1"/>
      <c r="CC883" s="1"/>
      <c r="CD883" s="1"/>
      <c r="CE883" s="1"/>
      <c r="CF883" s="1"/>
      <c r="CG883" s="1"/>
      <c r="CH883" s="1"/>
    </row>
    <row r="884" spans="1:86" s="73" customFormat="1">
      <c r="A884" s="38"/>
      <c r="B884" s="38"/>
      <c r="C884" s="41"/>
      <c r="D884" s="41"/>
      <c r="E884" s="41"/>
      <c r="F884" s="41"/>
      <c r="G884" s="40"/>
      <c r="H884" s="38"/>
      <c r="I884" s="38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  <c r="BA884" s="1"/>
      <c r="BB884" s="1"/>
      <c r="BC884" s="1"/>
      <c r="BD884" s="1"/>
      <c r="BE884" s="1"/>
      <c r="BF884" s="1"/>
      <c r="BG884" s="1"/>
      <c r="BH884" s="1"/>
      <c r="BI884" s="1"/>
      <c r="BJ884" s="1"/>
      <c r="BK884" s="1"/>
      <c r="BL884" s="1"/>
      <c r="BM884" s="1"/>
      <c r="BN884" s="1"/>
      <c r="BO884" s="1"/>
      <c r="BP884" s="1"/>
      <c r="BQ884" s="1"/>
      <c r="BR884" s="1"/>
      <c r="BS884" s="1"/>
      <c r="BT884" s="1"/>
      <c r="BU884" s="1"/>
      <c r="BV884" s="1"/>
      <c r="BW884" s="1"/>
      <c r="BX884" s="1"/>
      <c r="BY884" s="1"/>
      <c r="BZ884" s="1"/>
      <c r="CA884" s="1"/>
      <c r="CB884" s="1"/>
      <c r="CC884" s="1"/>
      <c r="CD884" s="1"/>
      <c r="CE884" s="1"/>
      <c r="CF884" s="1"/>
      <c r="CG884" s="1"/>
      <c r="CH884" s="1"/>
    </row>
    <row r="885" spans="1:86" s="73" customFormat="1">
      <c r="A885" s="38"/>
      <c r="B885" s="38"/>
      <c r="C885" s="41"/>
      <c r="D885" s="41"/>
      <c r="E885" s="41"/>
      <c r="F885" s="41"/>
      <c r="G885" s="40"/>
      <c r="H885" s="38"/>
      <c r="I885" s="38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/>
      <c r="BB885" s="1"/>
      <c r="BC885" s="1"/>
      <c r="BD885" s="1"/>
      <c r="BE885" s="1"/>
      <c r="BF885" s="1"/>
      <c r="BG885" s="1"/>
      <c r="BH885" s="1"/>
      <c r="BI885" s="1"/>
      <c r="BJ885" s="1"/>
      <c r="BK885" s="1"/>
      <c r="BL885" s="1"/>
      <c r="BM885" s="1"/>
      <c r="BN885" s="1"/>
      <c r="BO885" s="1"/>
      <c r="BP885" s="1"/>
      <c r="BQ885" s="1"/>
      <c r="BR885" s="1"/>
      <c r="BS885" s="1"/>
      <c r="BT885" s="1"/>
      <c r="BU885" s="1"/>
      <c r="BV885" s="1"/>
      <c r="BW885" s="1"/>
      <c r="BX885" s="1"/>
      <c r="BY885" s="1"/>
      <c r="BZ885" s="1"/>
      <c r="CA885" s="1"/>
      <c r="CB885" s="1"/>
      <c r="CC885" s="1"/>
      <c r="CD885" s="1"/>
      <c r="CE885" s="1"/>
      <c r="CF885" s="1"/>
      <c r="CG885" s="1"/>
      <c r="CH885" s="1"/>
    </row>
    <row r="886" spans="1:86" s="73" customFormat="1">
      <c r="A886" s="38"/>
      <c r="B886" s="38"/>
      <c r="C886" s="41"/>
      <c r="D886" s="41"/>
      <c r="E886" s="41"/>
      <c r="F886" s="41"/>
      <c r="G886" s="40"/>
      <c r="H886" s="38"/>
      <c r="I886" s="38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/>
      <c r="BB886" s="1"/>
      <c r="BC886" s="1"/>
      <c r="BD886" s="1"/>
      <c r="BE886" s="1"/>
      <c r="BF886" s="1"/>
      <c r="BG886" s="1"/>
      <c r="BH886" s="1"/>
      <c r="BI886" s="1"/>
      <c r="BJ886" s="1"/>
      <c r="BK886" s="1"/>
      <c r="BL886" s="1"/>
      <c r="BM886" s="1"/>
      <c r="BN886" s="1"/>
      <c r="BO886" s="1"/>
      <c r="BP886" s="1"/>
      <c r="BQ886" s="1"/>
      <c r="BR886" s="1"/>
      <c r="BS886" s="1"/>
      <c r="BT886" s="1"/>
      <c r="BU886" s="1"/>
      <c r="BV886" s="1"/>
      <c r="BW886" s="1"/>
      <c r="BX886" s="1"/>
      <c r="BY886" s="1"/>
      <c r="BZ886" s="1"/>
      <c r="CA886" s="1"/>
      <c r="CB886" s="1"/>
      <c r="CC886" s="1"/>
      <c r="CD886" s="1"/>
      <c r="CE886" s="1"/>
      <c r="CF886" s="1"/>
      <c r="CG886" s="1"/>
      <c r="CH886" s="1"/>
    </row>
    <row r="887" spans="1:86" s="73" customFormat="1">
      <c r="A887" s="38"/>
      <c r="B887" s="38"/>
      <c r="C887" s="41"/>
      <c r="D887" s="41"/>
      <c r="E887" s="41"/>
      <c r="F887" s="41"/>
      <c r="G887" s="40"/>
      <c r="H887" s="38"/>
      <c r="I887" s="38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  <c r="BA887" s="1"/>
      <c r="BB887" s="1"/>
      <c r="BC887" s="1"/>
      <c r="BD887" s="1"/>
      <c r="BE887" s="1"/>
      <c r="BF887" s="1"/>
      <c r="BG887" s="1"/>
      <c r="BH887" s="1"/>
      <c r="BI887" s="1"/>
      <c r="BJ887" s="1"/>
      <c r="BK887" s="1"/>
      <c r="BL887" s="1"/>
      <c r="BM887" s="1"/>
      <c r="BN887" s="1"/>
      <c r="BO887" s="1"/>
      <c r="BP887" s="1"/>
      <c r="BQ887" s="1"/>
      <c r="BR887" s="1"/>
      <c r="BS887" s="1"/>
      <c r="BT887" s="1"/>
      <c r="BU887" s="1"/>
      <c r="BV887" s="1"/>
      <c r="BW887" s="1"/>
      <c r="BX887" s="1"/>
      <c r="BY887" s="1"/>
      <c r="BZ887" s="1"/>
      <c r="CA887" s="1"/>
      <c r="CB887" s="1"/>
      <c r="CC887" s="1"/>
      <c r="CD887" s="1"/>
      <c r="CE887" s="1"/>
      <c r="CF887" s="1"/>
      <c r="CG887" s="1"/>
      <c r="CH887" s="1"/>
    </row>
    <row r="888" spans="1:86" s="73" customFormat="1">
      <c r="A888" s="38"/>
      <c r="B888" s="38"/>
      <c r="C888" s="41"/>
      <c r="D888" s="41"/>
      <c r="E888" s="41"/>
      <c r="F888" s="41"/>
      <c r="G888" s="40"/>
      <c r="H888" s="38"/>
      <c r="I888" s="38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/>
      <c r="BB888" s="1"/>
      <c r="BC888" s="1"/>
      <c r="BD888" s="1"/>
      <c r="BE888" s="1"/>
      <c r="BF888" s="1"/>
      <c r="BG888" s="1"/>
      <c r="BH888" s="1"/>
      <c r="BI888" s="1"/>
      <c r="BJ888" s="1"/>
      <c r="BK888" s="1"/>
      <c r="BL888" s="1"/>
      <c r="BM888" s="1"/>
      <c r="BN888" s="1"/>
      <c r="BO888" s="1"/>
      <c r="BP888" s="1"/>
      <c r="BQ888" s="1"/>
      <c r="BR888" s="1"/>
      <c r="BS888" s="1"/>
      <c r="BT888" s="1"/>
      <c r="BU888" s="1"/>
      <c r="BV888" s="1"/>
      <c r="BW888" s="1"/>
      <c r="BX888" s="1"/>
      <c r="BY888" s="1"/>
      <c r="BZ888" s="1"/>
      <c r="CA888" s="1"/>
      <c r="CB888" s="1"/>
      <c r="CC888" s="1"/>
      <c r="CD888" s="1"/>
      <c r="CE888" s="1"/>
      <c r="CF888" s="1"/>
      <c r="CG888" s="1"/>
      <c r="CH888" s="1"/>
    </row>
  </sheetData>
  <mergeCells count="2">
    <mergeCell ref="A6:I6"/>
    <mergeCell ref="A7:G7"/>
  </mergeCells>
  <pageMargins left="0.39370078740157483" right="0.19685039370078741" top="0.55118110236220474" bottom="0.35433070866141736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 в тыс.руб.</vt:lpstr>
      <vt:lpstr>'к реш. в тыс.руб.'!Область_печати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2020-12-23T09:43:05Z</cp:lastPrinted>
  <dcterms:created xsi:type="dcterms:W3CDTF">2004-09-08T09:13:27Z</dcterms:created>
  <dcterms:modified xsi:type="dcterms:W3CDTF">2020-12-23T09:46:41Z</dcterms:modified>
</cp:coreProperties>
</file>