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540"/>
  </bookViews>
  <sheets>
    <sheet name="к реш." sheetId="129" r:id="rId1"/>
  </sheets>
  <definedNames>
    <definedName name="_xlnm.Print_Area" localSheetId="0">'к реш.'!$A$1:$I$869</definedName>
  </definedNames>
  <calcPr calcId="125725"/>
</workbook>
</file>

<file path=xl/calcChain.xml><?xml version="1.0" encoding="utf-8"?>
<calcChain xmlns="http://schemas.openxmlformats.org/spreadsheetml/2006/main">
  <c r="I867" i="129"/>
  <c r="G866"/>
  <c r="I866" s="1"/>
  <c r="G865"/>
  <c r="I865" s="1"/>
  <c r="G864"/>
  <c r="I864" s="1"/>
  <c r="G863"/>
  <c r="I863" s="1"/>
  <c r="I862"/>
  <c r="H861"/>
  <c r="G861"/>
  <c r="I861" s="1"/>
  <c r="H860"/>
  <c r="H859" s="1"/>
  <c r="H858" s="1"/>
  <c r="H857" s="1"/>
  <c r="I856"/>
  <c r="H855"/>
  <c r="G855"/>
  <c r="I855" s="1"/>
  <c r="H854"/>
  <c r="I853"/>
  <c r="H852"/>
  <c r="H851" s="1"/>
  <c r="H850" s="1"/>
  <c r="H849" s="1"/>
  <c r="H848" s="1"/>
  <c r="H847" s="1"/>
  <c r="G852"/>
  <c r="I852" s="1"/>
  <c r="G851"/>
  <c r="I851" s="1"/>
  <c r="I846"/>
  <c r="H845"/>
  <c r="G845"/>
  <c r="I845" s="1"/>
  <c r="H844"/>
  <c r="H843" s="1"/>
  <c r="H842" s="1"/>
  <c r="H841" s="1"/>
  <c r="H840" s="1"/>
  <c r="I839"/>
  <c r="H838"/>
  <c r="H837" s="1"/>
  <c r="G838"/>
  <c r="I838" s="1"/>
  <c r="G837"/>
  <c r="I837" s="1"/>
  <c r="I836"/>
  <c r="H835"/>
  <c r="G835"/>
  <c r="I835" s="1"/>
  <c r="H834"/>
  <c r="I833"/>
  <c r="H832"/>
  <c r="H831" s="1"/>
  <c r="G832"/>
  <c r="I832" s="1"/>
  <c r="G831"/>
  <c r="I831" s="1"/>
  <c r="I826"/>
  <c r="I825"/>
  <c r="H824"/>
  <c r="H823" s="1"/>
  <c r="H822" s="1"/>
  <c r="H821" s="1"/>
  <c r="G824"/>
  <c r="I824" s="1"/>
  <c r="G823"/>
  <c r="I823" s="1"/>
  <c r="I820"/>
  <c r="H819"/>
  <c r="G819"/>
  <c r="I819" s="1"/>
  <c r="H818"/>
  <c r="I817"/>
  <c r="I816"/>
  <c r="H815"/>
  <c r="G815"/>
  <c r="I815" s="1"/>
  <c r="H814"/>
  <c r="H813" s="1"/>
  <c r="I812"/>
  <c r="H811"/>
  <c r="G811"/>
  <c r="I811" s="1"/>
  <c r="H810"/>
  <c r="H809" s="1"/>
  <c r="H808" s="1"/>
  <c r="I805"/>
  <c r="H804"/>
  <c r="H803" s="1"/>
  <c r="H802" s="1"/>
  <c r="H801" s="1"/>
  <c r="H800" s="1"/>
  <c r="H799" s="1"/>
  <c r="G804"/>
  <c r="I804" s="1"/>
  <c r="G803"/>
  <c r="I803" s="1"/>
  <c r="I798"/>
  <c r="H797"/>
  <c r="G797"/>
  <c r="I797" s="1"/>
  <c r="H796"/>
  <c r="H795" s="1"/>
  <c r="H794"/>
  <c r="I793"/>
  <c r="H793"/>
  <c r="H792"/>
  <c r="G792"/>
  <c r="I792" s="1"/>
  <c r="I791"/>
  <c r="H790"/>
  <c r="G790"/>
  <c r="I790" s="1"/>
  <c r="H789"/>
  <c r="H788" s="1"/>
  <c r="H787" s="1"/>
  <c r="H786" s="1"/>
  <c r="I785"/>
  <c r="H784"/>
  <c r="G784"/>
  <c r="I784" s="1"/>
  <c r="H783"/>
  <c r="H782" s="1"/>
  <c r="H781" s="1"/>
  <c r="H780" s="1"/>
  <c r="H779" s="1"/>
  <c r="I778"/>
  <c r="H777"/>
  <c r="H776" s="1"/>
  <c r="H775" s="1"/>
  <c r="H774" s="1"/>
  <c r="G777"/>
  <c r="I777" s="1"/>
  <c r="G776"/>
  <c r="I776" s="1"/>
  <c r="G773"/>
  <c r="I773" s="1"/>
  <c r="H772"/>
  <c r="H771" s="1"/>
  <c r="H770" s="1"/>
  <c r="H769" s="1"/>
  <c r="H768" s="1"/>
  <c r="I767"/>
  <c r="H767"/>
  <c r="H766"/>
  <c r="G766"/>
  <c r="I766" s="1"/>
  <c r="H765"/>
  <c r="H764" s="1"/>
  <c r="H763" s="1"/>
  <c r="I762"/>
  <c r="G761"/>
  <c r="I761" s="1"/>
  <c r="G760"/>
  <c r="I760" s="1"/>
  <c r="G759"/>
  <c r="I759" s="1"/>
  <c r="G758"/>
  <c r="I758" s="1"/>
  <c r="I757"/>
  <c r="I756"/>
  <c r="G756"/>
  <c r="I755"/>
  <c r="H754"/>
  <c r="G754"/>
  <c r="I754" s="1"/>
  <c r="I753"/>
  <c r="H752"/>
  <c r="H751" s="1"/>
  <c r="H750" s="1"/>
  <c r="H749" s="1"/>
  <c r="H748" s="1"/>
  <c r="G752"/>
  <c r="I752" s="1"/>
  <c r="G751"/>
  <c r="I751" s="1"/>
  <c r="I747"/>
  <c r="H746"/>
  <c r="H745" s="1"/>
  <c r="H744" s="1"/>
  <c r="H743" s="1"/>
  <c r="H742" s="1"/>
  <c r="H741" s="1"/>
  <c r="G746"/>
  <c r="I746" s="1"/>
  <c r="G745"/>
  <c r="I745" s="1"/>
  <c r="I738"/>
  <c r="H737"/>
  <c r="H736" s="1"/>
  <c r="H735" s="1"/>
  <c r="H734" s="1"/>
  <c r="H733" s="1"/>
  <c r="H732" s="1"/>
  <c r="G737"/>
  <c r="I737" s="1"/>
  <c r="G736"/>
  <c r="I736" s="1"/>
  <c r="I731"/>
  <c r="H730"/>
  <c r="G730"/>
  <c r="I730" s="1"/>
  <c r="I729"/>
  <c r="H728"/>
  <c r="G728"/>
  <c r="I728" s="1"/>
  <c r="H727"/>
  <c r="H726" s="1"/>
  <c r="H722" s="1"/>
  <c r="H721" s="1"/>
  <c r="H720" s="1"/>
  <c r="I725"/>
  <c r="H724"/>
  <c r="G724"/>
  <c r="I724" s="1"/>
  <c r="H723"/>
  <c r="G719"/>
  <c r="I719" s="1"/>
  <c r="H718"/>
  <c r="H717" s="1"/>
  <c r="H716"/>
  <c r="I716" s="1"/>
  <c r="H715"/>
  <c r="H714" s="1"/>
  <c r="G715"/>
  <c r="I715" s="1"/>
  <c r="G714"/>
  <c r="I714" s="1"/>
  <c r="I713"/>
  <c r="H712"/>
  <c r="G712"/>
  <c r="I712" s="1"/>
  <c r="H711"/>
  <c r="I710"/>
  <c r="H710"/>
  <c r="H709"/>
  <c r="G709"/>
  <c r="I709" s="1"/>
  <c r="H708"/>
  <c r="I707"/>
  <c r="H706"/>
  <c r="H705" s="1"/>
  <c r="G706"/>
  <c r="I706" s="1"/>
  <c r="G705"/>
  <c r="I705" s="1"/>
  <c r="I704"/>
  <c r="H703"/>
  <c r="G703"/>
  <c r="I703" s="1"/>
  <c r="H702"/>
  <c r="I701"/>
  <c r="H700"/>
  <c r="H699" s="1"/>
  <c r="H698" s="1"/>
  <c r="H697" s="1"/>
  <c r="H696" s="1"/>
  <c r="H695" s="1"/>
  <c r="G700"/>
  <c r="I700" s="1"/>
  <c r="G699"/>
  <c r="I699" s="1"/>
  <c r="I694"/>
  <c r="H693"/>
  <c r="G693"/>
  <c r="I693" s="1"/>
  <c r="I692"/>
  <c r="H691"/>
  <c r="G691"/>
  <c r="I691" s="1"/>
  <c r="I690"/>
  <c r="H689"/>
  <c r="G689"/>
  <c r="I689" s="1"/>
  <c r="H688"/>
  <c r="H687" s="1"/>
  <c r="H686"/>
  <c r="I686" s="1"/>
  <c r="H685"/>
  <c r="H684" s="1"/>
  <c r="G685"/>
  <c r="I685" s="1"/>
  <c r="G684"/>
  <c r="I684" s="1"/>
  <c r="H683"/>
  <c r="I683" s="1"/>
  <c r="H682"/>
  <c r="H681" s="1"/>
  <c r="H680" s="1"/>
  <c r="G682"/>
  <c r="I682" s="1"/>
  <c r="G681"/>
  <c r="I681" s="1"/>
  <c r="I677"/>
  <c r="H676"/>
  <c r="G676"/>
  <c r="I676" s="1"/>
  <c r="I675"/>
  <c r="H674"/>
  <c r="H673" s="1"/>
  <c r="H672" s="1"/>
  <c r="G674"/>
  <c r="I674" s="1"/>
  <c r="G673"/>
  <c r="I673" s="1"/>
  <c r="I671"/>
  <c r="G670"/>
  <c r="I670" s="1"/>
  <c r="G669"/>
  <c r="I669" s="1"/>
  <c r="G668"/>
  <c r="I668" s="1"/>
  <c r="I667"/>
  <c r="H666"/>
  <c r="G666"/>
  <c r="I666" s="1"/>
  <c r="H665"/>
  <c r="I664"/>
  <c r="H663"/>
  <c r="H662" s="1"/>
  <c r="H661" s="1"/>
  <c r="G663"/>
  <c r="I663" s="1"/>
  <c r="G662"/>
  <c r="I662" s="1"/>
  <c r="I660"/>
  <c r="H659"/>
  <c r="H656" s="1"/>
  <c r="H655" s="1"/>
  <c r="G659"/>
  <c r="I659" s="1"/>
  <c r="I658"/>
  <c r="H657"/>
  <c r="G657"/>
  <c r="I657" s="1"/>
  <c r="G656"/>
  <c r="I656" s="1"/>
  <c r="I653"/>
  <c r="H652"/>
  <c r="G652"/>
  <c r="I652" s="1"/>
  <c r="H651"/>
  <c r="H650" s="1"/>
  <c r="I649"/>
  <c r="H648"/>
  <c r="G648"/>
  <c r="I648" s="1"/>
  <c r="H647"/>
  <c r="H646" s="1"/>
  <c r="I643"/>
  <c r="H642"/>
  <c r="G642"/>
  <c r="I642" s="1"/>
  <c r="H641"/>
  <c r="I640"/>
  <c r="H639"/>
  <c r="H638" s="1"/>
  <c r="H637" s="1"/>
  <c r="G639"/>
  <c r="I639" s="1"/>
  <c r="G638"/>
  <c r="I638" s="1"/>
  <c r="I636"/>
  <c r="H635"/>
  <c r="G635"/>
  <c r="I635" s="1"/>
  <c r="I634"/>
  <c r="I633"/>
  <c r="I632"/>
  <c r="H632"/>
  <c r="H631"/>
  <c r="G631"/>
  <c r="I631" s="1"/>
  <c r="H630"/>
  <c r="I629"/>
  <c r="H629"/>
  <c r="H628"/>
  <c r="G628"/>
  <c r="I628" s="1"/>
  <c r="H627"/>
  <c r="H626" s="1"/>
  <c r="I625"/>
  <c r="H624"/>
  <c r="G624"/>
  <c r="I624" s="1"/>
  <c r="H623"/>
  <c r="I622"/>
  <c r="H621"/>
  <c r="H620" s="1"/>
  <c r="G621"/>
  <c r="I621" s="1"/>
  <c r="G620"/>
  <c r="I620" s="1"/>
  <c r="H619"/>
  <c r="I619" s="1"/>
  <c r="H618"/>
  <c r="H617" s="1"/>
  <c r="G618"/>
  <c r="I618" s="1"/>
  <c r="G617"/>
  <c r="I617" s="1"/>
  <c r="H616"/>
  <c r="I616" s="1"/>
  <c r="H615"/>
  <c r="H614" s="1"/>
  <c r="H613" s="1"/>
  <c r="G615"/>
  <c r="I615" s="1"/>
  <c r="G614"/>
  <c r="I614" s="1"/>
  <c r="I610"/>
  <c r="H610"/>
  <c r="H609"/>
  <c r="G609"/>
  <c r="I609" s="1"/>
  <c r="H608"/>
  <c r="I607"/>
  <c r="H606"/>
  <c r="H605" s="1"/>
  <c r="G606"/>
  <c r="I606" s="1"/>
  <c r="G605"/>
  <c r="I605" s="1"/>
  <c r="I604"/>
  <c r="H603"/>
  <c r="G603"/>
  <c r="I603" s="1"/>
  <c r="H602"/>
  <c r="I601"/>
  <c r="H600"/>
  <c r="H599" s="1"/>
  <c r="G600"/>
  <c r="I600" s="1"/>
  <c r="G599"/>
  <c r="I599" s="1"/>
  <c r="I598"/>
  <c r="H597"/>
  <c r="G597"/>
  <c r="H596"/>
  <c r="I595"/>
  <c r="H594"/>
  <c r="H593" s="1"/>
  <c r="G594"/>
  <c r="I593"/>
  <c r="G593"/>
  <c r="I592"/>
  <c r="H591"/>
  <c r="G591"/>
  <c r="G590" s="1"/>
  <c r="H590"/>
  <c r="I589"/>
  <c r="H588"/>
  <c r="H587" s="1"/>
  <c r="G588"/>
  <c r="I587"/>
  <c r="G587"/>
  <c r="H586"/>
  <c r="I585"/>
  <c r="H584"/>
  <c r="G584"/>
  <c r="I584" s="1"/>
  <c r="H583"/>
  <c r="I582"/>
  <c r="H581"/>
  <c r="H580" s="1"/>
  <c r="H579" s="1"/>
  <c r="G581"/>
  <c r="I581" s="1"/>
  <c r="G580"/>
  <c r="I580" s="1"/>
  <c r="I578"/>
  <c r="H577"/>
  <c r="H576" s="1"/>
  <c r="G577"/>
  <c r="I577" s="1"/>
  <c r="G576"/>
  <c r="I576" s="1"/>
  <c r="I575"/>
  <c r="H574"/>
  <c r="G574"/>
  <c r="I574" s="1"/>
  <c r="H573"/>
  <c r="I572"/>
  <c r="H571"/>
  <c r="H570" s="1"/>
  <c r="G571"/>
  <c r="I571" s="1"/>
  <c r="G570"/>
  <c r="I570" s="1"/>
  <c r="I568"/>
  <c r="H567"/>
  <c r="H566" s="1"/>
  <c r="G567"/>
  <c r="I567" s="1"/>
  <c r="G566"/>
  <c r="I566" s="1"/>
  <c r="I565"/>
  <c r="H564"/>
  <c r="G564"/>
  <c r="I564" s="1"/>
  <c r="H563"/>
  <c r="I562"/>
  <c r="H561"/>
  <c r="H560" s="1"/>
  <c r="G561"/>
  <c r="I561" s="1"/>
  <c r="G560"/>
  <c r="I560" s="1"/>
  <c r="I559"/>
  <c r="H558"/>
  <c r="G558"/>
  <c r="I558" s="1"/>
  <c r="H557"/>
  <c r="I556"/>
  <c r="H555"/>
  <c r="H554" s="1"/>
  <c r="G555"/>
  <c r="I555" s="1"/>
  <c r="G554"/>
  <c r="I554" s="1"/>
  <c r="H553"/>
  <c r="I553" s="1"/>
  <c r="H552"/>
  <c r="H551" s="1"/>
  <c r="G552"/>
  <c r="I552" s="1"/>
  <c r="G551"/>
  <c r="I551" s="1"/>
  <c r="I550"/>
  <c r="H549"/>
  <c r="G549"/>
  <c r="I549" s="1"/>
  <c r="H548"/>
  <c r="I547"/>
  <c r="H546"/>
  <c r="H545" s="1"/>
  <c r="G546"/>
  <c r="I546" s="1"/>
  <c r="G545"/>
  <c r="I545" s="1"/>
  <c r="I544"/>
  <c r="H543"/>
  <c r="G543"/>
  <c r="I543" s="1"/>
  <c r="H542"/>
  <c r="I538"/>
  <c r="H537"/>
  <c r="G537"/>
  <c r="I537" s="1"/>
  <c r="H536"/>
  <c r="I535"/>
  <c r="H534"/>
  <c r="H533" s="1"/>
  <c r="G534"/>
  <c r="I534" s="1"/>
  <c r="G533"/>
  <c r="I533" s="1"/>
  <c r="I532"/>
  <c r="H531"/>
  <c r="G531"/>
  <c r="I531" s="1"/>
  <c r="H530"/>
  <c r="I529"/>
  <c r="H528"/>
  <c r="H527" s="1"/>
  <c r="G528"/>
  <c r="I528" s="1"/>
  <c r="G527"/>
  <c r="I527" s="1"/>
  <c r="I525"/>
  <c r="H524"/>
  <c r="H523" s="1"/>
  <c r="G524"/>
  <c r="I524" s="1"/>
  <c r="G523"/>
  <c r="I523" s="1"/>
  <c r="I522"/>
  <c r="H521"/>
  <c r="G521"/>
  <c r="I521" s="1"/>
  <c r="H520"/>
  <c r="I519"/>
  <c r="H518"/>
  <c r="H517" s="1"/>
  <c r="H513" s="1"/>
  <c r="G518"/>
  <c r="I518" s="1"/>
  <c r="G517"/>
  <c r="I517" s="1"/>
  <c r="I516"/>
  <c r="H515"/>
  <c r="G515"/>
  <c r="I515" s="1"/>
  <c r="H514"/>
  <c r="I512"/>
  <c r="I511"/>
  <c r="G511"/>
  <c r="I510"/>
  <c r="G510"/>
  <c r="I509"/>
  <c r="H508"/>
  <c r="H507" s="1"/>
  <c r="G508"/>
  <c r="I508" s="1"/>
  <c r="G507"/>
  <c r="I507" s="1"/>
  <c r="I506"/>
  <c r="H505"/>
  <c r="G505"/>
  <c r="I505" s="1"/>
  <c r="H504"/>
  <c r="I503"/>
  <c r="G502"/>
  <c r="I502" s="1"/>
  <c r="G501"/>
  <c r="I501" s="1"/>
  <c r="I500"/>
  <c r="H499"/>
  <c r="G499"/>
  <c r="I499" s="1"/>
  <c r="H498"/>
  <c r="I497"/>
  <c r="H496"/>
  <c r="H495" s="1"/>
  <c r="G496"/>
  <c r="I496" s="1"/>
  <c r="G495"/>
  <c r="I495" s="1"/>
  <c r="I488"/>
  <c r="G487"/>
  <c r="I487" s="1"/>
  <c r="G486"/>
  <c r="I486" s="1"/>
  <c r="I485"/>
  <c r="I484"/>
  <c r="G484"/>
  <c r="I483"/>
  <c r="G483"/>
  <c r="I479"/>
  <c r="G479"/>
  <c r="H478"/>
  <c r="G478"/>
  <c r="I478" s="1"/>
  <c r="H477"/>
  <c r="H476" s="1"/>
  <c r="I475"/>
  <c r="H474"/>
  <c r="G474"/>
  <c r="I474" s="1"/>
  <c r="H473"/>
  <c r="H472" s="1"/>
  <c r="I469"/>
  <c r="H468"/>
  <c r="G468"/>
  <c r="I468" s="1"/>
  <c r="H467"/>
  <c r="H466" s="1"/>
  <c r="H465" s="1"/>
  <c r="H464" s="1"/>
  <c r="I463"/>
  <c r="H462"/>
  <c r="G462"/>
  <c r="I462" s="1"/>
  <c r="H461"/>
  <c r="I460"/>
  <c r="H459"/>
  <c r="G459"/>
  <c r="I459" s="1"/>
  <c r="I458"/>
  <c r="H457"/>
  <c r="G457"/>
  <c r="I457" s="1"/>
  <c r="I456"/>
  <c r="G456"/>
  <c r="H455"/>
  <c r="G455"/>
  <c r="I455" s="1"/>
  <c r="H454"/>
  <c r="H453" s="1"/>
  <c r="H452" s="1"/>
  <c r="H451" s="1"/>
  <c r="I448"/>
  <c r="H447"/>
  <c r="H446" s="1"/>
  <c r="G447"/>
  <c r="I447" s="1"/>
  <c r="G446"/>
  <c r="I446" s="1"/>
  <c r="I445"/>
  <c r="H444"/>
  <c r="G444"/>
  <c r="I444" s="1"/>
  <c r="H443"/>
  <c r="H442" s="1"/>
  <c r="H441" s="1"/>
  <c r="I440"/>
  <c r="H439"/>
  <c r="H436" s="1"/>
  <c r="H435" s="1"/>
  <c r="H434" s="1"/>
  <c r="H433" s="1"/>
  <c r="G439"/>
  <c r="I439" s="1"/>
  <c r="I438"/>
  <c r="H437"/>
  <c r="G437"/>
  <c r="I437" s="1"/>
  <c r="G436"/>
  <c r="I436" s="1"/>
  <c r="I432"/>
  <c r="H431"/>
  <c r="H428" s="1"/>
  <c r="H427" s="1"/>
  <c r="H426" s="1"/>
  <c r="H425" s="1"/>
  <c r="H424" s="1"/>
  <c r="G431"/>
  <c r="I431" s="1"/>
  <c r="I430"/>
  <c r="H429"/>
  <c r="G429"/>
  <c r="I429" s="1"/>
  <c r="G428"/>
  <c r="I423"/>
  <c r="H422"/>
  <c r="G422"/>
  <c r="I422" s="1"/>
  <c r="H421"/>
  <c r="H420" s="1"/>
  <c r="H419" s="1"/>
  <c r="I418"/>
  <c r="H417"/>
  <c r="H416" s="1"/>
  <c r="G417"/>
  <c r="I417" s="1"/>
  <c r="G416"/>
  <c r="I416" s="1"/>
  <c r="H415"/>
  <c r="I415" s="1"/>
  <c r="H414"/>
  <c r="H413" s="1"/>
  <c r="H412" s="1"/>
  <c r="H411" s="1"/>
  <c r="G414"/>
  <c r="I414" s="1"/>
  <c r="G413"/>
  <c r="I413" s="1"/>
  <c r="H410"/>
  <c r="I410" s="1"/>
  <c r="H409"/>
  <c r="H408" s="1"/>
  <c r="H407" s="1"/>
  <c r="G409"/>
  <c r="I409" s="1"/>
  <c r="G408"/>
  <c r="I408" s="1"/>
  <c r="I406"/>
  <c r="H405"/>
  <c r="G405"/>
  <c r="I405" s="1"/>
  <c r="I404"/>
  <c r="H403"/>
  <c r="H402" s="1"/>
  <c r="G403"/>
  <c r="I403" s="1"/>
  <c r="G402"/>
  <c r="I402" s="1"/>
  <c r="I401"/>
  <c r="H400"/>
  <c r="G400"/>
  <c r="I400" s="1"/>
  <c r="H399"/>
  <c r="I398"/>
  <c r="H397"/>
  <c r="H396" s="1"/>
  <c r="H395" s="1"/>
  <c r="H394" s="1"/>
  <c r="G397"/>
  <c r="I397" s="1"/>
  <c r="G396"/>
  <c r="I396" s="1"/>
  <c r="I393"/>
  <c r="H392"/>
  <c r="G392"/>
  <c r="I392" s="1"/>
  <c r="H391"/>
  <c r="H390" s="1"/>
  <c r="H389" s="1"/>
  <c r="I388"/>
  <c r="H387"/>
  <c r="H386" s="1"/>
  <c r="H382" s="1"/>
  <c r="G387"/>
  <c r="I387" s="1"/>
  <c r="G386"/>
  <c r="I386" s="1"/>
  <c r="I385"/>
  <c r="H384"/>
  <c r="G384"/>
  <c r="I384" s="1"/>
  <c r="H383"/>
  <c r="I380"/>
  <c r="H379"/>
  <c r="G379"/>
  <c r="I379" s="1"/>
  <c r="I378"/>
  <c r="H377"/>
  <c r="H376" s="1"/>
  <c r="H375" s="1"/>
  <c r="H374" s="1"/>
  <c r="G377"/>
  <c r="I377" s="1"/>
  <c r="G376"/>
  <c r="I376" s="1"/>
  <c r="I372"/>
  <c r="H371"/>
  <c r="H370" s="1"/>
  <c r="H369" s="1"/>
  <c r="H368" s="1"/>
  <c r="G371"/>
  <c r="I371" s="1"/>
  <c r="G370"/>
  <c r="I370" s="1"/>
  <c r="I367"/>
  <c r="H366"/>
  <c r="G366"/>
  <c r="I366" s="1"/>
  <c r="H365"/>
  <c r="I364"/>
  <c r="H363"/>
  <c r="H362" s="1"/>
  <c r="G363"/>
  <c r="I363" s="1"/>
  <c r="G362"/>
  <c r="I362" s="1"/>
  <c r="I361"/>
  <c r="H360"/>
  <c r="G360"/>
  <c r="I360" s="1"/>
  <c r="H359"/>
  <c r="I358"/>
  <c r="H357"/>
  <c r="H356" s="1"/>
  <c r="G357"/>
  <c r="I357" s="1"/>
  <c r="G356"/>
  <c r="I356" s="1"/>
  <c r="I355"/>
  <c r="H354"/>
  <c r="G354"/>
  <c r="I354" s="1"/>
  <c r="H353"/>
  <c r="I352"/>
  <c r="H351"/>
  <c r="H350" s="1"/>
  <c r="G351"/>
  <c r="I351" s="1"/>
  <c r="G350"/>
  <c r="I350" s="1"/>
  <c r="I349"/>
  <c r="H348"/>
  <c r="G348"/>
  <c r="I348" s="1"/>
  <c r="H347"/>
  <c r="I346"/>
  <c r="H346"/>
  <c r="H345"/>
  <c r="G345"/>
  <c r="I345" s="1"/>
  <c r="H344"/>
  <c r="I343"/>
  <c r="H342"/>
  <c r="H341" s="1"/>
  <c r="G342"/>
  <c r="I342" s="1"/>
  <c r="G341"/>
  <c r="I341" s="1"/>
  <c r="I340"/>
  <c r="H339"/>
  <c r="G339"/>
  <c r="I339" s="1"/>
  <c r="H338"/>
  <c r="I337"/>
  <c r="H337"/>
  <c r="H336"/>
  <c r="G336"/>
  <c r="I336" s="1"/>
  <c r="H335"/>
  <c r="I334"/>
  <c r="H333"/>
  <c r="H332" s="1"/>
  <c r="G333"/>
  <c r="I333" s="1"/>
  <c r="G332"/>
  <c r="I332" s="1"/>
  <c r="I331"/>
  <c r="H330"/>
  <c r="G330"/>
  <c r="I330" s="1"/>
  <c r="H329"/>
  <c r="I324"/>
  <c r="H323"/>
  <c r="H322" s="1"/>
  <c r="H321" s="1"/>
  <c r="G323"/>
  <c r="I323" s="1"/>
  <c r="G322"/>
  <c r="I322" s="1"/>
  <c r="I320"/>
  <c r="H319"/>
  <c r="H318" s="1"/>
  <c r="H317" s="1"/>
  <c r="G319"/>
  <c r="I319" s="1"/>
  <c r="G318"/>
  <c r="I318" s="1"/>
  <c r="I316"/>
  <c r="H315"/>
  <c r="G315"/>
  <c r="I315" s="1"/>
  <c r="I314"/>
  <c r="H313"/>
  <c r="H312" s="1"/>
  <c r="G313"/>
  <c r="I313" s="1"/>
  <c r="G312"/>
  <c r="I312" s="1"/>
  <c r="I311"/>
  <c r="H310"/>
  <c r="G310"/>
  <c r="I310" s="1"/>
  <c r="I309"/>
  <c r="H308"/>
  <c r="G308"/>
  <c r="I308" s="1"/>
  <c r="H307"/>
  <c r="I303"/>
  <c r="I302"/>
  <c r="G302"/>
  <c r="I301"/>
  <c r="G301"/>
  <c r="I300"/>
  <c r="H299"/>
  <c r="H298" s="1"/>
  <c r="G299"/>
  <c r="I299" s="1"/>
  <c r="G298"/>
  <c r="I298" s="1"/>
  <c r="I297"/>
  <c r="H296"/>
  <c r="G296"/>
  <c r="I296" s="1"/>
  <c r="H295"/>
  <c r="I294"/>
  <c r="H293"/>
  <c r="H292" s="1"/>
  <c r="G293"/>
  <c r="I293" s="1"/>
  <c r="G292"/>
  <c r="I292" s="1"/>
  <c r="I291"/>
  <c r="H290"/>
  <c r="G290"/>
  <c r="I290" s="1"/>
  <c r="H289"/>
  <c r="I288"/>
  <c r="H288"/>
  <c r="H287"/>
  <c r="G287"/>
  <c r="I287" s="1"/>
  <c r="H286"/>
  <c r="I285"/>
  <c r="H285"/>
  <c r="H284"/>
  <c r="G284"/>
  <c r="I284" s="1"/>
  <c r="H283"/>
  <c r="I282"/>
  <c r="H281"/>
  <c r="H280" s="1"/>
  <c r="G281"/>
  <c r="I281" s="1"/>
  <c r="G280"/>
  <c r="I280" s="1"/>
  <c r="I279"/>
  <c r="I278"/>
  <c r="G278"/>
  <c r="I277"/>
  <c r="G277"/>
  <c r="I273"/>
  <c r="H272"/>
  <c r="G272"/>
  <c r="I272" s="1"/>
  <c r="H271"/>
  <c r="H270" s="1"/>
  <c r="H269" s="1"/>
  <c r="I267"/>
  <c r="H266"/>
  <c r="G266"/>
  <c r="I266" s="1"/>
  <c r="H265"/>
  <c r="I264"/>
  <c r="H263"/>
  <c r="H262" s="1"/>
  <c r="G263"/>
  <c r="I263" s="1"/>
  <c r="G262"/>
  <c r="I262" s="1"/>
  <c r="I261"/>
  <c r="H260"/>
  <c r="G260"/>
  <c r="I260" s="1"/>
  <c r="H259"/>
  <c r="I258"/>
  <c r="H257"/>
  <c r="H256" s="1"/>
  <c r="H252" s="1"/>
  <c r="H251" s="1"/>
  <c r="H250" s="1"/>
  <c r="G257"/>
  <c r="I257" s="1"/>
  <c r="G256"/>
  <c r="I256" s="1"/>
  <c r="I255"/>
  <c r="H254"/>
  <c r="G254"/>
  <c r="I254" s="1"/>
  <c r="H253"/>
  <c r="I249"/>
  <c r="H248"/>
  <c r="G248"/>
  <c r="I248" s="1"/>
  <c r="H247"/>
  <c r="I247" s="1"/>
  <c r="H246"/>
  <c r="H245" s="1"/>
  <c r="G246"/>
  <c r="I246" s="1"/>
  <c r="G245"/>
  <c r="I245" s="1"/>
  <c r="H244"/>
  <c r="I244" s="1"/>
  <c r="H243"/>
  <c r="H242" s="1"/>
  <c r="G243"/>
  <c r="I243" s="1"/>
  <c r="G242"/>
  <c r="I242" s="1"/>
  <c r="I241"/>
  <c r="H240"/>
  <c r="G240"/>
  <c r="I240" s="1"/>
  <c r="H239"/>
  <c r="I238"/>
  <c r="H237"/>
  <c r="G237"/>
  <c r="I237" s="1"/>
  <c r="I236"/>
  <c r="H235"/>
  <c r="H234" s="1"/>
  <c r="G235"/>
  <c r="I235" s="1"/>
  <c r="G234"/>
  <c r="I234" s="1"/>
  <c r="H231"/>
  <c r="I231" s="1"/>
  <c r="H230"/>
  <c r="H229" s="1"/>
  <c r="H228" s="1"/>
  <c r="G230"/>
  <c r="I230" s="1"/>
  <c r="I227"/>
  <c r="H226"/>
  <c r="H225" s="1"/>
  <c r="H224" s="1"/>
  <c r="G226"/>
  <c r="I226" s="1"/>
  <c r="G225"/>
  <c r="I225" s="1"/>
  <c r="I223"/>
  <c r="H222"/>
  <c r="H221" s="1"/>
  <c r="H220" s="1"/>
  <c r="G222"/>
  <c r="I222" s="1"/>
  <c r="G221"/>
  <c r="I221" s="1"/>
  <c r="I219"/>
  <c r="H218"/>
  <c r="G218"/>
  <c r="I218" s="1"/>
  <c r="I217"/>
  <c r="H216"/>
  <c r="H215" s="1"/>
  <c r="H196" s="1"/>
  <c r="G216"/>
  <c r="I216" s="1"/>
  <c r="G215"/>
  <c r="I215" s="1"/>
  <c r="I214"/>
  <c r="H213"/>
  <c r="G213"/>
  <c r="I213" s="1"/>
  <c r="H212"/>
  <c r="I211"/>
  <c r="H210"/>
  <c r="G210"/>
  <c r="I210" s="1"/>
  <c r="I209"/>
  <c r="H208"/>
  <c r="H207" s="1"/>
  <c r="G208"/>
  <c r="I208" s="1"/>
  <c r="G207"/>
  <c r="I207" s="1"/>
  <c r="I206"/>
  <c r="H205"/>
  <c r="G205"/>
  <c r="I205" s="1"/>
  <c r="I204"/>
  <c r="H203"/>
  <c r="G203"/>
  <c r="I203" s="1"/>
  <c r="H202"/>
  <c r="I201"/>
  <c r="H200"/>
  <c r="G200"/>
  <c r="I200" s="1"/>
  <c r="I199"/>
  <c r="H198"/>
  <c r="H197" s="1"/>
  <c r="G198"/>
  <c r="I198" s="1"/>
  <c r="G197"/>
  <c r="I197" s="1"/>
  <c r="I193"/>
  <c r="H192"/>
  <c r="H191" s="1"/>
  <c r="G192"/>
  <c r="I192" s="1"/>
  <c r="G191"/>
  <c r="I191" s="1"/>
  <c r="I190"/>
  <c r="H189"/>
  <c r="G189"/>
  <c r="I189" s="1"/>
  <c r="H188"/>
  <c r="H187" s="1"/>
  <c r="H186"/>
  <c r="I186" s="1"/>
  <c r="H185"/>
  <c r="H184" s="1"/>
  <c r="G185"/>
  <c r="I185" s="1"/>
  <c r="G184"/>
  <c r="I184" s="1"/>
  <c r="I183"/>
  <c r="H182"/>
  <c r="G182"/>
  <c r="I182" s="1"/>
  <c r="H181"/>
  <c r="H180" s="1"/>
  <c r="H179" s="1"/>
  <c r="H178" s="1"/>
  <c r="H177"/>
  <c r="I177" s="1"/>
  <c r="H176"/>
  <c r="H175" s="1"/>
  <c r="G176"/>
  <c r="I176" s="1"/>
  <c r="G175"/>
  <c r="I175" s="1"/>
  <c r="I174"/>
  <c r="H173"/>
  <c r="G173"/>
  <c r="I173" s="1"/>
  <c r="H172"/>
  <c r="I171"/>
  <c r="H170"/>
  <c r="H169" s="1"/>
  <c r="G170"/>
  <c r="I170" s="1"/>
  <c r="G169"/>
  <c r="I169" s="1"/>
  <c r="I168"/>
  <c r="H167"/>
  <c r="G167"/>
  <c r="I167" s="1"/>
  <c r="H166"/>
  <c r="I164"/>
  <c r="H163"/>
  <c r="G163"/>
  <c r="I163" s="1"/>
  <c r="G162"/>
  <c r="I162" s="1"/>
  <c r="H161"/>
  <c r="H160" s="1"/>
  <c r="H159" s="1"/>
  <c r="I156"/>
  <c r="H155"/>
  <c r="H154" s="1"/>
  <c r="G155"/>
  <c r="I155" s="1"/>
  <c r="G154"/>
  <c r="I154" s="1"/>
  <c r="I153"/>
  <c r="I152"/>
  <c r="G152"/>
  <c r="I151"/>
  <c r="G151"/>
  <c r="I150"/>
  <c r="H149"/>
  <c r="H148" s="1"/>
  <c r="G149"/>
  <c r="I149" s="1"/>
  <c r="G148"/>
  <c r="I148" s="1"/>
  <c r="H143"/>
  <c r="I143" s="1"/>
  <c r="H142"/>
  <c r="H141" s="1"/>
  <c r="H140" s="1"/>
  <c r="H139" s="1"/>
  <c r="G142"/>
  <c r="I142" s="1"/>
  <c r="H138"/>
  <c r="I138" s="1"/>
  <c r="H137"/>
  <c r="H136" s="1"/>
  <c r="H135" s="1"/>
  <c r="G137"/>
  <c r="I137" s="1"/>
  <c r="G136"/>
  <c r="I136" s="1"/>
  <c r="I134"/>
  <c r="H133"/>
  <c r="H132" s="1"/>
  <c r="G133"/>
  <c r="I133" s="1"/>
  <c r="G132"/>
  <c r="I132" s="1"/>
  <c r="I131"/>
  <c r="H130"/>
  <c r="G130"/>
  <c r="I130" s="1"/>
  <c r="H129"/>
  <c r="H128" s="1"/>
  <c r="H127" s="1"/>
  <c r="I125"/>
  <c r="I124"/>
  <c r="G124"/>
  <c r="I123"/>
  <c r="G122"/>
  <c r="I122" s="1"/>
  <c r="G121"/>
  <c r="I121" s="1"/>
  <c r="I120"/>
  <c r="H119"/>
  <c r="G119"/>
  <c r="I119" s="1"/>
  <c r="I118"/>
  <c r="I117"/>
  <c r="G117"/>
  <c r="H116"/>
  <c r="G116"/>
  <c r="I116" s="1"/>
  <c r="H115"/>
  <c r="I115" s="1"/>
  <c r="H114"/>
  <c r="H113" s="1"/>
  <c r="G114"/>
  <c r="I114" s="1"/>
  <c r="G113"/>
  <c r="I113" s="1"/>
  <c r="I112"/>
  <c r="H111"/>
  <c r="G111"/>
  <c r="H110"/>
  <c r="I109"/>
  <c r="H108"/>
  <c r="H107" s="1"/>
  <c r="G108"/>
  <c r="I108" s="1"/>
  <c r="G107"/>
  <c r="I107" s="1"/>
  <c r="H106"/>
  <c r="I105"/>
  <c r="H104"/>
  <c r="H103" s="1"/>
  <c r="G104"/>
  <c r="I104" s="1"/>
  <c r="G103"/>
  <c r="G102" s="1"/>
  <c r="I102" s="1"/>
  <c r="H102"/>
  <c r="I101"/>
  <c r="I100"/>
  <c r="H99"/>
  <c r="G99"/>
  <c r="I99" s="1"/>
  <c r="I98"/>
  <c r="H97"/>
  <c r="G97"/>
  <c r="I97" s="1"/>
  <c r="I96"/>
  <c r="H95"/>
  <c r="G95"/>
  <c r="G94" s="1"/>
  <c r="I94" s="1"/>
  <c r="H94"/>
  <c r="H93" s="1"/>
  <c r="I92"/>
  <c r="H91"/>
  <c r="G91"/>
  <c r="G90" s="1"/>
  <c r="H90"/>
  <c r="H89" s="1"/>
  <c r="G89"/>
  <c r="I89" s="1"/>
  <c r="I88"/>
  <c r="I87"/>
  <c r="G87"/>
  <c r="I86"/>
  <c r="G86"/>
  <c r="I85"/>
  <c r="H84"/>
  <c r="G84"/>
  <c r="I84" s="1"/>
  <c r="H83"/>
  <c r="H82" s="1"/>
  <c r="H81" s="1"/>
  <c r="H80" s="1"/>
  <c r="I79"/>
  <c r="I78"/>
  <c r="G78"/>
  <c r="I77"/>
  <c r="H76"/>
  <c r="G76"/>
  <c r="I76" s="1"/>
  <c r="I75"/>
  <c r="G75"/>
  <c r="H74"/>
  <c r="G74"/>
  <c r="I74" s="1"/>
  <c r="H73"/>
  <c r="H72" s="1"/>
  <c r="H71" s="1"/>
  <c r="I70"/>
  <c r="H69"/>
  <c r="H68" s="1"/>
  <c r="H67" s="1"/>
  <c r="H66" s="1"/>
  <c r="G69"/>
  <c r="I69" s="1"/>
  <c r="G68"/>
  <c r="G67" s="1"/>
  <c r="I65"/>
  <c r="I64"/>
  <c r="G64"/>
  <c r="I63"/>
  <c r="G63"/>
  <c r="I62"/>
  <c r="H61"/>
  <c r="G61"/>
  <c r="I61" s="1"/>
  <c r="I60"/>
  <c r="H60"/>
  <c r="H59"/>
  <c r="G59"/>
  <c r="I59" s="1"/>
  <c r="H58"/>
  <c r="H57" s="1"/>
  <c r="H56" s="1"/>
  <c r="H41" s="1"/>
  <c r="H36" s="1"/>
  <c r="G58"/>
  <c r="I58" s="1"/>
  <c r="G57"/>
  <c r="G56" s="1"/>
  <c r="I55"/>
  <c r="H54"/>
  <c r="G54"/>
  <c r="I54" s="1"/>
  <c r="I53"/>
  <c r="H52"/>
  <c r="H51" s="1"/>
  <c r="G52"/>
  <c r="I52" s="1"/>
  <c r="G51"/>
  <c r="I51" s="1"/>
  <c r="I50"/>
  <c r="H49"/>
  <c r="G49"/>
  <c r="I49" s="1"/>
  <c r="H48"/>
  <c r="I47"/>
  <c r="G46"/>
  <c r="I46" s="1"/>
  <c r="I45"/>
  <c r="H44"/>
  <c r="G44"/>
  <c r="I44" s="1"/>
  <c r="H43"/>
  <c r="H42" s="1"/>
  <c r="I40"/>
  <c r="H39"/>
  <c r="H38" s="1"/>
  <c r="H37" s="1"/>
  <c r="G39"/>
  <c r="I39" s="1"/>
  <c r="G38"/>
  <c r="G37" s="1"/>
  <c r="I37" s="1"/>
  <c r="I35"/>
  <c r="H34"/>
  <c r="G34"/>
  <c r="I34" s="1"/>
  <c r="I33"/>
  <c r="I32"/>
  <c r="H32"/>
  <c r="G32"/>
  <c r="I31"/>
  <c r="H30"/>
  <c r="G30"/>
  <c r="G29" s="1"/>
  <c r="H29"/>
  <c r="H28" s="1"/>
  <c r="I27"/>
  <c r="H26"/>
  <c r="G26"/>
  <c r="G25" s="1"/>
  <c r="H25"/>
  <c r="H24" s="1"/>
  <c r="H23" s="1"/>
  <c r="H22" s="1"/>
  <c r="I21"/>
  <c r="H20"/>
  <c r="G20"/>
  <c r="G19" s="1"/>
  <c r="H19"/>
  <c r="H18" s="1"/>
  <c r="H17" s="1"/>
  <c r="H16" s="1"/>
  <c r="G229" l="1"/>
  <c r="I229" s="1"/>
  <c r="G141"/>
  <c r="I141" s="1"/>
  <c r="I56"/>
  <c r="G18"/>
  <c r="I19"/>
  <c r="I25"/>
  <c r="G24"/>
  <c r="G28"/>
  <c r="I28" s="1"/>
  <c r="I29"/>
  <c r="G66"/>
  <c r="I66" s="1"/>
  <c r="I67"/>
  <c r="I20"/>
  <c r="I26"/>
  <c r="I30"/>
  <c r="I38"/>
  <c r="I57"/>
  <c r="I68"/>
  <c r="G43"/>
  <c r="G48"/>
  <c r="I48" s="1"/>
  <c r="G73"/>
  <c r="G83"/>
  <c r="I90"/>
  <c r="I91"/>
  <c r="G93"/>
  <c r="I103"/>
  <c r="H126"/>
  <c r="H147"/>
  <c r="H146" s="1"/>
  <c r="H145" s="1"/>
  <c r="H165"/>
  <c r="H158" s="1"/>
  <c r="H157" s="1"/>
  <c r="H144" s="1"/>
  <c r="H195"/>
  <c r="H233"/>
  <c r="H232" s="1"/>
  <c r="H306"/>
  <c r="H305" s="1"/>
  <c r="H304" s="1"/>
  <c r="H328"/>
  <c r="H327" s="1"/>
  <c r="H326" s="1"/>
  <c r="H325" s="1"/>
  <c r="H373"/>
  <c r="H381"/>
  <c r="I428"/>
  <c r="H494"/>
  <c r="H493" s="1"/>
  <c r="H492" s="1"/>
  <c r="H526"/>
  <c r="H541"/>
  <c r="H540" s="1"/>
  <c r="H539" s="1"/>
  <c r="H569"/>
  <c r="I111"/>
  <c r="G110"/>
  <c r="I110" s="1"/>
  <c r="I95"/>
  <c r="H276"/>
  <c r="H275" s="1"/>
  <c r="H274" s="1"/>
  <c r="H268" s="1"/>
  <c r="H471"/>
  <c r="H470" s="1"/>
  <c r="H450" s="1"/>
  <c r="I597"/>
  <c r="G596"/>
  <c r="G106"/>
  <c r="I106" s="1"/>
  <c r="G129"/>
  <c r="G135"/>
  <c r="I135" s="1"/>
  <c r="G140"/>
  <c r="G147"/>
  <c r="G161"/>
  <c r="G166"/>
  <c r="G172"/>
  <c r="I172" s="1"/>
  <c r="G181"/>
  <c r="G188"/>
  <c r="G202"/>
  <c r="I202" s="1"/>
  <c r="G212"/>
  <c r="G220"/>
  <c r="G224"/>
  <c r="I224" s="1"/>
  <c r="G228"/>
  <c r="I228" s="1"/>
  <c r="G239"/>
  <c r="I239" s="1"/>
  <c r="G253"/>
  <c r="I253" s="1"/>
  <c r="G259"/>
  <c r="I259" s="1"/>
  <c r="G265"/>
  <c r="G271"/>
  <c r="G283"/>
  <c r="G286"/>
  <c r="I286" s="1"/>
  <c r="G289"/>
  <c r="I289" s="1"/>
  <c r="G295"/>
  <c r="I295" s="1"/>
  <c r="G307"/>
  <c r="G317"/>
  <c r="I317" s="1"/>
  <c r="G321"/>
  <c r="I321" s="1"/>
  <c r="G329"/>
  <c r="I329" s="1"/>
  <c r="G335"/>
  <c r="G338"/>
  <c r="I338" s="1"/>
  <c r="G344"/>
  <c r="I344" s="1"/>
  <c r="G347"/>
  <c r="I347" s="1"/>
  <c r="G353"/>
  <c r="I353" s="1"/>
  <c r="G359"/>
  <c r="I359" s="1"/>
  <c r="G365"/>
  <c r="I365" s="1"/>
  <c r="G369"/>
  <c r="G375"/>
  <c r="G383"/>
  <c r="G391"/>
  <c r="G395"/>
  <c r="G399"/>
  <c r="I399" s="1"/>
  <c r="G407"/>
  <c r="G412"/>
  <c r="G421"/>
  <c r="G427"/>
  <c r="G435"/>
  <c r="G443"/>
  <c r="G454"/>
  <c r="G461"/>
  <c r="I461" s="1"/>
  <c r="G467"/>
  <c r="G473"/>
  <c r="G477"/>
  <c r="G482"/>
  <c r="G498"/>
  <c r="I498" s="1"/>
  <c r="G504"/>
  <c r="I504" s="1"/>
  <c r="G514"/>
  <c r="I514" s="1"/>
  <c r="G520"/>
  <c r="G530"/>
  <c r="G536"/>
  <c r="I536" s="1"/>
  <c r="G542"/>
  <c r="I542" s="1"/>
  <c r="G548"/>
  <c r="G557"/>
  <c r="I557" s="1"/>
  <c r="G563"/>
  <c r="I563" s="1"/>
  <c r="G573"/>
  <c r="I573" s="1"/>
  <c r="G583"/>
  <c r="I583" s="1"/>
  <c r="I588"/>
  <c r="I590"/>
  <c r="I591"/>
  <c r="I594"/>
  <c r="H612"/>
  <c r="H611" s="1"/>
  <c r="H654"/>
  <c r="H644" s="1"/>
  <c r="H807"/>
  <c r="H806" s="1"/>
  <c r="H830"/>
  <c r="H829" s="1"/>
  <c r="H828" s="1"/>
  <c r="H827" s="1"/>
  <c r="H740" s="1"/>
  <c r="H645"/>
  <c r="H679"/>
  <c r="H678" s="1"/>
  <c r="G602"/>
  <c r="I602" s="1"/>
  <c r="G608"/>
  <c r="I608" s="1"/>
  <c r="G623"/>
  <c r="I623" s="1"/>
  <c r="G627"/>
  <c r="G630"/>
  <c r="I630" s="1"/>
  <c r="G637"/>
  <c r="I637" s="1"/>
  <c r="G641"/>
  <c r="I641" s="1"/>
  <c r="G647"/>
  <c r="G651"/>
  <c r="G655"/>
  <c r="I655" s="1"/>
  <c r="G665"/>
  <c r="I665" s="1"/>
  <c r="G672"/>
  <c r="I672" s="1"/>
  <c r="G680"/>
  <c r="I680" s="1"/>
  <c r="G688"/>
  <c r="G702"/>
  <c r="I702" s="1"/>
  <c r="G708"/>
  <c r="I708" s="1"/>
  <c r="G711"/>
  <c r="I711" s="1"/>
  <c r="G718"/>
  <c r="G723"/>
  <c r="I723" s="1"/>
  <c r="G727"/>
  <c r="G735"/>
  <c r="G744"/>
  <c r="G750"/>
  <c r="G765"/>
  <c r="G772"/>
  <c r="G775"/>
  <c r="G783"/>
  <c r="G789"/>
  <c r="G796"/>
  <c r="G802"/>
  <c r="G810"/>
  <c r="G814"/>
  <c r="G818"/>
  <c r="I818" s="1"/>
  <c r="G822"/>
  <c r="G834"/>
  <c r="G844"/>
  <c r="G854"/>
  <c r="I854" s="1"/>
  <c r="G860"/>
  <c r="G843" l="1"/>
  <c r="I844"/>
  <c r="G813"/>
  <c r="I813" s="1"/>
  <c r="I814"/>
  <c r="G801"/>
  <c r="I802"/>
  <c r="G788"/>
  <c r="I789"/>
  <c r="G764"/>
  <c r="I765"/>
  <c r="G743"/>
  <c r="I744"/>
  <c r="G717"/>
  <c r="I718"/>
  <c r="G541"/>
  <c r="I548"/>
  <c r="G513"/>
  <c r="I513" s="1"/>
  <c r="I520"/>
  <c r="G476"/>
  <c r="I477"/>
  <c r="G453"/>
  <c r="I454"/>
  <c r="G420"/>
  <c r="I421"/>
  <c r="G394"/>
  <c r="I394" s="1"/>
  <c r="I395"/>
  <c r="G368"/>
  <c r="I368" s="1"/>
  <c r="I369"/>
  <c r="G270"/>
  <c r="I271"/>
  <c r="G859"/>
  <c r="I860"/>
  <c r="I834"/>
  <c r="G830"/>
  <c r="G809"/>
  <c r="I810"/>
  <c r="G795"/>
  <c r="I795" s="1"/>
  <c r="I796"/>
  <c r="G794"/>
  <c r="I794" s="1"/>
  <c r="G782"/>
  <c r="I783"/>
  <c r="G771"/>
  <c r="I772"/>
  <c r="G749"/>
  <c r="I750"/>
  <c r="G734"/>
  <c r="I735"/>
  <c r="G687"/>
  <c r="I688"/>
  <c r="G650"/>
  <c r="I651"/>
  <c r="I530"/>
  <c r="G526"/>
  <c r="I526" s="1"/>
  <c r="I482"/>
  <c r="G481"/>
  <c r="G472"/>
  <c r="I472" s="1"/>
  <c r="I473"/>
  <c r="G442"/>
  <c r="I443"/>
  <c r="G426"/>
  <c r="I427"/>
  <c r="G411"/>
  <c r="I411" s="1"/>
  <c r="I412"/>
  <c r="G390"/>
  <c r="I391"/>
  <c r="G374"/>
  <c r="I375"/>
  <c r="G328"/>
  <c r="I335"/>
  <c r="G306"/>
  <c r="I307"/>
  <c r="G276"/>
  <c r="I283"/>
  <c r="G252"/>
  <c r="I265"/>
  <c r="I212"/>
  <c r="G196"/>
  <c r="I196" s="1"/>
  <c r="G187"/>
  <c r="I187" s="1"/>
  <c r="I188"/>
  <c r="G160"/>
  <c r="I161"/>
  <c r="G139"/>
  <c r="I140"/>
  <c r="G128"/>
  <c r="I129"/>
  <c r="I596"/>
  <c r="G586"/>
  <c r="I586" s="1"/>
  <c r="I83"/>
  <c r="G82"/>
  <c r="G17"/>
  <c r="I18"/>
  <c r="G494"/>
  <c r="G850"/>
  <c r="G661"/>
  <c r="G579"/>
  <c r="I579" s="1"/>
  <c r="G569"/>
  <c r="I569" s="1"/>
  <c r="G233"/>
  <c r="H194"/>
  <c r="H15" s="1"/>
  <c r="H869" s="1"/>
  <c r="G821"/>
  <c r="I821" s="1"/>
  <c r="I822"/>
  <c r="G774"/>
  <c r="I774" s="1"/>
  <c r="I775"/>
  <c r="G726"/>
  <c r="I727"/>
  <c r="G646"/>
  <c r="I646" s="1"/>
  <c r="I647"/>
  <c r="G626"/>
  <c r="I627"/>
  <c r="G466"/>
  <c r="I467"/>
  <c r="G434"/>
  <c r="I435"/>
  <c r="I407"/>
  <c r="G382"/>
  <c r="I382" s="1"/>
  <c r="I383"/>
  <c r="G195"/>
  <c r="I195" s="1"/>
  <c r="I220"/>
  <c r="G180"/>
  <c r="I181"/>
  <c r="G165"/>
  <c r="I165" s="1"/>
  <c r="I166"/>
  <c r="G146"/>
  <c r="I147"/>
  <c r="I93"/>
  <c r="I73"/>
  <c r="G72"/>
  <c r="G42"/>
  <c r="I43"/>
  <c r="G23"/>
  <c r="I24"/>
  <c r="H491"/>
  <c r="H490" s="1"/>
  <c r="G22" l="1"/>
  <c r="I22" s="1"/>
  <c r="I23"/>
  <c r="I42"/>
  <c r="G41"/>
  <c r="I146"/>
  <c r="G145"/>
  <c r="I145" s="1"/>
  <c r="I180"/>
  <c r="G179"/>
  <c r="I434"/>
  <c r="I466"/>
  <c r="G465"/>
  <c r="I626"/>
  <c r="G613"/>
  <c r="I726"/>
  <c r="G722"/>
  <c r="G232"/>
  <c r="I233"/>
  <c r="G849"/>
  <c r="I850"/>
  <c r="I82"/>
  <c r="G81"/>
  <c r="I481"/>
  <c r="G480"/>
  <c r="I480" s="1"/>
  <c r="G71"/>
  <c r="I71" s="1"/>
  <c r="I72"/>
  <c r="G654"/>
  <c r="I661"/>
  <c r="G493"/>
  <c r="I494"/>
  <c r="I17"/>
  <c r="I128"/>
  <c r="G127"/>
  <c r="I127" s="1"/>
  <c r="I139"/>
  <c r="G126"/>
  <c r="I126" s="1"/>
  <c r="I160"/>
  <c r="G159"/>
  <c r="I252"/>
  <c r="G251"/>
  <c r="I276"/>
  <c r="G275"/>
  <c r="I306"/>
  <c r="G305"/>
  <c r="I328"/>
  <c r="G327"/>
  <c r="I374"/>
  <c r="I390"/>
  <c r="G389"/>
  <c r="I389" s="1"/>
  <c r="I426"/>
  <c r="G425"/>
  <c r="I442"/>
  <c r="G441"/>
  <c r="I441" s="1"/>
  <c r="I650"/>
  <c r="G645"/>
  <c r="I645" s="1"/>
  <c r="I687"/>
  <c r="G679"/>
  <c r="I734"/>
  <c r="G733"/>
  <c r="I749"/>
  <c r="G748"/>
  <c r="I748" s="1"/>
  <c r="I771"/>
  <c r="G770"/>
  <c r="I782"/>
  <c r="G781"/>
  <c r="G829"/>
  <c r="I830"/>
  <c r="I809"/>
  <c r="G808"/>
  <c r="I859"/>
  <c r="G858"/>
  <c r="I270"/>
  <c r="G269"/>
  <c r="I269" s="1"/>
  <c r="I420"/>
  <c r="G419"/>
  <c r="I419" s="1"/>
  <c r="I453"/>
  <c r="G452"/>
  <c r="I476"/>
  <c r="G471"/>
  <c r="I541"/>
  <c r="G540"/>
  <c r="I717"/>
  <c r="G698"/>
  <c r="I743"/>
  <c r="G742"/>
  <c r="I764"/>
  <c r="G763"/>
  <c r="I763" s="1"/>
  <c r="I788"/>
  <c r="G787"/>
  <c r="I801"/>
  <c r="G800"/>
  <c r="I843"/>
  <c r="G842"/>
  <c r="G780" l="1"/>
  <c r="I781"/>
  <c r="G769"/>
  <c r="I770"/>
  <c r="G732"/>
  <c r="I732" s="1"/>
  <c r="I733"/>
  <c r="I679"/>
  <c r="G678"/>
  <c r="I678" s="1"/>
  <c r="I425"/>
  <c r="G326"/>
  <c r="I327"/>
  <c r="G274"/>
  <c r="I275"/>
  <c r="G250"/>
  <c r="I250" s="1"/>
  <c r="I251"/>
  <c r="G158"/>
  <c r="I159"/>
  <c r="I81"/>
  <c r="G80"/>
  <c r="I80" s="1"/>
  <c r="I722"/>
  <c r="G721"/>
  <c r="G612"/>
  <c r="I613"/>
  <c r="G464"/>
  <c r="I464" s="1"/>
  <c r="I465"/>
  <c r="G178"/>
  <c r="I179"/>
  <c r="G36"/>
  <c r="I41"/>
  <c r="G841"/>
  <c r="I842"/>
  <c r="G799"/>
  <c r="I799" s="1"/>
  <c r="I800"/>
  <c r="G786"/>
  <c r="I786" s="1"/>
  <c r="I787"/>
  <c r="I742"/>
  <c r="G697"/>
  <c r="I698"/>
  <c r="G539"/>
  <c r="I539" s="1"/>
  <c r="I540"/>
  <c r="G470"/>
  <c r="I470" s="1"/>
  <c r="I471"/>
  <c r="G451"/>
  <c r="I452"/>
  <c r="G857"/>
  <c r="I857" s="1"/>
  <c r="I858"/>
  <c r="G807"/>
  <c r="I808"/>
  <c r="I829"/>
  <c r="G828"/>
  <c r="I493"/>
  <c r="G492"/>
  <c r="I654"/>
  <c r="G644"/>
  <c r="I644" s="1"/>
  <c r="I849"/>
  <c r="G848"/>
  <c r="I232"/>
  <c r="G194"/>
  <c r="I194" s="1"/>
  <c r="G433"/>
  <c r="I433" s="1"/>
  <c r="G381"/>
  <c r="G304"/>
  <c r="I304" s="1"/>
  <c r="I305"/>
  <c r="G847" l="1"/>
  <c r="I847" s="1"/>
  <c r="I848"/>
  <c r="I492"/>
  <c r="G827"/>
  <c r="I827" s="1"/>
  <c r="I828"/>
  <c r="I807"/>
  <c r="G806"/>
  <c r="I806" s="1"/>
  <c r="I451"/>
  <c r="G450"/>
  <c r="I450" s="1"/>
  <c r="I697"/>
  <c r="G696"/>
  <c r="I841"/>
  <c r="G840"/>
  <c r="I840" s="1"/>
  <c r="I36"/>
  <c r="G16"/>
  <c r="I178"/>
  <c r="I612"/>
  <c r="G611"/>
  <c r="I611" s="1"/>
  <c r="I158"/>
  <c r="G157"/>
  <c r="I157" s="1"/>
  <c r="I274"/>
  <c r="G268"/>
  <c r="I268" s="1"/>
  <c r="I326"/>
  <c r="G325"/>
  <c r="I325" s="1"/>
  <c r="I769"/>
  <c r="G768"/>
  <c r="I780"/>
  <c r="G779"/>
  <c r="I779" s="1"/>
  <c r="G424"/>
  <c r="I424" s="1"/>
  <c r="I381"/>
  <c r="G373"/>
  <c r="I373" s="1"/>
  <c r="G720"/>
  <c r="I720" s="1"/>
  <c r="I721"/>
  <c r="G491" l="1"/>
  <c r="I768"/>
  <c r="G741"/>
  <c r="I16"/>
  <c r="G15"/>
  <c r="G695"/>
  <c r="I695" s="1"/>
  <c r="I696"/>
  <c r="G144"/>
  <c r="I144" s="1"/>
  <c r="I15" l="1"/>
  <c r="I741"/>
  <c r="G740"/>
  <c r="I740" s="1"/>
  <c r="I491"/>
  <c r="G490"/>
  <c r="I490" s="1"/>
  <c r="G869" l="1"/>
  <c r="I869" s="1"/>
</calcChain>
</file>

<file path=xl/sharedStrings.xml><?xml version="1.0" encoding="utf-8"?>
<sst xmlns="http://schemas.openxmlformats.org/spreadsheetml/2006/main" count="4408" uniqueCount="531">
  <si>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</si>
  <si>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</si>
  <si>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</si>
  <si>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</si>
  <si>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</si>
  <si>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</si>
  <si>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</si>
  <si>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</si>
  <si>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</si>
  <si>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</si>
  <si>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</si>
  <si>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</si>
  <si>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</si>
  <si>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</si>
  <si>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</si>
  <si>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</si>
  <si>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</si>
  <si>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</si>
  <si>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</si>
  <si>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</si>
  <si>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</si>
  <si>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</si>
  <si>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</si>
  <si>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</si>
  <si>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</si>
  <si>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</si>
  <si>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</si>
  <si>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</si>
  <si>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</si>
  <si>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</si>
  <si>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</si>
  <si>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</si>
  <si>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</si>
  <si>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Социальная политика</t>
  </si>
  <si>
    <t>Администрация МО "Красноборский муниципальный район"</t>
  </si>
  <si>
    <t xml:space="preserve">Образование 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</si>
  <si>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</si>
  <si>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</si>
  <si>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</si>
  <si>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Другие вопросы в области национальной экономики</t>
  </si>
  <si>
    <t>Охрана семьи и детства</t>
  </si>
  <si>
    <t>Сумма, т.р.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</si>
  <si>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</si>
  <si>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</si>
  <si>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</si>
  <si>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</si>
  <si>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</si>
  <si>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</si>
  <si>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</si>
  <si>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</si>
  <si>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</si>
  <si>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</si>
  <si>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Иные дотации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</si>
  <si>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</si>
  <si>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</si>
  <si>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</si>
  <si>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</si>
  <si>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</si>
  <si>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</si>
  <si>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</si>
  <si>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</si>
  <si>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</si>
  <si>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</si>
  <si>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</si>
  <si>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</si>
  <si>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</si>
  <si>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</si>
  <si>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</si>
  <si>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</si>
  <si>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</si>
  <si>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</si>
  <si>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</si>
  <si>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</si>
  <si>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</si>
  <si>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</si>
  <si>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</si>
  <si>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Расходы на выплату персоналу казенных учреждений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</si>
  <si>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</si>
  <si>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</si>
  <si>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</si>
  <si>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</si>
  <si>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</si>
  <si>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</si>
  <si>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</si>
  <si>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</si>
  <si>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</si>
  <si>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</si>
  <si>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</si>
  <si>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</si>
  <si>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</si>
  <si>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</si>
  <si>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</si>
  <si>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</si>
  <si>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</si>
  <si>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</si>
  <si>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</si>
  <si>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Возмещение расходов, связанных с реализацией мер соцподдержки отдельным категориям квалифицированных специалистов, работающих и проживающих в сельской местности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</si>
  <si>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</si>
  <si>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</si>
  <si>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</si>
  <si>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</si>
  <si>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Осуществление государственных полномочий в сфере административных правонарушений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</si>
  <si>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</si>
  <si>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</si>
  <si>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</si>
  <si>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</si>
  <si>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</si>
  <si>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</si>
  <si>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</si>
  <si>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Осуществление первичного воинского учета на территориях, где отсутствуют военные комиссариаты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</si>
  <si>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</si>
  <si>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</si>
  <si>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</si>
  <si>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</si>
  <si>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</si>
  <si>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</si>
  <si>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</si>
  <si>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</si>
  <si>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Подпрограмма "Развитие территориального общественного самоуправления в Красноборском районе на 2014-2020 годы"</t>
  </si>
  <si>
    <t>Муниципальная программа "Патриотическое воспитание,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</si>
  <si>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Подпрограмма "Семья и молодежь Красноборского района" на 2014-2020 годы"</t>
  </si>
  <si>
    <t>Муниципальная программа "Обеспечение жильем молодых семей в МО "Красноборский муниципальный район" на 2014-2020 годы"</t>
  </si>
  <si>
    <t>Муниципальная программа "Патриотическое воспитение,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</si>
  <si>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Непрограммные расходы в области социальной политики</t>
  </si>
  <si>
    <t>Финансовое Управление администрации МО "Красноборский муниципальный район"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</si>
  <si>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</si>
  <si>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</si>
  <si>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</si>
  <si>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«Поддержка социально ориентированных некоммерческих организаций на 2014-2020 годы»</t>
  </si>
  <si>
    <t>Муниципальная программа «Развитие местного самоуправления в МО «Красноборский муниципальный район» и поддержка социально ориентированных некоммерческих организаций на 2014-2020 годы»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</si>
  <si>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</si>
  <si>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</si>
  <si>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</si>
  <si>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</si>
  <si>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</si>
  <si>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</si>
  <si>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</si>
  <si>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</si>
  <si>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</si>
  <si>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</si>
  <si>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</si>
  <si>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</si>
  <si>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</si>
  <si>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</si>
  <si>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</si>
  <si>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</si>
  <si>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</si>
  <si>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</si>
  <si>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</si>
  <si>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</si>
  <si>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</si>
  <si>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</si>
  <si>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</si>
  <si>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</si>
  <si>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</si>
  <si>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</si>
  <si>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</si>
  <si>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</si>
  <si>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</si>
  <si>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</si>
  <si>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</si>
  <si>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58 0 00 81050</t>
  </si>
  <si>
    <t>06 0 00 00000</t>
  </si>
  <si>
    <t>01 0 00 00000</t>
  </si>
  <si>
    <t>01 2 00 00000</t>
  </si>
  <si>
    <t>01 2 00 80520</t>
  </si>
  <si>
    <t>68 0 00 00000</t>
  </si>
  <si>
    <t>68 0 00 86010</t>
  </si>
  <si>
    <t>02 0 00 00000</t>
  </si>
  <si>
    <t>68 0 00 86020</t>
  </si>
  <si>
    <t>01 1 00 00000</t>
  </si>
  <si>
    <t>01 1 00 80530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</si>
  <si>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</si>
  <si>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</si>
  <si>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</si>
  <si>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</si>
  <si>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</si>
  <si>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</si>
  <si>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</si>
  <si>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</si>
  <si>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</si>
  <si>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</si>
  <si>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</si>
  <si>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</si>
  <si>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</si>
  <si>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</si>
  <si>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</si>
  <si>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</si>
  <si>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</si>
  <si>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</si>
  <si>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14 1 00 78680</t>
  </si>
  <si>
    <t>14 1 00 80010</t>
  </si>
  <si>
    <t>55 0 00 00000</t>
  </si>
  <si>
    <t>55 0 00 81010</t>
  </si>
  <si>
    <t>03 2 00 00000</t>
  </si>
  <si>
    <t>14 1 00 51180</t>
  </si>
  <si>
    <t>14 3 00 00000</t>
  </si>
  <si>
    <t>14 3 00 78010</t>
  </si>
  <si>
    <t>14 3 00 87010</t>
  </si>
  <si>
    <t>14 3 00 87020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</si>
  <si>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</si>
  <si>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</si>
  <si>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</si>
  <si>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</si>
  <si>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</si>
  <si>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01 3 00 00000</t>
  </si>
  <si>
    <t>Подпрограмма "Патриотическое воспитание и допризывная подготовка граждан Красноборского района на 2014-2020 годы"</t>
  </si>
  <si>
    <t>01 3 00 80520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</si>
  <si>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</si>
  <si>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</si>
  <si>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</si>
  <si>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</si>
  <si>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</si>
  <si>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</si>
  <si>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</si>
  <si>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03 2 00 S8420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</si>
  <si>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</si>
  <si>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</si>
  <si>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</si>
  <si>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</si>
  <si>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</si>
  <si>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</si>
  <si>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</si>
  <si>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</si>
  <si>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</si>
  <si>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</si>
  <si>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01 2 00 S8530</t>
  </si>
  <si>
    <t>360</t>
  </si>
  <si>
    <t>Мероприятия по землеустройству и землепользованию</t>
  </si>
  <si>
    <t>14 1 00 87120</t>
  </si>
  <si>
    <t>Благоустройство</t>
  </si>
  <si>
    <t>Осуществление передаваемых полномочий по организации ритуальных услуг и содержание мест захоронения</t>
  </si>
  <si>
    <t>Муниципальная программа "Развитие транспортной системы Красноборского района (2017-2020 годы)"</t>
  </si>
  <si>
    <t>16 3 00 00000</t>
  </si>
  <si>
    <t>16 3 00 83010</t>
  </si>
  <si>
    <t>16 1 00 00000</t>
  </si>
  <si>
    <t>16 2 00 00000</t>
  </si>
  <si>
    <t>09 0 00 00000</t>
  </si>
  <si>
    <t>Муниципальная программа "Профилактика правонарушений в МО "Красноборский муниципальный район" на 2017-2020 годы"</t>
  </si>
  <si>
    <t>16 3 00 78910</t>
  </si>
  <si>
    <t>Исполнение судебных актов по искам к муниципальному образованию</t>
  </si>
  <si>
    <t>Муниципальная программа "Культура и туризм в МО "Красноборский муниципальный район" на 2017-2020 годы"</t>
  </si>
  <si>
    <t>06 1 00 00000</t>
  </si>
  <si>
    <t>06 1 00 80200</t>
  </si>
  <si>
    <t>06 1 00 80400</t>
  </si>
  <si>
    <t>06 1 00 S8360</t>
  </si>
  <si>
    <t>06 1 00 80540</t>
  </si>
  <si>
    <t>06 1 00 80410</t>
  </si>
  <si>
    <t>06 1 00 80500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</si>
  <si>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</si>
  <si>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</si>
  <si>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</si>
  <si>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</si>
  <si>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</si>
  <si>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</si>
  <si>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</si>
  <si>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 xml:space="preserve">Поддержка мер по обеспечению сбалансированности бюджетов </t>
  </si>
  <si>
    <t>68 0 00 R0820</t>
  </si>
  <si>
    <t>12 0 00 78700</t>
  </si>
  <si>
    <t>06 2 00 00000</t>
  </si>
  <si>
    <t>05 4 00 00000</t>
  </si>
  <si>
    <t>05 5 00 80400</t>
  </si>
  <si>
    <t>05 4 00 80010</t>
  </si>
  <si>
    <t>05 500 80400</t>
  </si>
  <si>
    <t>05 5 00 80410</t>
  </si>
  <si>
    <t>05 7 00 84030</t>
  </si>
  <si>
    <t>Резервный фонд</t>
  </si>
  <si>
    <t>13 0 00 00000</t>
  </si>
  <si>
    <t>13 0 00 83510</t>
  </si>
  <si>
    <t>Муниципальная программа "Развитие торговли в МО "Красноборский муниципальный район" (2015-2020 годы)"</t>
  </si>
  <si>
    <t>Подпрограмма "Туризм в МО "Красноборский муниципальный район" на 2017 - 2020 годы"</t>
  </si>
  <si>
    <t>Подпрограмма "Культура в МО "Красноборский муниципальный район" на 2017 - 2020 годы"</t>
  </si>
  <si>
    <t>Подпрограмма "Физическая культура и спорт в Красноборском районе на 2014 - 2020 годы"</t>
  </si>
  <si>
    <t xml:space="preserve">Мероприятия по созданию условий для инклюзивного образования </t>
  </si>
  <si>
    <t>Подпрограмма "Развитие системы дополнительного образования с 2017 по 2019 годы"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</si>
  <si>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</si>
  <si>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</si>
  <si>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</si>
  <si>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</si>
  <si>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14 1 00 87170</t>
  </si>
  <si>
    <t>Осуществление полномочий по вопросам создания условий для предоставления транспортных услуг населению и организация транспортного обслуживания населения в границах поселения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</si>
  <si>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</si>
  <si>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</si>
  <si>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06 1 00 S8300</t>
  </si>
  <si>
    <t>880</t>
  </si>
  <si>
    <t>57 0 00 81160</t>
  </si>
  <si>
    <t>Специальные расходы</t>
  </si>
  <si>
    <t>06 1 00 78390</t>
  </si>
  <si>
    <t>Муниципальная программа "Управление муниципальными финансами в МО "Красноборский муниципальный район" (2018-2020 годы)"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</si>
  <si>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</si>
  <si>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</si>
  <si>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05 5 00 78390</t>
  </si>
  <si>
    <t>Подпрограмма "Организация и обеспечение бюджетного процесса в МО "Красноборский муниципальный район" (2018-2020 годы)</t>
  </si>
  <si>
    <t>Подпрограмма "Поддержание устойчивого исполнения бюджетов муниципальных образований Красноборского района" (2018-2020 годы)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</si>
  <si>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</si>
  <si>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</si>
  <si>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</si>
  <si>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Подпрограмма "Формирование и реализация муниципальной политики в сфере дорожного хозяйства" (2017-2020 годы)</t>
  </si>
  <si>
    <t>Пенсия за выслугу лет муниципальным служащим</t>
  </si>
  <si>
    <t>Муниципальная программа "Развитие местного самоуправления в МО "Красноборский муниципальный район" и поддержка социально ориентированных некоммерческих  организаций на 2014-2020 годы"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</si>
  <si>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</si>
  <si>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</si>
  <si>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</si>
  <si>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</si>
  <si>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</si>
  <si>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</si>
  <si>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</si>
  <si>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 xml:space="preserve">100 </t>
  </si>
  <si>
    <t>53 0 00 S8080</t>
  </si>
  <si>
    <t>Реализация муниципальных программ поддержки социально ориентированных некоммерческих организаций</t>
  </si>
  <si>
    <t>03 1 00 S8410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</si>
  <si>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</si>
  <si>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</si>
  <si>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</si>
  <si>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</si>
  <si>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16 3 00 83030</t>
  </si>
  <si>
    <t>Мероприятия по реализации приоритетных проектов в сфере туризма</t>
  </si>
  <si>
    <t xml:space="preserve"> 06 2 00 S8550</t>
  </si>
  <si>
    <t>Создание условий для обеспечения поселений и жителей городских округов услугами торговли</t>
  </si>
  <si>
    <t>12 0 00 78270</t>
  </si>
  <si>
    <t>Муниципальная программа "Капитальный ремонт общего имущества, муниципальных жилых помещений многоквартирных жилых домов в Красноборском муниципальном районе (2017-2020 годы)"</t>
  </si>
  <si>
    <t>06 1 00 S8080</t>
  </si>
  <si>
    <t>06 1 00 L4670</t>
  </si>
  <si>
    <t>Поддержка отрасли культуры</t>
  </si>
  <si>
    <t>02 0 00 L4970</t>
  </si>
  <si>
    <t>Иные выплаты населению</t>
  </si>
  <si>
    <t>05 1 00 S8080</t>
  </si>
  <si>
    <t>05 1 00 S8260</t>
  </si>
  <si>
    <t>Резервный фонд Правительства Арханельской области</t>
  </si>
  <si>
    <t>Муниципальная программа "Формирование современной городской среды на территории Красноборского района 2018-2022 годы"</t>
  </si>
  <si>
    <t>17 0 00 00000</t>
  </si>
  <si>
    <t>Прочие межбюджетные трансферты общего характера</t>
  </si>
  <si>
    <t>Непрограммные расходы в области межбюджетных трансфертов бюджетам муниципальных образований общего характера</t>
  </si>
  <si>
    <t>70 0 00 00000</t>
  </si>
  <si>
    <t>Вид расхо-дов</t>
  </si>
  <si>
    <t>Капитальный ремонт муниципальных дошкольных образовательных организаций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</si>
  <si>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(дорожный фонд муниципального образования)</t>
  </si>
  <si>
    <t>16 2 00 8302Д</t>
  </si>
  <si>
    <t>16 1 00 8020Д</t>
  </si>
  <si>
    <t>Расходы на обеспечение деятельности подведомственных учреждений (дорожный фонд муниципального образования)</t>
  </si>
  <si>
    <t>11 0 00 00000</t>
  </si>
  <si>
    <t>11 0 00 80310</t>
  </si>
  <si>
    <t>Муниципальная программа "Развитие жилищного строительства в МО "Красноборский муниципальный район" на 2019-2024 годы"</t>
  </si>
  <si>
    <t>Муниципальная программа "Развитие имущественно-земельных отношений в МО "Красноборский муниципальный район" на 2019-2023 годы"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</si>
  <si>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</si>
  <si>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05 1 00 80540</t>
  </si>
  <si>
    <t>16 3 00 S6800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</si>
  <si>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</si>
  <si>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</si>
  <si>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70 0 00 71400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</si>
  <si>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</si>
  <si>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</si>
  <si>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</si>
  <si>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17 0 00 55550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</si>
  <si>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</si>
  <si>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</si>
  <si>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>16 2 00 7812Д</t>
  </si>
  <si>
    <t xml:space="preserve">200 </t>
  </si>
  <si>
    <t>- Строительство детского сада на 90 мест в с.Черевково</t>
  </si>
  <si>
    <t>06 1 00 S6820</t>
  </si>
  <si>
    <t>05 1 00 50970</t>
  </si>
  <si>
    <t>05 1 00 S6830</t>
  </si>
  <si>
    <t>05 1 00 S6840</t>
  </si>
  <si>
    <t>Установка и обслуживание систем видеонаблюдения в муниципальных образовательных организациях</t>
  </si>
  <si>
    <t>12 0 00 82270</t>
  </si>
  <si>
    <t>06 1 00 78240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</si>
  <si>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</si>
  <si>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</si>
  <si>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программ формирования современной городской среды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</si>
  <si>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</si>
  <si>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</si>
  <si>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</si>
  <si>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06 2 00 80580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</si>
  <si>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</si>
  <si>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</si>
  <si>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</si>
  <si>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</si>
  <si>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</si>
  <si>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</si>
  <si>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</si>
  <si>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</si>
  <si>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10 0 00 S6740</t>
  </si>
  <si>
    <t>к решению Собрания депутатов</t>
  </si>
  <si>
    <t>Ведомственная структура расходов  бюджета  муниципального района на 2020 год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</si>
  <si>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</si>
  <si>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Создание условий для обеспечения доступным и комфортным жильем сельского населения</t>
  </si>
  <si>
    <t>Обеспечение комплексного развития сельских территорий</t>
  </si>
  <si>
    <t>18 0 00 00000</t>
  </si>
  <si>
    <t>18 1 00 00000</t>
  </si>
  <si>
    <t xml:space="preserve">Единая субвенция местным бюджетам 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</si>
  <si>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</si>
  <si>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</si>
  <si>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</si>
  <si>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Подпрограмма "Улучшение эксплуатационного состояния автомобильных дорог общего пользования местного значения за счет ремонта, капитального ремонта и содержания" (2017-2020 годы)</t>
  </si>
  <si>
    <t>Муниципальная программа "Развитие жилищного строительства в муниципальном образовании "Красноборский муниципальный район" на 2019-2024 годы"</t>
  </si>
  <si>
    <t>18 1 00 78130</t>
  </si>
  <si>
    <t>18 1 00 L5760</t>
  </si>
  <si>
    <t>Подпрограмма "Развитие общественного пассажирского транспорта и транспортной инфраструктуры Красноборского района" (2017-2020 годы)</t>
  </si>
  <si>
    <t>Подпрограмма "Физическая культура и спорт в Красноборском районе на 2014-2020 годы"</t>
  </si>
  <si>
    <t>Муниципальная программа "Развитие образования в МО "Красноборский муниципальный район" на период с 2020 по 2022 годы"</t>
  </si>
  <si>
    <t>Подпрограмма "Развитие системы дошкольного и общего образования с 2020 года по 2022 годы"</t>
  </si>
  <si>
    <t>Подпрограмма "Развитие системы дошкольного и общего образования с 2020 по 2022 годы"</t>
  </si>
  <si>
    <t>Подпрограмма "Создание условий для инклюзивного образования с 2020 по 2022 годы"</t>
  </si>
  <si>
    <t>Подпрограмма "Развитие системы дополнительного образования с 2020 по 2022 годы"</t>
  </si>
  <si>
    <t>Подпрограмма "Развитие системы отдыха и оздоровления детей с 2020 по 2022 годы"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</si>
  <si>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</si>
  <si>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</si>
  <si>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</si>
  <si>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</si>
  <si>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</si>
  <si>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</si>
  <si>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</si>
  <si>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05 4 00 78790</t>
  </si>
  <si>
    <t>05 4 00 78792</t>
  </si>
  <si>
    <t>05 4 00 78730</t>
  </si>
  <si>
    <t>20 0 00 80560</t>
  </si>
  <si>
    <t>06 1 00 L5190</t>
  </si>
  <si>
    <t>18 2 00 00000</t>
  </si>
  <si>
    <t>18 2 00 L5760</t>
  </si>
  <si>
    <t>Подпрограмма "Создание и развитие инфраструктуры на сельских территориях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</si>
  <si>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</si>
  <si>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</si>
  <si>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Муниципальная программа "Комплексное развитие систем коммунальной инфраструктуры в Красноборском районе (2020-2030 гг.)"</t>
  </si>
  <si>
    <t>"Приложение № 7</t>
  </si>
  <si>
    <t xml:space="preserve">                        от 17.12.2019 № 77"</t>
  </si>
  <si>
    <t>Изменения (+), (-)</t>
  </si>
  <si>
    <t>Капитальный ремонт общеобразовательных организаций</t>
  </si>
  <si>
    <t>05 1 00 S8180</t>
  </si>
  <si>
    <t>Обеспечение мероприятий по переселению граждан из аварийного жилого фонда, в том числе предоставление жилого помещения по договорам социального найма</t>
  </si>
  <si>
    <t>58 0 00 80330</t>
  </si>
  <si>
    <t>Приобретение объектов недвижимого имущества в муниципальную собственность муниципального района</t>
  </si>
  <si>
    <t>11 0 00 80320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</si>
  <si>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</si>
  <si>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Реализация мероприятий по улучшению жилищных условий граждан, проживающих на сельских территориях</t>
  </si>
  <si>
    <t>16 2 00 S812Д</t>
  </si>
  <si>
    <t>18 1 00 86070</t>
  </si>
  <si>
    <t>06 1 00 S8310</t>
  </si>
  <si>
    <t>05 1 00 84060</t>
  </si>
  <si>
    <t>Обеспечение оборудованием и инвентарем интернатов при школах</t>
  </si>
  <si>
    <t>Подпрограмма «Обеспечение комплексной безопасности общеобразовательных учреждений с 2020 по 2022 годы»</t>
  </si>
  <si>
    <t>05 8 00 00000</t>
  </si>
  <si>
    <t>Обеспечение безопасности образовательных учреждений</t>
  </si>
  <si>
    <t>11 0 00 83510</t>
  </si>
  <si>
    <t>05 8 00 84070</t>
  </si>
  <si>
    <t>05 8 00 S6960</t>
  </si>
  <si>
    <t>05 8 00 S8180</t>
  </si>
  <si>
    <t>05 8 00 S6830</t>
  </si>
  <si>
    <t>05 8 00 S8260</t>
  </si>
  <si>
    <t>Обеспечение пожарной безопасности</t>
  </si>
  <si>
    <t>Мероприятия в сфере пожарной безопасности</t>
  </si>
  <si>
    <t xml:space="preserve">20 0 00 80600 </t>
  </si>
  <si>
    <t>Оказание финансовой поддержки при исполнении расходных обязательств муниципальных образований по строительству жилья, предоставляемого по договору найма жилого помещения</t>
  </si>
  <si>
    <t>21 0 00 83550</t>
  </si>
  <si>
    <t xml:space="preserve">Предоставление услуг по обеспечению питьевой водой населения села Черевково </t>
  </si>
  <si>
    <t>05 8 00 80200</t>
  </si>
  <si>
    <t>05 7 00 L0271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</si>
  <si>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</si>
  <si>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</si>
  <si>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16 2 00 S875Д</t>
  </si>
  <si>
    <t>06 1 00 S6590</t>
  </si>
  <si>
    <t>Подготовка и проведение празднования исторических памятных дат муниципальных образований Архангельской области</t>
  </si>
  <si>
    <t>21 0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</si>
  <si>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</si>
  <si>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Обеспечение бесплатным горячим питанием обучающихся, осваивающих образовательные программы начального общего образования</t>
  </si>
  <si>
    <t>05 1 00 S6600</t>
  </si>
  <si>
    <t>05 8 00 S6970</t>
  </si>
  <si>
    <t>Обеспечение условий для организации безопасного подвоза обучающихся к месту обучения и обратно</t>
  </si>
  <si>
    <t>10 0 00 S6650</t>
  </si>
  <si>
    <t>Содержание мест (площадок) накопления твердых коммунальных отходов</t>
  </si>
  <si>
    <t>18 2 00 L5768</t>
  </si>
  <si>
    <t>Обеспечение комплексного развития сельских территорий (благоустройство общественно-спортивной площадки по адресу: Архангельская область, Красноборский район, с.Красноборск, ул.Пролетарская, д.1а)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</si>
  <si>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</si>
  <si>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</si>
  <si>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05 8 00 S6880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</si>
  <si>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</si>
  <si>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06 1 00 84080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</si>
  <si>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</si>
  <si>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</si>
  <si>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Развитие отрасли культуры</t>
  </si>
  <si>
    <t>06 1 00 87190</t>
  </si>
  <si>
    <t>20 0  00 80560</t>
  </si>
  <si>
    <t>21 0 00 83560</t>
  </si>
  <si>
    <t>10 0 00 81570</t>
  </si>
  <si>
    <t>Мероприятия в сфере обращения с отходами производства и потребления, в том числе с твердыми коммунальными отходами</t>
  </si>
  <si>
    <t>06 1 00 S8240</t>
  </si>
  <si>
    <t>11 0 00 67483</t>
  </si>
  <si>
    <t>11 0 00 67484</t>
  </si>
  <si>
    <t>11 0 00 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</si>
  <si>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</si>
  <si>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05 5 00 S8240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</si>
  <si>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</si>
  <si>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</si>
  <si>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20 0 00 S6630</t>
  </si>
  <si>
    <t>Оборудование источников наружного противопожарного водоснабжения</t>
  </si>
  <si>
    <t>02 0 00 86030</t>
  </si>
  <si>
    <t xml:space="preserve">Обеспечение жильем молодых семей </t>
  </si>
  <si>
    <t>05 3 01 78620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</si>
  <si>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</si>
  <si>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</si>
  <si>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</si>
  <si>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</si>
  <si>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05 3 00 S6570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</si>
  <si>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</si>
  <si>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</si>
  <si>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Внедрение модели персонифицированного финансирования дополнительного образования детей в Архангельской области</t>
  </si>
  <si>
    <t>Подпрограмма "Развитие общественного пассажирского транспорта и транспортной инфраструктуры Красноборского района (2017-2020 годы)"</t>
  </si>
  <si>
    <t>20 0 00 71400</t>
  </si>
  <si>
    <t>Резервный фонд Правительства Архангельской области</t>
  </si>
  <si>
    <t>06 1 00 71400</t>
  </si>
  <si>
    <t>58 0 00 78850</t>
  </si>
  <si>
    <t>Оказание содействия муниципальным образованиям Архангельской области в подготовке проведения общероссийского голосования по вопросу одобрения изменений в Конституцию Российской Федерации</t>
  </si>
  <si>
    <t>17 0 00 78840</t>
  </si>
  <si>
    <t>Благоустройство территорий и приобретение уборочной и коммунальной техники</t>
  </si>
  <si>
    <t>05 8 00 78880</t>
  </si>
  <si>
    <t xml:space="preserve"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образовательных организаций Архангельской области, к новому отопительному периоду </t>
  </si>
  <si>
    <t>Капитальный ремонт зданий муниципальных общеобразовательных организаций</t>
  </si>
  <si>
    <t xml:space="preserve">Укрепление материально-технической базы и развитие противопожарной инфраструктуры в муниципальных образовательных организациях 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</si>
  <si>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</si>
  <si>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Приложение № 5</t>
  </si>
  <si>
    <t>58 0 00 80550</t>
  </si>
  <si>
    <t xml:space="preserve"> 13</t>
  </si>
  <si>
    <t>05 1 00 53030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</si>
  <si>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</si>
  <si>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области, которым не предусмотрено федеральное финансирование</t>
  </si>
  <si>
    <t>05 1 00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</si>
  <si>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</si>
  <si>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05 8 00 74710</t>
  </si>
  <si>
    <t>Утранение предписаний надзорных органов и оснащение оборудованием столовых и пищеблоков муниципальных общеобразовательных организаций в целях создания условий для организации горячего питания обучающихся, получающих начальное общее образование</t>
  </si>
  <si>
    <t>06 1 00 S6620</t>
  </si>
  <si>
    <t xml:space="preserve"> 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</si>
  <si>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от 17.09.2020 года № 41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</si>
</sst>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0">
    <xf numFmtId="0" fontId="0" fillId="0" borderId="0" xfId="0"/>
    <xf numFmtId="0" fontId="3" fillId="0" borderId="0" xfId="0" applyFont="1"/>
    <xf numFmtId="0" fontId="1" fillId="0" borderId="0" xfId="0" applyFont="1"/>
    <xf numFmtId="0" fontId="3" fillId="2" borderId="0" xfId="0" applyFont="1" applyFill="1"/>
    <xf numFmtId="0" fontId="6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1" fillId="0" borderId="0" xfId="0" applyFont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49" fontId="17" fillId="0" borderId="0" xfId="0" applyNumberFormat="1" applyFont="1" applyBorder="1" applyAlignment="1">
      <alignment horizontal="center" vertical="center"/>
    </xf>
    <xf numFmtId="164" fontId="17" fillId="0" borderId="0" xfId="0" applyNumberFormat="1" applyFont="1" applyBorder="1" applyAlignment="1">
      <alignment horizontal="center"/>
    </xf>
    <xf numFmtId="0" fontId="17" fillId="0" borderId="0" xfId="0" applyFont="1"/>
    <xf numFmtId="49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8" fillId="0" borderId="0" xfId="0" applyFont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/>
    </xf>
    <xf numFmtId="164" fontId="17" fillId="0" borderId="3" xfId="0" applyNumberFormat="1" applyFont="1" applyFill="1" applyBorder="1" applyAlignment="1">
      <alignment horizontal="right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8" fillId="0" borderId="0" xfId="0" applyFont="1" applyFill="1" applyBorder="1"/>
    <xf numFmtId="0" fontId="18" fillId="2" borderId="0" xfId="0" applyFont="1" applyFill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4" fillId="0" borderId="1" xfId="0" applyFont="1" applyFill="1" applyBorder="1"/>
    <xf numFmtId="0" fontId="21" fillId="0" borderId="1" xfId="0" applyFont="1" applyBorder="1" applyAlignment="1">
      <alignment horizontal="center" vertical="center"/>
    </xf>
    <xf numFmtId="164" fontId="17" fillId="0" borderId="0" xfId="0" applyNumberFormat="1" applyFont="1"/>
    <xf numFmtId="0" fontId="23" fillId="0" borderId="0" xfId="0" applyFont="1" applyFill="1" applyAlignment="1">
      <alignment horizontal="right" vertical="center"/>
    </xf>
    <xf numFmtId="0" fontId="22" fillId="0" borderId="0" xfId="0" applyFont="1" applyAlignment="1">
      <alignment horizontal="center"/>
    </xf>
    <xf numFmtId="49" fontId="15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0" fontId="17" fillId="0" borderId="6" xfId="0" applyFont="1" applyFill="1" applyBorder="1" applyAlignment="1">
      <alignment vertical="center" wrapText="1"/>
    </xf>
    <xf numFmtId="49" fontId="17" fillId="3" borderId="1" xfId="0" applyNumberFormat="1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right"/>
    </xf>
    <xf numFmtId="49" fontId="17" fillId="3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7" fillId="0" borderId="3" xfId="0" applyNumberFormat="1" applyFont="1" applyBorder="1" applyAlignment="1">
      <alignment horizontal="center" vertical="distributed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49" fontId="17" fillId="0" borderId="1" xfId="1" applyNumberFormat="1" applyFont="1" applyFill="1" applyBorder="1" applyAlignment="1">
      <alignment horizontal="center" vertical="center"/>
    </xf>
    <xf numFmtId="164" fontId="17" fillId="0" borderId="1" xfId="1" applyNumberFormat="1" applyFont="1" applyFill="1" applyBorder="1" applyAlignment="1">
      <alignment horizontal="right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17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vertical="center" wrapText="1"/>
    </xf>
    <xf numFmtId="0" fontId="17" fillId="0" borderId="1" xfId="0" applyFont="1" applyBorder="1"/>
    <xf numFmtId="0" fontId="12" fillId="0" borderId="1" xfId="0" applyFont="1" applyBorder="1"/>
    <xf numFmtId="0" fontId="17" fillId="0" borderId="1" xfId="0" applyFont="1" applyFill="1" applyBorder="1"/>
    <xf numFmtId="0" fontId="14" fillId="0" borderId="1" xfId="0" applyFont="1" applyFill="1" applyBorder="1"/>
    <xf numFmtId="0" fontId="14" fillId="0" borderId="1" xfId="0" applyFont="1" applyBorder="1"/>
    <xf numFmtId="0" fontId="15" fillId="0" borderId="1" xfId="0" applyFont="1" applyBorder="1"/>
    <xf numFmtId="0" fontId="12" fillId="0" borderId="0" xfId="0" applyFont="1"/>
    <xf numFmtId="164" fontId="17" fillId="0" borderId="1" xfId="0" applyNumberFormat="1" applyFont="1" applyBorder="1"/>
    <xf numFmtId="164" fontId="17" fillId="0" borderId="1" xfId="0" applyNumberFormat="1" applyFont="1" applyFill="1" applyBorder="1"/>
    <xf numFmtId="164" fontId="23" fillId="0" borderId="0" xfId="0" applyNumberFormat="1" applyFont="1" applyFill="1" applyAlignment="1">
      <alignment horizontal="right" vertical="center"/>
    </xf>
    <xf numFmtId="1" fontId="21" fillId="0" borderId="1" xfId="0" applyNumberFormat="1" applyFont="1" applyBorder="1" applyAlignment="1">
      <alignment horizontal="center"/>
    </xf>
    <xf numFmtId="164" fontId="12" fillId="0" borderId="0" xfId="0" applyNumberFormat="1" applyFont="1"/>
    <xf numFmtId="0" fontId="2" fillId="0" borderId="0" xfId="0" applyFont="1" applyFill="1"/>
    <xf numFmtId="0" fontId="8" fillId="0" borderId="0" xfId="0" applyFont="1" applyFill="1"/>
    <xf numFmtId="0" fontId="24" fillId="0" borderId="0" xfId="0" applyFont="1" applyAlignment="1">
      <alignment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17" fillId="0" borderId="0" xfId="0" applyFont="1" applyFill="1" applyAlignment="1">
      <alignment wrapText="1"/>
    </xf>
    <xf numFmtId="0" fontId="3" fillId="0" borderId="5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899"/>
  <sheetViews>
    <sheetView tabSelected="1" topLeftCell="A66" zoomScale="97" zoomScaleNormal="97" workbookViewId="0">
      <selection activeCell="A75" sqref="A75"/>
    </sheetView>
  </sheetViews>
  <sheetFormatPr defaultColWidth="8.85546875" defaultRowHeight="12.75"/>
  <cols>
    <col min="1" max="1" width="92.85546875" style="1" customWidth="1"/>
    <col min="2" max="2" width="5.5703125" style="2" customWidth="1"/>
    <col min="3" max="3" width="6.28515625" style="7" customWidth="1"/>
    <col min="4" max="4" width="5" style="7" customWidth="1"/>
    <col min="5" max="5" width="12" style="7" customWidth="1"/>
    <col min="6" max="6" width="6.140625" style="7" customWidth="1"/>
    <col min="7" max="7" width="0.140625" style="89" hidden="1" customWidth="1"/>
    <col min="8" max="8" width="8.28515625" style="38" hidden="1" customWidth="1"/>
    <col min="9" max="9" width="10.7109375" style="38" customWidth="1"/>
    <col min="10" max="10" width="8.85546875" style="1" customWidth="1"/>
    <col min="11" max="16384" width="8.85546875" style="1"/>
  </cols>
  <sheetData>
    <row r="1" spans="1:9" ht="6" customHeight="1">
      <c r="A1" s="92" t="s">
        <v>26</v>
      </c>
      <c r="B1" s="92"/>
      <c r="C1" s="92"/>
      <c r="D1" s="92"/>
      <c r="E1" s="92"/>
      <c r="F1" s="92"/>
      <c r="I1" s="73"/>
    </row>
    <row r="2" spans="1:9">
      <c r="A2" s="91"/>
      <c r="B2" s="91"/>
      <c r="C2" s="91"/>
      <c r="D2" s="91"/>
      <c r="E2" s="91"/>
      <c r="F2" s="91"/>
      <c r="I2" s="73" t="s">
        <v>518</v>
      </c>
    </row>
    <row r="3" spans="1:9">
      <c r="A3" s="91"/>
      <c r="B3" s="91"/>
      <c r="C3" s="91"/>
      <c r="D3" s="91"/>
      <c r="E3" s="91"/>
      <c r="F3" s="91"/>
      <c r="I3" s="74" t="s">
        <v>382</v>
      </c>
    </row>
    <row r="4" spans="1:9">
      <c r="A4" s="91"/>
      <c r="B4" s="91"/>
      <c r="C4" s="91"/>
      <c r="D4" s="91"/>
      <c r="E4" s="91"/>
      <c r="F4" s="91"/>
      <c r="I4" s="110" t="s">
        <v>530</v>
      </c>
    </row>
    <row r="5" spans="1:9">
      <c r="A5" s="91"/>
      <c r="B5" s="91"/>
      <c r="C5" s="91"/>
      <c r="D5" s="91"/>
      <c r="E5" s="91"/>
      <c r="F5" s="91"/>
      <c r="I5" s="73"/>
    </row>
    <row r="6" spans="1:9">
      <c r="A6" s="91"/>
      <c r="B6" s="91"/>
      <c r="C6" s="91"/>
      <c r="D6" s="91"/>
      <c r="E6" s="91"/>
      <c r="F6" s="91"/>
      <c r="I6" s="73" t="s">
        <v>423</v>
      </c>
    </row>
    <row r="7" spans="1:9">
      <c r="A7" s="91"/>
      <c r="B7" s="91"/>
      <c r="C7" s="91"/>
      <c r="D7" s="91"/>
      <c r="E7" s="91"/>
      <c r="F7" s="91"/>
      <c r="I7" s="74" t="s">
        <v>382</v>
      </c>
    </row>
    <row r="8" spans="1:9">
      <c r="A8" s="91"/>
      <c r="B8" s="91"/>
      <c r="C8" s="91"/>
      <c r="D8" s="91"/>
      <c r="E8" s="91"/>
      <c r="F8" s="91"/>
      <c r="I8" s="78" t="s">
        <v>424</v>
      </c>
    </row>
    <row r="9" spans="1:9">
      <c r="A9" s="91"/>
      <c r="B9" s="91"/>
      <c r="C9" s="91"/>
      <c r="D9" s="91"/>
      <c r="E9" s="91"/>
      <c r="F9" s="91"/>
    </row>
    <row r="10" spans="1:9">
      <c r="A10" s="91"/>
      <c r="B10" s="91"/>
      <c r="C10" s="91"/>
      <c r="D10" s="91"/>
      <c r="E10" s="91"/>
      <c r="F10" s="91"/>
    </row>
    <row r="11" spans="1:9" s="10" customFormat="1" ht="29.25" customHeight="1">
      <c r="A11" s="119" t="s">
        <v>383</v>
      </c>
      <c r="B11" s="119"/>
      <c r="C11" s="119"/>
      <c r="D11" s="119"/>
      <c r="E11" s="119"/>
      <c r="F11" s="119"/>
      <c r="G11" s="119"/>
      <c r="H11" s="119"/>
      <c r="I11" s="119"/>
    </row>
    <row r="12" spans="1:9" ht="13.5" customHeight="1">
      <c r="A12" s="118"/>
      <c r="B12" s="118"/>
      <c r="C12" s="118"/>
      <c r="D12" s="118"/>
      <c r="E12" s="118"/>
      <c r="F12" s="118"/>
      <c r="G12" s="118"/>
    </row>
    <row r="13" spans="1:9" ht="120">
      <c r="A13" s="68" t="s">
        <v>3</v>
      </c>
      <c r="B13" s="68" t="s">
        <v>32</v>
      </c>
      <c r="C13" s="67" t="s">
        <v>255</v>
      </c>
      <c r="D13" s="67" t="s">
        <v>4</v>
      </c>
      <c r="E13" s="67" t="s">
        <v>0</v>
      </c>
      <c r="F13" s="67" t="s">
        <v>334</v>
      </c>
      <c r="G13" s="90" t="s">
        <v>41</v>
      </c>
      <c r="H13" s="90" t="s">
        <v>425</v>
      </c>
      <c r="I13" s="90" t="s">
        <v>41</v>
      </c>
    </row>
    <row r="14" spans="1:9" s="79" customFormat="1" ht="10.9" customHeight="1">
      <c r="A14" s="76">
        <v>1</v>
      </c>
      <c r="B14" s="76">
        <v>2</v>
      </c>
      <c r="C14" s="76">
        <v>3</v>
      </c>
      <c r="D14" s="76">
        <v>4</v>
      </c>
      <c r="E14" s="76">
        <v>5</v>
      </c>
      <c r="F14" s="76">
        <v>6</v>
      </c>
      <c r="G14" s="111">
        <v>7</v>
      </c>
      <c r="H14" s="111">
        <v>8</v>
      </c>
      <c r="I14" s="111">
        <v>7</v>
      </c>
    </row>
    <row r="15" spans="1:9" s="10" customFormat="1" ht="14.25">
      <c r="A15" s="25" t="s">
        <v>34</v>
      </c>
      <c r="B15" s="16" t="s">
        <v>22</v>
      </c>
      <c r="C15" s="27"/>
      <c r="D15" s="27"/>
      <c r="E15" s="27"/>
      <c r="F15" s="27"/>
      <c r="G15" s="63">
        <f>G16+G144+G268+G325+G424+G126+G194+G373+G250</f>
        <v>299051.3</v>
      </c>
      <c r="H15" s="63">
        <f>H16+H144+H268+H325+H424+H126+H194+H373+H250</f>
        <v>188.30000000000007</v>
      </c>
      <c r="I15" s="63">
        <f>G15+H15</f>
        <v>299239.59999999998</v>
      </c>
    </row>
    <row r="16" spans="1:9" s="9" customFormat="1" ht="15">
      <c r="A16" s="28" t="s">
        <v>1</v>
      </c>
      <c r="B16" s="16" t="s">
        <v>22</v>
      </c>
      <c r="C16" s="16" t="s">
        <v>5</v>
      </c>
      <c r="D16" s="16"/>
      <c r="E16" s="16"/>
      <c r="F16" s="16"/>
      <c r="G16" s="63">
        <f>G17+G22+G36+G71+G80+G66</f>
        <v>44376</v>
      </c>
      <c r="H16" s="63">
        <f t="shared" ref="H16" si="0">H17+H22+H36+H71+H80+H66</f>
        <v>242.8</v>
      </c>
      <c r="I16" s="63">
        <f t="shared" ref="I16:I79" si="1">G16+H16</f>
        <v>44618.8</v>
      </c>
    </row>
    <row r="17" spans="1:13" s="4" customFormat="1" ht="15">
      <c r="A17" s="22" t="s">
        <v>275</v>
      </c>
      <c r="B17" s="18" t="s">
        <v>22</v>
      </c>
      <c r="C17" s="18" t="s">
        <v>5</v>
      </c>
      <c r="D17" s="18" t="s">
        <v>6</v>
      </c>
      <c r="E17" s="16"/>
      <c r="F17" s="16"/>
      <c r="G17" s="65">
        <f t="shared" ref="G17:H20" si="2">G18</f>
        <v>1930.7</v>
      </c>
      <c r="H17" s="65">
        <f t="shared" si="2"/>
        <v>0</v>
      </c>
      <c r="I17" s="65">
        <f t="shared" si="1"/>
        <v>1930.7</v>
      </c>
      <c r="J17" s="10"/>
      <c r="K17" s="10"/>
      <c r="L17" s="10"/>
      <c r="M17" s="10"/>
    </row>
    <row r="18" spans="1:13" s="8" customFormat="1" ht="12">
      <c r="A18" s="21" t="s">
        <v>58</v>
      </c>
      <c r="B18" s="20" t="s">
        <v>22</v>
      </c>
      <c r="C18" s="20" t="s">
        <v>5</v>
      </c>
      <c r="D18" s="20" t="s">
        <v>6</v>
      </c>
      <c r="E18" s="20" t="s">
        <v>142</v>
      </c>
      <c r="F18" s="16"/>
      <c r="G18" s="64">
        <f t="shared" si="2"/>
        <v>1930.7</v>
      </c>
      <c r="H18" s="64">
        <f t="shared" si="2"/>
        <v>0</v>
      </c>
      <c r="I18" s="64">
        <f t="shared" si="1"/>
        <v>1930.7</v>
      </c>
    </row>
    <row r="19" spans="1:13" s="2" customFormat="1" ht="12">
      <c r="A19" s="55" t="s">
        <v>59</v>
      </c>
      <c r="B19" s="20" t="s">
        <v>22</v>
      </c>
      <c r="C19" s="20" t="s">
        <v>5</v>
      </c>
      <c r="D19" s="20" t="s">
        <v>6</v>
      </c>
      <c r="E19" s="20" t="s">
        <v>143</v>
      </c>
      <c r="F19" s="20"/>
      <c r="G19" s="64">
        <f t="shared" si="2"/>
        <v>1930.7</v>
      </c>
      <c r="H19" s="64">
        <f t="shared" si="2"/>
        <v>0</v>
      </c>
      <c r="I19" s="64">
        <f t="shared" si="1"/>
        <v>1930.7</v>
      </c>
    </row>
    <row r="20" spans="1:13" s="2" customFormat="1" ht="24">
      <c r="A20" s="21" t="s">
        <v>61</v>
      </c>
      <c r="B20" s="20" t="s">
        <v>22</v>
      </c>
      <c r="C20" s="20" t="s">
        <v>5</v>
      </c>
      <c r="D20" s="20" t="s">
        <v>6</v>
      </c>
      <c r="E20" s="20" t="s">
        <v>143</v>
      </c>
      <c r="F20" s="20" t="s">
        <v>60</v>
      </c>
      <c r="G20" s="64">
        <f t="shared" si="2"/>
        <v>1930.7</v>
      </c>
      <c r="H20" s="64">
        <f t="shared" si="2"/>
        <v>0</v>
      </c>
      <c r="I20" s="64">
        <f t="shared" si="1"/>
        <v>1930.7</v>
      </c>
    </row>
    <row r="21" spans="1:13" s="2" customFormat="1" ht="12">
      <c r="A21" s="21" t="s">
        <v>63</v>
      </c>
      <c r="B21" s="20" t="s">
        <v>22</v>
      </c>
      <c r="C21" s="20" t="s">
        <v>5</v>
      </c>
      <c r="D21" s="20" t="s">
        <v>6</v>
      </c>
      <c r="E21" s="20" t="s">
        <v>143</v>
      </c>
      <c r="F21" s="20" t="s">
        <v>62</v>
      </c>
      <c r="G21" s="64">
        <v>1930.7</v>
      </c>
      <c r="H21" s="101"/>
      <c r="I21" s="64">
        <f t="shared" si="1"/>
        <v>1930.7</v>
      </c>
    </row>
    <row r="22" spans="1:13" s="2" customFormat="1" ht="24">
      <c r="A22" s="22" t="s">
        <v>28</v>
      </c>
      <c r="B22" s="18" t="s">
        <v>22</v>
      </c>
      <c r="C22" s="18" t="s">
        <v>5</v>
      </c>
      <c r="D22" s="18" t="s">
        <v>7</v>
      </c>
      <c r="E22" s="18"/>
      <c r="F22" s="18"/>
      <c r="G22" s="65">
        <f>G23</f>
        <v>1313.7</v>
      </c>
      <c r="H22" s="65">
        <f t="shared" ref="H22" si="3">H23</f>
        <v>0</v>
      </c>
      <c r="I22" s="64">
        <f t="shared" si="1"/>
        <v>1313.7</v>
      </c>
    </row>
    <row r="23" spans="1:13" s="2" customFormat="1" ht="12">
      <c r="A23" s="21" t="s">
        <v>64</v>
      </c>
      <c r="B23" s="20" t="s">
        <v>22</v>
      </c>
      <c r="C23" s="20" t="s">
        <v>5</v>
      </c>
      <c r="D23" s="20" t="s">
        <v>7</v>
      </c>
      <c r="E23" s="20" t="s">
        <v>144</v>
      </c>
      <c r="F23" s="20"/>
      <c r="G23" s="64">
        <f>G24+G28</f>
        <v>1313.7</v>
      </c>
      <c r="H23" s="64">
        <f t="shared" ref="H23" si="4">H24+H28</f>
        <v>0</v>
      </c>
      <c r="I23" s="64">
        <f t="shared" si="1"/>
        <v>1313.7</v>
      </c>
    </row>
    <row r="24" spans="1:13" s="2" customFormat="1" ht="12">
      <c r="A24" s="21" t="s">
        <v>65</v>
      </c>
      <c r="B24" s="20" t="s">
        <v>22</v>
      </c>
      <c r="C24" s="20" t="s">
        <v>5</v>
      </c>
      <c r="D24" s="20" t="s">
        <v>7</v>
      </c>
      <c r="E24" s="20" t="s">
        <v>145</v>
      </c>
      <c r="F24" s="20"/>
      <c r="G24" s="64">
        <f t="shared" ref="G24:H26" si="5">G25</f>
        <v>1034.4000000000001</v>
      </c>
      <c r="H24" s="64">
        <f t="shared" si="5"/>
        <v>0</v>
      </c>
      <c r="I24" s="64">
        <f t="shared" si="1"/>
        <v>1034.4000000000001</v>
      </c>
    </row>
    <row r="25" spans="1:13" s="2" customFormat="1" ht="12">
      <c r="A25" s="55" t="s">
        <v>59</v>
      </c>
      <c r="B25" s="20" t="s">
        <v>22</v>
      </c>
      <c r="C25" s="20" t="s">
        <v>5</v>
      </c>
      <c r="D25" s="20" t="s">
        <v>7</v>
      </c>
      <c r="E25" s="20" t="s">
        <v>146</v>
      </c>
      <c r="F25" s="20"/>
      <c r="G25" s="64">
        <f t="shared" si="5"/>
        <v>1034.4000000000001</v>
      </c>
      <c r="H25" s="64">
        <f t="shared" si="5"/>
        <v>0</v>
      </c>
      <c r="I25" s="64">
        <f t="shared" si="1"/>
        <v>1034.4000000000001</v>
      </c>
    </row>
    <row r="26" spans="1:13" s="2" customFormat="1" ht="24">
      <c r="A26" s="21" t="s">
        <v>61</v>
      </c>
      <c r="B26" s="20" t="s">
        <v>22</v>
      </c>
      <c r="C26" s="20" t="s">
        <v>5</v>
      </c>
      <c r="D26" s="20" t="s">
        <v>7</v>
      </c>
      <c r="E26" s="20" t="s">
        <v>146</v>
      </c>
      <c r="F26" s="20" t="s">
        <v>60</v>
      </c>
      <c r="G26" s="64">
        <f t="shared" si="5"/>
        <v>1034.4000000000001</v>
      </c>
      <c r="H26" s="64">
        <f t="shared" si="5"/>
        <v>0</v>
      </c>
      <c r="I26" s="64">
        <f t="shared" si="1"/>
        <v>1034.4000000000001</v>
      </c>
    </row>
    <row r="27" spans="1:13" s="2" customFormat="1" ht="12">
      <c r="A27" s="21" t="s">
        <v>63</v>
      </c>
      <c r="B27" s="20" t="s">
        <v>22</v>
      </c>
      <c r="C27" s="20" t="s">
        <v>5</v>
      </c>
      <c r="D27" s="20" t="s">
        <v>7</v>
      </c>
      <c r="E27" s="20" t="s">
        <v>146</v>
      </c>
      <c r="F27" s="20" t="s">
        <v>62</v>
      </c>
      <c r="G27" s="64">
        <v>1034.4000000000001</v>
      </c>
      <c r="H27" s="101"/>
      <c r="I27" s="64">
        <f t="shared" si="1"/>
        <v>1034.4000000000001</v>
      </c>
    </row>
    <row r="28" spans="1:13" s="2" customFormat="1" ht="12">
      <c r="A28" s="21" t="s">
        <v>66</v>
      </c>
      <c r="B28" s="20" t="s">
        <v>22</v>
      </c>
      <c r="C28" s="20" t="s">
        <v>5</v>
      </c>
      <c r="D28" s="20" t="s">
        <v>7</v>
      </c>
      <c r="E28" s="20" t="s">
        <v>147</v>
      </c>
      <c r="F28" s="20"/>
      <c r="G28" s="64">
        <f>G29</f>
        <v>279.3</v>
      </c>
      <c r="H28" s="64">
        <f t="shared" ref="H28" si="6">H29</f>
        <v>0</v>
      </c>
      <c r="I28" s="64">
        <f t="shared" si="1"/>
        <v>279.3</v>
      </c>
    </row>
    <row r="29" spans="1:13" s="2" customFormat="1" ht="12">
      <c r="A29" s="55" t="s">
        <v>59</v>
      </c>
      <c r="B29" s="20" t="s">
        <v>22</v>
      </c>
      <c r="C29" s="20" t="s">
        <v>5</v>
      </c>
      <c r="D29" s="20" t="s">
        <v>7</v>
      </c>
      <c r="E29" s="20" t="s">
        <v>148</v>
      </c>
      <c r="F29" s="20"/>
      <c r="G29" s="64">
        <f>G30+G32+G34</f>
        <v>279.3</v>
      </c>
      <c r="H29" s="64">
        <f t="shared" ref="H29" si="7">H30+H32+H34</f>
        <v>0</v>
      </c>
      <c r="I29" s="64">
        <f t="shared" si="1"/>
        <v>279.3</v>
      </c>
    </row>
    <row r="30" spans="1:13" s="2" customFormat="1" ht="24">
      <c r="A30" s="21" t="s">
        <v>61</v>
      </c>
      <c r="B30" s="20" t="s">
        <v>22</v>
      </c>
      <c r="C30" s="20" t="s">
        <v>5</v>
      </c>
      <c r="D30" s="20" t="s">
        <v>7</v>
      </c>
      <c r="E30" s="20" t="s">
        <v>148</v>
      </c>
      <c r="F30" s="20" t="s">
        <v>60</v>
      </c>
      <c r="G30" s="64">
        <f>G31</f>
        <v>278</v>
      </c>
      <c r="H30" s="64">
        <f t="shared" ref="H30" si="8">H31</f>
        <v>0</v>
      </c>
      <c r="I30" s="64">
        <f t="shared" si="1"/>
        <v>278</v>
      </c>
    </row>
    <row r="31" spans="1:13" s="2" customFormat="1" ht="12">
      <c r="A31" s="21" t="s">
        <v>63</v>
      </c>
      <c r="B31" s="20" t="s">
        <v>22</v>
      </c>
      <c r="C31" s="20" t="s">
        <v>5</v>
      </c>
      <c r="D31" s="20" t="s">
        <v>7</v>
      </c>
      <c r="E31" s="20" t="s">
        <v>148</v>
      </c>
      <c r="F31" s="20" t="s">
        <v>62</v>
      </c>
      <c r="G31" s="64">
        <v>278</v>
      </c>
      <c r="H31" s="101"/>
      <c r="I31" s="64">
        <f t="shared" si="1"/>
        <v>278</v>
      </c>
    </row>
    <row r="32" spans="1:13" s="2" customFormat="1" ht="12">
      <c r="A32" s="21" t="s">
        <v>69</v>
      </c>
      <c r="B32" s="20" t="s">
        <v>22</v>
      </c>
      <c r="C32" s="20" t="s">
        <v>5</v>
      </c>
      <c r="D32" s="20" t="s">
        <v>7</v>
      </c>
      <c r="E32" s="20" t="s">
        <v>148</v>
      </c>
      <c r="F32" s="20" t="s">
        <v>67</v>
      </c>
      <c r="G32" s="64">
        <f>G33</f>
        <v>1</v>
      </c>
      <c r="H32" s="64">
        <f t="shared" ref="H32" si="9">H33</f>
        <v>0</v>
      </c>
      <c r="I32" s="64">
        <f t="shared" si="1"/>
        <v>1</v>
      </c>
    </row>
    <row r="33" spans="1:9" s="2" customFormat="1" ht="12">
      <c r="A33" s="21" t="s">
        <v>89</v>
      </c>
      <c r="B33" s="20" t="s">
        <v>22</v>
      </c>
      <c r="C33" s="20" t="s">
        <v>5</v>
      </c>
      <c r="D33" s="20" t="s">
        <v>7</v>
      </c>
      <c r="E33" s="20" t="s">
        <v>148</v>
      </c>
      <c r="F33" s="20" t="s">
        <v>68</v>
      </c>
      <c r="G33" s="64">
        <v>1</v>
      </c>
      <c r="H33" s="101"/>
      <c r="I33" s="64">
        <f t="shared" si="1"/>
        <v>1</v>
      </c>
    </row>
    <row r="34" spans="1:9" s="2" customFormat="1" ht="12">
      <c r="A34" s="21" t="s">
        <v>71</v>
      </c>
      <c r="B34" s="20" t="s">
        <v>22</v>
      </c>
      <c r="C34" s="20" t="s">
        <v>5</v>
      </c>
      <c r="D34" s="20" t="s">
        <v>7</v>
      </c>
      <c r="E34" s="20" t="s">
        <v>148</v>
      </c>
      <c r="F34" s="20" t="s">
        <v>22</v>
      </c>
      <c r="G34" s="64">
        <f>G35</f>
        <v>0.3</v>
      </c>
      <c r="H34" s="64">
        <f t="shared" ref="H34" si="10">H35</f>
        <v>0</v>
      </c>
      <c r="I34" s="64">
        <f t="shared" si="1"/>
        <v>0.3</v>
      </c>
    </row>
    <row r="35" spans="1:9" s="2" customFormat="1" ht="12">
      <c r="A35" s="21" t="s">
        <v>72</v>
      </c>
      <c r="B35" s="20" t="s">
        <v>22</v>
      </c>
      <c r="C35" s="20" t="s">
        <v>5</v>
      </c>
      <c r="D35" s="20" t="s">
        <v>7</v>
      </c>
      <c r="E35" s="20" t="s">
        <v>148</v>
      </c>
      <c r="F35" s="20" t="s">
        <v>70</v>
      </c>
      <c r="G35" s="64">
        <v>0.3</v>
      </c>
      <c r="H35" s="101"/>
      <c r="I35" s="64">
        <f t="shared" si="1"/>
        <v>0.3</v>
      </c>
    </row>
    <row r="36" spans="1:9" s="8" customFormat="1" ht="24">
      <c r="A36" s="22" t="s">
        <v>276</v>
      </c>
      <c r="B36" s="18" t="s">
        <v>22</v>
      </c>
      <c r="C36" s="18" t="s">
        <v>5</v>
      </c>
      <c r="D36" s="18" t="s">
        <v>14</v>
      </c>
      <c r="E36" s="18"/>
      <c r="F36" s="18"/>
      <c r="G36" s="65">
        <f>G41+G37</f>
        <v>26731.399999999998</v>
      </c>
      <c r="H36" s="65">
        <f t="shared" ref="H36" si="11">H41+H37</f>
        <v>122</v>
      </c>
      <c r="I36" s="65">
        <f t="shared" si="1"/>
        <v>26853.399999999998</v>
      </c>
    </row>
    <row r="37" spans="1:9" s="8" customFormat="1" ht="12">
      <c r="A37" s="21" t="s">
        <v>269</v>
      </c>
      <c r="B37" s="20" t="s">
        <v>22</v>
      </c>
      <c r="C37" s="20" t="s">
        <v>5</v>
      </c>
      <c r="D37" s="20" t="s">
        <v>14</v>
      </c>
      <c r="E37" s="20" t="s">
        <v>149</v>
      </c>
      <c r="F37" s="20"/>
      <c r="G37" s="64">
        <f t="shared" ref="G37:H39" si="12">G38</f>
        <v>25</v>
      </c>
      <c r="H37" s="64">
        <f t="shared" si="12"/>
        <v>0</v>
      </c>
      <c r="I37" s="64">
        <f t="shared" si="1"/>
        <v>25</v>
      </c>
    </row>
    <row r="38" spans="1:9" s="8" customFormat="1" ht="12">
      <c r="A38" s="21" t="s">
        <v>91</v>
      </c>
      <c r="B38" s="20" t="s">
        <v>22</v>
      </c>
      <c r="C38" s="20" t="s">
        <v>5</v>
      </c>
      <c r="D38" s="20" t="s">
        <v>14</v>
      </c>
      <c r="E38" s="20" t="s">
        <v>258</v>
      </c>
      <c r="F38" s="20"/>
      <c r="G38" s="64">
        <f t="shared" si="12"/>
        <v>25</v>
      </c>
      <c r="H38" s="64">
        <f t="shared" si="12"/>
        <v>0</v>
      </c>
      <c r="I38" s="64">
        <f t="shared" si="1"/>
        <v>25</v>
      </c>
    </row>
    <row r="39" spans="1:9" s="8" customFormat="1" ht="12">
      <c r="A39" s="21" t="s">
        <v>69</v>
      </c>
      <c r="B39" s="20" t="s">
        <v>22</v>
      </c>
      <c r="C39" s="20" t="s">
        <v>5</v>
      </c>
      <c r="D39" s="20" t="s">
        <v>14</v>
      </c>
      <c r="E39" s="20" t="s">
        <v>258</v>
      </c>
      <c r="F39" s="20" t="s">
        <v>67</v>
      </c>
      <c r="G39" s="64">
        <f t="shared" si="12"/>
        <v>25</v>
      </c>
      <c r="H39" s="64">
        <f t="shared" si="12"/>
        <v>0</v>
      </c>
      <c r="I39" s="64">
        <f t="shared" si="1"/>
        <v>25</v>
      </c>
    </row>
    <row r="40" spans="1:9" s="8" customFormat="1" ht="12">
      <c r="A40" s="21" t="s">
        <v>89</v>
      </c>
      <c r="B40" s="20" t="s">
        <v>22</v>
      </c>
      <c r="C40" s="20" t="s">
        <v>5</v>
      </c>
      <c r="D40" s="20" t="s">
        <v>14</v>
      </c>
      <c r="E40" s="20" t="s">
        <v>258</v>
      </c>
      <c r="F40" s="20" t="s">
        <v>68</v>
      </c>
      <c r="G40" s="64">
        <v>25</v>
      </c>
      <c r="H40" s="101"/>
      <c r="I40" s="64">
        <f t="shared" si="1"/>
        <v>25</v>
      </c>
    </row>
    <row r="41" spans="1:9" s="2" customFormat="1" ht="12">
      <c r="A41" s="21" t="s">
        <v>90</v>
      </c>
      <c r="B41" s="20" t="s">
        <v>22</v>
      </c>
      <c r="C41" s="20" t="s">
        <v>5</v>
      </c>
      <c r="D41" s="20" t="s">
        <v>14</v>
      </c>
      <c r="E41" s="20" t="s">
        <v>150</v>
      </c>
      <c r="F41" s="20"/>
      <c r="G41" s="64">
        <f>G56+G42+G48+G51+G63</f>
        <v>26706.399999999998</v>
      </c>
      <c r="H41" s="64">
        <f t="shared" ref="H41" si="13">H56+H42+H48+H51+H63</f>
        <v>122</v>
      </c>
      <c r="I41" s="64">
        <f t="shared" si="1"/>
        <v>26828.399999999998</v>
      </c>
    </row>
    <row r="42" spans="1:9" s="52" customFormat="1" ht="12">
      <c r="A42" s="21" t="s">
        <v>389</v>
      </c>
      <c r="B42" s="86" t="s">
        <v>22</v>
      </c>
      <c r="C42" s="86" t="s">
        <v>5</v>
      </c>
      <c r="D42" s="86" t="s">
        <v>14</v>
      </c>
      <c r="E42" s="86" t="s">
        <v>367</v>
      </c>
      <c r="F42" s="86"/>
      <c r="G42" s="87">
        <f>G43</f>
        <v>1165.5999999999999</v>
      </c>
      <c r="H42" s="87">
        <f t="shared" ref="H42" si="14">H43</f>
        <v>0</v>
      </c>
      <c r="I42" s="64">
        <f t="shared" si="1"/>
        <v>1165.5999999999999</v>
      </c>
    </row>
    <row r="43" spans="1:9" s="2" customFormat="1" ht="36">
      <c r="A43" s="21" t="s">
        <v>302</v>
      </c>
      <c r="B43" s="20" t="s">
        <v>22</v>
      </c>
      <c r="C43" s="20" t="s">
        <v>5</v>
      </c>
      <c r="D43" s="20" t="s">
        <v>14</v>
      </c>
      <c r="E43" s="20" t="s">
        <v>301</v>
      </c>
      <c r="F43" s="20"/>
      <c r="G43" s="64">
        <f>G44+G46</f>
        <v>1165.5999999999999</v>
      </c>
      <c r="H43" s="64">
        <f t="shared" ref="H43" si="15">H44+H46</f>
        <v>0</v>
      </c>
      <c r="I43" s="64">
        <f t="shared" si="1"/>
        <v>1165.5999999999999</v>
      </c>
    </row>
    <row r="44" spans="1:9" s="2" customFormat="1" ht="24">
      <c r="A44" s="21" t="s">
        <v>61</v>
      </c>
      <c r="B44" s="20" t="s">
        <v>22</v>
      </c>
      <c r="C44" s="20" t="s">
        <v>5</v>
      </c>
      <c r="D44" s="20" t="s">
        <v>14</v>
      </c>
      <c r="E44" s="20" t="s">
        <v>301</v>
      </c>
      <c r="F44" s="20" t="s">
        <v>60</v>
      </c>
      <c r="G44" s="64">
        <f>G45</f>
        <v>1165.5999999999999</v>
      </c>
      <c r="H44" s="64">
        <f t="shared" ref="H44" si="16">H45</f>
        <v>0</v>
      </c>
      <c r="I44" s="64">
        <f t="shared" si="1"/>
        <v>1165.5999999999999</v>
      </c>
    </row>
    <row r="45" spans="1:9" s="2" customFormat="1" ht="12">
      <c r="A45" s="21" t="s">
        <v>63</v>
      </c>
      <c r="B45" s="20" t="s">
        <v>22</v>
      </c>
      <c r="C45" s="20" t="s">
        <v>5</v>
      </c>
      <c r="D45" s="20" t="s">
        <v>14</v>
      </c>
      <c r="E45" s="20" t="s">
        <v>301</v>
      </c>
      <c r="F45" s="20" t="s">
        <v>62</v>
      </c>
      <c r="G45" s="64">
        <v>1165.5999999999999</v>
      </c>
      <c r="H45" s="101"/>
      <c r="I45" s="64">
        <f t="shared" si="1"/>
        <v>1165.5999999999999</v>
      </c>
    </row>
    <row r="46" spans="1:9" s="2" customFormat="1" ht="12" hidden="1">
      <c r="A46" s="21" t="s">
        <v>69</v>
      </c>
      <c r="B46" s="20" t="s">
        <v>22</v>
      </c>
      <c r="C46" s="20" t="s">
        <v>5</v>
      </c>
      <c r="D46" s="20" t="s">
        <v>14</v>
      </c>
      <c r="E46" s="20" t="s">
        <v>301</v>
      </c>
      <c r="F46" s="20" t="s">
        <v>67</v>
      </c>
      <c r="G46" s="64">
        <f>G47</f>
        <v>0</v>
      </c>
      <c r="H46" s="101"/>
      <c r="I46" s="64">
        <f t="shared" si="1"/>
        <v>0</v>
      </c>
    </row>
    <row r="47" spans="1:9" s="2" customFormat="1" ht="12" hidden="1">
      <c r="A47" s="21" t="s">
        <v>89</v>
      </c>
      <c r="B47" s="20" t="s">
        <v>22</v>
      </c>
      <c r="C47" s="20" t="s">
        <v>5</v>
      </c>
      <c r="D47" s="20" t="s">
        <v>14</v>
      </c>
      <c r="E47" s="20" t="s">
        <v>301</v>
      </c>
      <c r="F47" s="20" t="s">
        <v>68</v>
      </c>
      <c r="G47" s="64">
        <v>0</v>
      </c>
      <c r="H47" s="101"/>
      <c r="I47" s="64">
        <f t="shared" si="1"/>
        <v>0</v>
      </c>
    </row>
    <row r="48" spans="1:9" s="52" customFormat="1" ht="24">
      <c r="A48" s="21" t="s">
        <v>300</v>
      </c>
      <c r="B48" s="20" t="s">
        <v>22</v>
      </c>
      <c r="C48" s="20" t="s">
        <v>5</v>
      </c>
      <c r="D48" s="20" t="s">
        <v>14</v>
      </c>
      <c r="E48" s="20" t="s">
        <v>151</v>
      </c>
      <c r="F48" s="20"/>
      <c r="G48" s="64">
        <f>G49</f>
        <v>5</v>
      </c>
      <c r="H48" s="64">
        <f t="shared" ref="H48:H49" si="17">H49</f>
        <v>0</v>
      </c>
      <c r="I48" s="64">
        <f t="shared" si="1"/>
        <v>5</v>
      </c>
    </row>
    <row r="49" spans="1:9" s="52" customFormat="1" ht="12">
      <c r="A49" s="21" t="s">
        <v>69</v>
      </c>
      <c r="B49" s="20" t="s">
        <v>22</v>
      </c>
      <c r="C49" s="20" t="s">
        <v>5</v>
      </c>
      <c r="D49" s="20" t="s">
        <v>14</v>
      </c>
      <c r="E49" s="20" t="s">
        <v>151</v>
      </c>
      <c r="F49" s="20" t="s">
        <v>67</v>
      </c>
      <c r="G49" s="64">
        <f>G50</f>
        <v>5</v>
      </c>
      <c r="H49" s="64">
        <f t="shared" si="17"/>
        <v>0</v>
      </c>
      <c r="I49" s="64">
        <f t="shared" si="1"/>
        <v>5</v>
      </c>
    </row>
    <row r="50" spans="1:9" s="52" customFormat="1" ht="12">
      <c r="A50" s="21" t="s">
        <v>89</v>
      </c>
      <c r="B50" s="20" t="s">
        <v>22</v>
      </c>
      <c r="C50" s="20" t="s">
        <v>5</v>
      </c>
      <c r="D50" s="20" t="s">
        <v>14</v>
      </c>
      <c r="E50" s="20" t="s">
        <v>151</v>
      </c>
      <c r="F50" s="20" t="s">
        <v>68</v>
      </c>
      <c r="G50" s="64">
        <v>5</v>
      </c>
      <c r="H50" s="103"/>
      <c r="I50" s="64">
        <f t="shared" si="1"/>
        <v>5</v>
      </c>
    </row>
    <row r="51" spans="1:9" s="52" customFormat="1" ht="12">
      <c r="A51" s="21" t="s">
        <v>92</v>
      </c>
      <c r="B51" s="20" t="s">
        <v>22</v>
      </c>
      <c r="C51" s="20" t="s">
        <v>5</v>
      </c>
      <c r="D51" s="20" t="s">
        <v>14</v>
      </c>
      <c r="E51" s="20" t="s">
        <v>152</v>
      </c>
      <c r="F51" s="20"/>
      <c r="G51" s="64">
        <f>G52+G54</f>
        <v>291.3</v>
      </c>
      <c r="H51" s="64">
        <f t="shared" ref="H51" si="18">H52+H54</f>
        <v>0</v>
      </c>
      <c r="I51" s="64">
        <f t="shared" si="1"/>
        <v>291.3</v>
      </c>
    </row>
    <row r="52" spans="1:9" s="52" customFormat="1" ht="24">
      <c r="A52" s="21" t="s">
        <v>61</v>
      </c>
      <c r="B52" s="20" t="s">
        <v>22</v>
      </c>
      <c r="C52" s="20" t="s">
        <v>5</v>
      </c>
      <c r="D52" s="20" t="s">
        <v>14</v>
      </c>
      <c r="E52" s="20" t="s">
        <v>152</v>
      </c>
      <c r="F52" s="20" t="s">
        <v>60</v>
      </c>
      <c r="G52" s="64">
        <f>G53</f>
        <v>209.3</v>
      </c>
      <c r="H52" s="64">
        <f t="shared" ref="H52" si="19">H53</f>
        <v>0</v>
      </c>
      <c r="I52" s="64">
        <f t="shared" si="1"/>
        <v>209.3</v>
      </c>
    </row>
    <row r="53" spans="1:9" s="52" customFormat="1" ht="12">
      <c r="A53" s="21" t="s">
        <v>63</v>
      </c>
      <c r="B53" s="20" t="s">
        <v>22</v>
      </c>
      <c r="C53" s="20" t="s">
        <v>5</v>
      </c>
      <c r="D53" s="20" t="s">
        <v>14</v>
      </c>
      <c r="E53" s="20" t="s">
        <v>152</v>
      </c>
      <c r="F53" s="20" t="s">
        <v>62</v>
      </c>
      <c r="G53" s="64">
        <v>209.3</v>
      </c>
      <c r="H53" s="103"/>
      <c r="I53" s="64">
        <f t="shared" si="1"/>
        <v>209.3</v>
      </c>
    </row>
    <row r="54" spans="1:9" s="52" customFormat="1" ht="12">
      <c r="A54" s="21" t="s">
        <v>69</v>
      </c>
      <c r="B54" s="20" t="s">
        <v>22</v>
      </c>
      <c r="C54" s="20" t="s">
        <v>5</v>
      </c>
      <c r="D54" s="20" t="s">
        <v>14</v>
      </c>
      <c r="E54" s="20" t="s">
        <v>152</v>
      </c>
      <c r="F54" s="20" t="s">
        <v>67</v>
      </c>
      <c r="G54" s="64">
        <f>G55</f>
        <v>82</v>
      </c>
      <c r="H54" s="64">
        <f t="shared" ref="H54" si="20">H55</f>
        <v>0</v>
      </c>
      <c r="I54" s="64">
        <f t="shared" si="1"/>
        <v>82</v>
      </c>
    </row>
    <row r="55" spans="1:9" s="52" customFormat="1" ht="12">
      <c r="A55" s="21" t="s">
        <v>89</v>
      </c>
      <c r="B55" s="20" t="s">
        <v>22</v>
      </c>
      <c r="C55" s="20" t="s">
        <v>5</v>
      </c>
      <c r="D55" s="20" t="s">
        <v>14</v>
      </c>
      <c r="E55" s="20" t="s">
        <v>152</v>
      </c>
      <c r="F55" s="20" t="s">
        <v>68</v>
      </c>
      <c r="G55" s="64">
        <v>82</v>
      </c>
      <c r="H55" s="103"/>
      <c r="I55" s="64">
        <f t="shared" si="1"/>
        <v>82</v>
      </c>
    </row>
    <row r="56" spans="1:9" s="52" customFormat="1" ht="12">
      <c r="A56" s="55" t="s">
        <v>59</v>
      </c>
      <c r="B56" s="20" t="s">
        <v>22</v>
      </c>
      <c r="C56" s="20" t="s">
        <v>5</v>
      </c>
      <c r="D56" s="20" t="s">
        <v>14</v>
      </c>
      <c r="E56" s="20" t="s">
        <v>153</v>
      </c>
      <c r="F56" s="20"/>
      <c r="G56" s="64">
        <f>G57+G59+G61</f>
        <v>25244.5</v>
      </c>
      <c r="H56" s="64">
        <f t="shared" ref="H56" si="21">H57+H59+H61</f>
        <v>122</v>
      </c>
      <c r="I56" s="64">
        <f t="shared" si="1"/>
        <v>25366.5</v>
      </c>
    </row>
    <row r="57" spans="1:9" s="52" customFormat="1" ht="24">
      <c r="A57" s="21" t="s">
        <v>61</v>
      </c>
      <c r="B57" s="20" t="s">
        <v>22</v>
      </c>
      <c r="C57" s="20" t="s">
        <v>5</v>
      </c>
      <c r="D57" s="20" t="s">
        <v>14</v>
      </c>
      <c r="E57" s="20" t="s">
        <v>153</v>
      </c>
      <c r="F57" s="20" t="s">
        <v>60</v>
      </c>
      <c r="G57" s="64">
        <f>G58</f>
        <v>23583.9</v>
      </c>
      <c r="H57" s="64">
        <f t="shared" ref="H57" si="22">H58</f>
        <v>-60</v>
      </c>
      <c r="I57" s="64">
        <f t="shared" si="1"/>
        <v>23523.9</v>
      </c>
    </row>
    <row r="58" spans="1:9" s="52" customFormat="1" ht="12">
      <c r="A58" s="21" t="s">
        <v>63</v>
      </c>
      <c r="B58" s="20" t="s">
        <v>22</v>
      </c>
      <c r="C58" s="20" t="s">
        <v>5</v>
      </c>
      <c r="D58" s="20" t="s">
        <v>14</v>
      </c>
      <c r="E58" s="20" t="s">
        <v>153</v>
      </c>
      <c r="F58" s="20" t="s">
        <v>62</v>
      </c>
      <c r="G58" s="64">
        <f>18000+210+5373.9</f>
        <v>23583.9</v>
      </c>
      <c r="H58" s="103">
        <f>-60</f>
        <v>-60</v>
      </c>
      <c r="I58" s="64">
        <f t="shared" si="1"/>
        <v>23523.9</v>
      </c>
    </row>
    <row r="59" spans="1:9" s="52" customFormat="1" ht="12">
      <c r="A59" s="21" t="s">
        <v>69</v>
      </c>
      <c r="B59" s="20" t="s">
        <v>22</v>
      </c>
      <c r="C59" s="20" t="s">
        <v>5</v>
      </c>
      <c r="D59" s="20" t="s">
        <v>14</v>
      </c>
      <c r="E59" s="20" t="s">
        <v>153</v>
      </c>
      <c r="F59" s="20" t="s">
        <v>67</v>
      </c>
      <c r="G59" s="64">
        <f>G60</f>
        <v>1627.3</v>
      </c>
      <c r="H59" s="64">
        <f t="shared" ref="H59" si="23">H60</f>
        <v>182</v>
      </c>
      <c r="I59" s="64">
        <f t="shared" si="1"/>
        <v>1809.3</v>
      </c>
    </row>
    <row r="60" spans="1:9" s="52" customFormat="1" ht="12">
      <c r="A60" s="21" t="s">
        <v>89</v>
      </c>
      <c r="B60" s="20" t="s">
        <v>22</v>
      </c>
      <c r="C60" s="20" t="s">
        <v>5</v>
      </c>
      <c r="D60" s="20" t="s">
        <v>14</v>
      </c>
      <c r="E60" s="20" t="s">
        <v>153</v>
      </c>
      <c r="F60" s="20" t="s">
        <v>68</v>
      </c>
      <c r="G60" s="64">
        <v>1627.3</v>
      </c>
      <c r="H60" s="103">
        <f>182</f>
        <v>182</v>
      </c>
      <c r="I60" s="64">
        <f t="shared" si="1"/>
        <v>1809.3</v>
      </c>
    </row>
    <row r="61" spans="1:9" s="52" customFormat="1" ht="12">
      <c r="A61" s="21" t="s">
        <v>71</v>
      </c>
      <c r="B61" s="20" t="s">
        <v>22</v>
      </c>
      <c r="C61" s="20" t="s">
        <v>5</v>
      </c>
      <c r="D61" s="20" t="s">
        <v>14</v>
      </c>
      <c r="E61" s="20" t="s">
        <v>153</v>
      </c>
      <c r="F61" s="20" t="s">
        <v>22</v>
      </c>
      <c r="G61" s="64">
        <f>G62</f>
        <v>33.299999999999997</v>
      </c>
      <c r="H61" s="64">
        <f t="shared" ref="H61" si="24">H62</f>
        <v>0</v>
      </c>
      <c r="I61" s="64">
        <f t="shared" si="1"/>
        <v>33.299999999999997</v>
      </c>
    </row>
    <row r="62" spans="1:9" s="52" customFormat="1" ht="12">
      <c r="A62" s="21" t="s">
        <v>72</v>
      </c>
      <c r="B62" s="20" t="s">
        <v>22</v>
      </c>
      <c r="C62" s="20" t="s">
        <v>5</v>
      </c>
      <c r="D62" s="20" t="s">
        <v>14</v>
      </c>
      <c r="E62" s="20" t="s">
        <v>153</v>
      </c>
      <c r="F62" s="20" t="s">
        <v>70</v>
      </c>
      <c r="G62" s="64">
        <v>33.299999999999997</v>
      </c>
      <c r="H62" s="103"/>
      <c r="I62" s="64">
        <f t="shared" si="1"/>
        <v>33.299999999999997</v>
      </c>
    </row>
    <row r="63" spans="1:9" s="52" customFormat="1" ht="12" hidden="1">
      <c r="A63" s="21" t="s">
        <v>306</v>
      </c>
      <c r="B63" s="20" t="s">
        <v>22</v>
      </c>
      <c r="C63" s="20" t="s">
        <v>5</v>
      </c>
      <c r="D63" s="20" t="s">
        <v>14</v>
      </c>
      <c r="E63" s="20" t="s">
        <v>308</v>
      </c>
      <c r="F63" s="20"/>
      <c r="G63" s="64">
        <f>G64</f>
        <v>0</v>
      </c>
      <c r="H63" s="103"/>
      <c r="I63" s="64">
        <f t="shared" si="1"/>
        <v>0</v>
      </c>
    </row>
    <row r="64" spans="1:9" s="52" customFormat="1" ht="24" hidden="1">
      <c r="A64" s="21" t="s">
        <v>61</v>
      </c>
      <c r="B64" s="20" t="s">
        <v>22</v>
      </c>
      <c r="C64" s="20" t="s">
        <v>5</v>
      </c>
      <c r="D64" s="20" t="s">
        <v>14</v>
      </c>
      <c r="E64" s="20" t="s">
        <v>308</v>
      </c>
      <c r="F64" s="20" t="s">
        <v>307</v>
      </c>
      <c r="G64" s="64">
        <f>G65</f>
        <v>0</v>
      </c>
      <c r="H64" s="103"/>
      <c r="I64" s="64">
        <f t="shared" si="1"/>
        <v>0</v>
      </c>
    </row>
    <row r="65" spans="1:13" s="52" customFormat="1" ht="12" hidden="1">
      <c r="A65" s="21" t="s">
        <v>63</v>
      </c>
      <c r="B65" s="20" t="s">
        <v>22</v>
      </c>
      <c r="C65" s="20" t="s">
        <v>5</v>
      </c>
      <c r="D65" s="20" t="s">
        <v>14</v>
      </c>
      <c r="E65" s="20" t="s">
        <v>308</v>
      </c>
      <c r="F65" s="20" t="s">
        <v>62</v>
      </c>
      <c r="G65" s="64"/>
      <c r="H65" s="103"/>
      <c r="I65" s="64">
        <f t="shared" si="1"/>
        <v>0</v>
      </c>
    </row>
    <row r="66" spans="1:13" s="56" customFormat="1" ht="12">
      <c r="A66" s="22" t="s">
        <v>141</v>
      </c>
      <c r="B66" s="18" t="s">
        <v>22</v>
      </c>
      <c r="C66" s="18" t="s">
        <v>5</v>
      </c>
      <c r="D66" s="18" t="s">
        <v>8</v>
      </c>
      <c r="E66" s="18"/>
      <c r="F66" s="18"/>
      <c r="G66" s="65">
        <f t="shared" ref="G66:H69" si="25">G67</f>
        <v>6.7</v>
      </c>
      <c r="H66" s="65">
        <f t="shared" si="25"/>
        <v>0</v>
      </c>
      <c r="I66" s="64">
        <f t="shared" si="1"/>
        <v>6.7</v>
      </c>
      <c r="J66" s="113"/>
      <c r="K66" s="113"/>
      <c r="L66" s="113"/>
      <c r="M66" s="113"/>
    </row>
    <row r="67" spans="1:13" s="52" customFormat="1" ht="12">
      <c r="A67" s="21" t="s">
        <v>90</v>
      </c>
      <c r="B67" s="20" t="s">
        <v>22</v>
      </c>
      <c r="C67" s="20" t="s">
        <v>5</v>
      </c>
      <c r="D67" s="20" t="s">
        <v>8</v>
      </c>
      <c r="E67" s="20" t="s">
        <v>150</v>
      </c>
      <c r="F67" s="20"/>
      <c r="G67" s="64">
        <f t="shared" si="25"/>
        <v>6.7</v>
      </c>
      <c r="H67" s="64">
        <f t="shared" si="25"/>
        <v>0</v>
      </c>
      <c r="I67" s="64">
        <f t="shared" si="1"/>
        <v>6.7</v>
      </c>
    </row>
    <row r="68" spans="1:13" s="52" customFormat="1" ht="24">
      <c r="A68" s="21" t="s">
        <v>282</v>
      </c>
      <c r="B68" s="20" t="s">
        <v>22</v>
      </c>
      <c r="C68" s="20" t="s">
        <v>5</v>
      </c>
      <c r="D68" s="20" t="s">
        <v>8</v>
      </c>
      <c r="E68" s="20" t="s">
        <v>154</v>
      </c>
      <c r="F68" s="20"/>
      <c r="G68" s="64">
        <f t="shared" si="25"/>
        <v>6.7</v>
      </c>
      <c r="H68" s="64">
        <f t="shared" si="25"/>
        <v>0</v>
      </c>
      <c r="I68" s="64">
        <f t="shared" si="1"/>
        <v>6.7</v>
      </c>
    </row>
    <row r="69" spans="1:13" s="52" customFormat="1" ht="12">
      <c r="A69" s="21" t="s">
        <v>69</v>
      </c>
      <c r="B69" s="20" t="s">
        <v>22</v>
      </c>
      <c r="C69" s="20" t="s">
        <v>5</v>
      </c>
      <c r="D69" s="20" t="s">
        <v>8</v>
      </c>
      <c r="E69" s="20" t="s">
        <v>154</v>
      </c>
      <c r="F69" s="20" t="s">
        <v>67</v>
      </c>
      <c r="G69" s="64">
        <f t="shared" si="25"/>
        <v>6.7</v>
      </c>
      <c r="H69" s="64">
        <f t="shared" si="25"/>
        <v>0</v>
      </c>
      <c r="I69" s="64">
        <f t="shared" si="1"/>
        <v>6.7</v>
      </c>
    </row>
    <row r="70" spans="1:13" s="52" customFormat="1" ht="12">
      <c r="A70" s="21" t="s">
        <v>89</v>
      </c>
      <c r="B70" s="20" t="s">
        <v>22</v>
      </c>
      <c r="C70" s="20" t="s">
        <v>5</v>
      </c>
      <c r="D70" s="20" t="s">
        <v>8</v>
      </c>
      <c r="E70" s="20" t="s">
        <v>154</v>
      </c>
      <c r="F70" s="20" t="s">
        <v>68</v>
      </c>
      <c r="G70" s="64">
        <v>6.7</v>
      </c>
      <c r="H70" s="103"/>
      <c r="I70" s="64">
        <f t="shared" si="1"/>
        <v>6.7</v>
      </c>
    </row>
    <row r="71" spans="1:13" s="52" customFormat="1" ht="24">
      <c r="A71" s="22" t="s">
        <v>29</v>
      </c>
      <c r="B71" s="18" t="s">
        <v>22</v>
      </c>
      <c r="C71" s="18" t="s">
        <v>5</v>
      </c>
      <c r="D71" s="18" t="s">
        <v>15</v>
      </c>
      <c r="E71" s="18"/>
      <c r="F71" s="18"/>
      <c r="G71" s="65">
        <f>G72</f>
        <v>1771.2</v>
      </c>
      <c r="H71" s="65">
        <f t="shared" ref="H71:H72" si="26">H72</f>
        <v>22.8</v>
      </c>
      <c r="I71" s="64">
        <f t="shared" si="1"/>
        <v>1794</v>
      </c>
    </row>
    <row r="72" spans="1:13" s="98" customFormat="1" ht="12">
      <c r="A72" s="21" t="s">
        <v>90</v>
      </c>
      <c r="B72" s="20" t="s">
        <v>22</v>
      </c>
      <c r="C72" s="20" t="s">
        <v>5</v>
      </c>
      <c r="D72" s="20" t="s">
        <v>15</v>
      </c>
      <c r="E72" s="20" t="s">
        <v>150</v>
      </c>
      <c r="F72" s="20"/>
      <c r="G72" s="64">
        <f>G73</f>
        <v>1771.2</v>
      </c>
      <c r="H72" s="64">
        <f t="shared" si="26"/>
        <v>22.8</v>
      </c>
      <c r="I72" s="64">
        <f t="shared" si="1"/>
        <v>1794</v>
      </c>
      <c r="J72" s="114"/>
      <c r="K72" s="114"/>
      <c r="L72" s="114"/>
      <c r="M72" s="114"/>
    </row>
    <row r="73" spans="1:13" s="54" customFormat="1" ht="12">
      <c r="A73" s="55" t="s">
        <v>59</v>
      </c>
      <c r="B73" s="20" t="s">
        <v>22</v>
      </c>
      <c r="C73" s="20" t="s">
        <v>5</v>
      </c>
      <c r="D73" s="20" t="s">
        <v>15</v>
      </c>
      <c r="E73" s="20" t="s">
        <v>153</v>
      </c>
      <c r="F73" s="20"/>
      <c r="G73" s="64">
        <f>G74+G76+G78</f>
        <v>1771.2</v>
      </c>
      <c r="H73" s="64">
        <f t="shared" ref="H73" si="27">H74+H76+H78</f>
        <v>22.8</v>
      </c>
      <c r="I73" s="64">
        <f t="shared" si="1"/>
        <v>1794</v>
      </c>
      <c r="J73" s="52"/>
      <c r="K73" s="52"/>
      <c r="L73" s="52"/>
      <c r="M73" s="52"/>
    </row>
    <row r="74" spans="1:13" s="54" customFormat="1" ht="24">
      <c r="A74" s="21" t="s">
        <v>61</v>
      </c>
      <c r="B74" s="20" t="s">
        <v>22</v>
      </c>
      <c r="C74" s="20" t="s">
        <v>5</v>
      </c>
      <c r="D74" s="20" t="s">
        <v>15</v>
      </c>
      <c r="E74" s="20" t="s">
        <v>153</v>
      </c>
      <c r="F74" s="20" t="s">
        <v>60</v>
      </c>
      <c r="G74" s="64">
        <f>G75</f>
        <v>1770.2</v>
      </c>
      <c r="H74" s="64">
        <f t="shared" ref="H74" si="28">H75</f>
        <v>12.8</v>
      </c>
      <c r="I74" s="64">
        <f t="shared" si="1"/>
        <v>1783</v>
      </c>
      <c r="J74" s="52"/>
      <c r="K74" s="52"/>
      <c r="L74" s="52"/>
      <c r="M74" s="52"/>
    </row>
    <row r="75" spans="1:13" s="54" customFormat="1" ht="12">
      <c r="A75" s="21" t="s">
        <v>63</v>
      </c>
      <c r="B75" s="20" t="s">
        <v>22</v>
      </c>
      <c r="C75" s="20" t="s">
        <v>5</v>
      </c>
      <c r="D75" s="20" t="s">
        <v>15</v>
      </c>
      <c r="E75" s="20" t="s">
        <v>153</v>
      </c>
      <c r="F75" s="20" t="s">
        <v>62</v>
      </c>
      <c r="G75" s="64">
        <f>1316.9+55.5+397.8</f>
        <v>1770.2</v>
      </c>
      <c r="H75" s="103">
        <v>12.8</v>
      </c>
      <c r="I75" s="64">
        <f t="shared" si="1"/>
        <v>1783</v>
      </c>
      <c r="J75" s="52"/>
      <c r="K75" s="52"/>
      <c r="L75" s="52"/>
      <c r="M75" s="52"/>
    </row>
    <row r="76" spans="1:13" s="54" customFormat="1" ht="12">
      <c r="A76" s="21" t="s">
        <v>69</v>
      </c>
      <c r="B76" s="20" t="s">
        <v>22</v>
      </c>
      <c r="C76" s="20" t="s">
        <v>5</v>
      </c>
      <c r="D76" s="20" t="s">
        <v>15</v>
      </c>
      <c r="E76" s="20" t="s">
        <v>153</v>
      </c>
      <c r="F76" s="20" t="s">
        <v>67</v>
      </c>
      <c r="G76" s="64">
        <f>G77</f>
        <v>1</v>
      </c>
      <c r="H76" s="64">
        <f t="shared" ref="H76" si="29">H77</f>
        <v>10</v>
      </c>
      <c r="I76" s="64">
        <f t="shared" si="1"/>
        <v>11</v>
      </c>
      <c r="J76" s="52"/>
      <c r="K76" s="52"/>
      <c r="L76" s="52"/>
      <c r="M76" s="52"/>
    </row>
    <row r="77" spans="1:13" s="54" customFormat="1" ht="12">
      <c r="A77" s="21" t="s">
        <v>89</v>
      </c>
      <c r="B77" s="20" t="s">
        <v>22</v>
      </c>
      <c r="C77" s="20" t="s">
        <v>5</v>
      </c>
      <c r="D77" s="20" t="s">
        <v>15</v>
      </c>
      <c r="E77" s="20" t="s">
        <v>153</v>
      </c>
      <c r="F77" s="20" t="s">
        <v>68</v>
      </c>
      <c r="G77" s="64">
        <v>1</v>
      </c>
      <c r="H77" s="103">
        <v>10</v>
      </c>
      <c r="I77" s="64">
        <f t="shared" si="1"/>
        <v>11</v>
      </c>
      <c r="J77" s="52"/>
      <c r="K77" s="52"/>
      <c r="L77" s="52"/>
      <c r="M77" s="52"/>
    </row>
    <row r="78" spans="1:13" s="54" customFormat="1" ht="12" hidden="1">
      <c r="A78" s="21" t="s">
        <v>71</v>
      </c>
      <c r="B78" s="20" t="s">
        <v>22</v>
      </c>
      <c r="C78" s="20" t="s">
        <v>5</v>
      </c>
      <c r="D78" s="20" t="s">
        <v>15</v>
      </c>
      <c r="E78" s="20" t="s">
        <v>153</v>
      </c>
      <c r="F78" s="20" t="s">
        <v>22</v>
      </c>
      <c r="G78" s="64">
        <f>G79</f>
        <v>0</v>
      </c>
      <c r="H78" s="83"/>
      <c r="I78" s="63">
        <f t="shared" si="1"/>
        <v>0</v>
      </c>
      <c r="J78" s="52"/>
      <c r="K78" s="52"/>
      <c r="L78" s="52"/>
      <c r="M78" s="52"/>
    </row>
    <row r="79" spans="1:13" s="54" customFormat="1" ht="12" hidden="1">
      <c r="A79" s="21" t="s">
        <v>72</v>
      </c>
      <c r="B79" s="20" t="s">
        <v>22</v>
      </c>
      <c r="C79" s="20" t="s">
        <v>5</v>
      </c>
      <c r="D79" s="20" t="s">
        <v>15</v>
      </c>
      <c r="E79" s="20" t="s">
        <v>153</v>
      </c>
      <c r="F79" s="20" t="s">
        <v>70</v>
      </c>
      <c r="G79" s="64">
        <v>0</v>
      </c>
      <c r="H79" s="83"/>
      <c r="I79" s="63">
        <f t="shared" si="1"/>
        <v>0</v>
      </c>
      <c r="J79" s="52"/>
      <c r="K79" s="52"/>
      <c r="L79" s="52"/>
      <c r="M79" s="52"/>
    </row>
    <row r="80" spans="1:13" s="56" customFormat="1" ht="12">
      <c r="A80" s="22" t="s">
        <v>51</v>
      </c>
      <c r="B80" s="18" t="s">
        <v>22</v>
      </c>
      <c r="C80" s="18" t="s">
        <v>5</v>
      </c>
      <c r="D80" s="18" t="s">
        <v>48</v>
      </c>
      <c r="E80" s="18"/>
      <c r="F80" s="18"/>
      <c r="G80" s="65">
        <f>G93+G106+G81+G102+G89</f>
        <v>12622.300000000001</v>
      </c>
      <c r="H80" s="65">
        <f>H93+H106+H81+H102+H89</f>
        <v>98</v>
      </c>
      <c r="I80" s="65">
        <f t="shared" ref="I80:I168" si="30">G80+H80</f>
        <v>12720.300000000001</v>
      </c>
      <c r="J80" s="113"/>
      <c r="K80" s="113"/>
      <c r="L80" s="113"/>
      <c r="M80" s="113"/>
    </row>
    <row r="81" spans="1:13" s="52" customFormat="1" ht="24">
      <c r="A81" s="21" t="s">
        <v>129</v>
      </c>
      <c r="B81" s="20" t="s">
        <v>22</v>
      </c>
      <c r="C81" s="20" t="s">
        <v>5</v>
      </c>
      <c r="D81" s="20" t="s">
        <v>48</v>
      </c>
      <c r="E81" s="20" t="s">
        <v>155</v>
      </c>
      <c r="F81" s="20"/>
      <c r="G81" s="64">
        <f>G82</f>
        <v>172.7</v>
      </c>
      <c r="H81" s="64">
        <f t="shared" ref="H81" si="31">H82</f>
        <v>0</v>
      </c>
      <c r="I81" s="64">
        <f t="shared" si="30"/>
        <v>172.7</v>
      </c>
    </row>
    <row r="82" spans="1:13" s="52" customFormat="1" ht="12">
      <c r="A82" s="21" t="s">
        <v>128</v>
      </c>
      <c r="B82" s="20" t="s">
        <v>22</v>
      </c>
      <c r="C82" s="20" t="s">
        <v>5</v>
      </c>
      <c r="D82" s="20" t="s">
        <v>48</v>
      </c>
      <c r="E82" s="20" t="s">
        <v>156</v>
      </c>
      <c r="F82" s="20"/>
      <c r="G82" s="64">
        <f>G83+G86</f>
        <v>172.7</v>
      </c>
      <c r="H82" s="64">
        <f>H83+H86</f>
        <v>0</v>
      </c>
      <c r="I82" s="64">
        <f t="shared" si="30"/>
        <v>172.7</v>
      </c>
    </row>
    <row r="83" spans="1:13" s="52" customFormat="1" ht="12">
      <c r="A83" s="21" t="s">
        <v>309</v>
      </c>
      <c r="B83" s="20" t="s">
        <v>22</v>
      </c>
      <c r="C83" s="20" t="s">
        <v>5</v>
      </c>
      <c r="D83" s="20" t="s">
        <v>48</v>
      </c>
      <c r="E83" s="20" t="s">
        <v>310</v>
      </c>
      <c r="F83" s="20"/>
      <c r="G83" s="64">
        <f>G84</f>
        <v>172.7</v>
      </c>
      <c r="H83" s="64">
        <f t="shared" ref="H83:H84" si="32">H84</f>
        <v>0</v>
      </c>
      <c r="I83" s="64">
        <f t="shared" si="30"/>
        <v>172.7</v>
      </c>
    </row>
    <row r="84" spans="1:13" s="52" customFormat="1" ht="12">
      <c r="A84" s="21" t="s">
        <v>95</v>
      </c>
      <c r="B84" s="20" t="s">
        <v>22</v>
      </c>
      <c r="C84" s="20" t="s">
        <v>5</v>
      </c>
      <c r="D84" s="20" t="s">
        <v>48</v>
      </c>
      <c r="E84" s="20" t="s">
        <v>310</v>
      </c>
      <c r="F84" s="20" t="s">
        <v>94</v>
      </c>
      <c r="G84" s="64">
        <f>G85</f>
        <v>172.7</v>
      </c>
      <c r="H84" s="64">
        <f t="shared" si="32"/>
        <v>0</v>
      </c>
      <c r="I84" s="64">
        <f t="shared" si="30"/>
        <v>172.7</v>
      </c>
    </row>
    <row r="85" spans="1:13" s="52" customFormat="1" ht="12">
      <c r="A85" s="21" t="s">
        <v>294</v>
      </c>
      <c r="B85" s="20" t="s">
        <v>22</v>
      </c>
      <c r="C85" s="20" t="s">
        <v>5</v>
      </c>
      <c r="D85" s="20" t="s">
        <v>48</v>
      </c>
      <c r="E85" s="20" t="s">
        <v>310</v>
      </c>
      <c r="F85" s="20" t="s">
        <v>295</v>
      </c>
      <c r="G85" s="64">
        <v>172.7</v>
      </c>
      <c r="H85" s="103"/>
      <c r="I85" s="64">
        <f t="shared" si="30"/>
        <v>172.7</v>
      </c>
    </row>
    <row r="86" spans="1:13" s="52" customFormat="1" ht="12" hidden="1">
      <c r="A86" s="21" t="s">
        <v>311</v>
      </c>
      <c r="B86" s="20" t="s">
        <v>22</v>
      </c>
      <c r="C86" s="20" t="s">
        <v>5</v>
      </c>
      <c r="D86" s="20" t="s">
        <v>48</v>
      </c>
      <c r="E86" s="20" t="s">
        <v>157</v>
      </c>
      <c r="F86" s="20"/>
      <c r="G86" s="64">
        <f>G87</f>
        <v>0</v>
      </c>
      <c r="H86" s="103"/>
      <c r="I86" s="64">
        <f t="shared" si="30"/>
        <v>0</v>
      </c>
    </row>
    <row r="87" spans="1:13" s="52" customFormat="1" ht="12" hidden="1">
      <c r="A87" s="21" t="s">
        <v>95</v>
      </c>
      <c r="B87" s="20" t="s">
        <v>22</v>
      </c>
      <c r="C87" s="20" t="s">
        <v>5</v>
      </c>
      <c r="D87" s="20" t="s">
        <v>48</v>
      </c>
      <c r="E87" s="20" t="s">
        <v>157</v>
      </c>
      <c r="F87" s="20" t="s">
        <v>94</v>
      </c>
      <c r="G87" s="64">
        <f>G88</f>
        <v>0</v>
      </c>
      <c r="H87" s="103"/>
      <c r="I87" s="64">
        <f t="shared" si="30"/>
        <v>0</v>
      </c>
    </row>
    <row r="88" spans="1:13" s="52" customFormat="1" ht="12" hidden="1">
      <c r="A88" s="21" t="s">
        <v>294</v>
      </c>
      <c r="B88" s="20" t="s">
        <v>22</v>
      </c>
      <c r="C88" s="20" t="s">
        <v>5</v>
      </c>
      <c r="D88" s="20" t="s">
        <v>48</v>
      </c>
      <c r="E88" s="20" t="s">
        <v>157</v>
      </c>
      <c r="F88" s="20" t="s">
        <v>295</v>
      </c>
      <c r="G88" s="64"/>
      <c r="H88" s="103"/>
      <c r="I88" s="64">
        <f t="shared" si="30"/>
        <v>0</v>
      </c>
    </row>
    <row r="89" spans="1:13" s="52" customFormat="1" ht="24">
      <c r="A89" s="21" t="s">
        <v>343</v>
      </c>
      <c r="B89" s="20" t="s">
        <v>22</v>
      </c>
      <c r="C89" s="20" t="s">
        <v>5</v>
      </c>
      <c r="D89" s="20" t="s">
        <v>48</v>
      </c>
      <c r="E89" s="20" t="s">
        <v>172</v>
      </c>
      <c r="F89" s="20"/>
      <c r="G89" s="64">
        <f t="shared" ref="G89:H91" si="33">G90</f>
        <v>11.7</v>
      </c>
      <c r="H89" s="64">
        <f t="shared" si="33"/>
        <v>0</v>
      </c>
      <c r="I89" s="64">
        <f t="shared" si="30"/>
        <v>11.7</v>
      </c>
    </row>
    <row r="90" spans="1:13" s="52" customFormat="1" ht="12">
      <c r="A90" s="21" t="s">
        <v>100</v>
      </c>
      <c r="B90" s="20" t="s">
        <v>22</v>
      </c>
      <c r="C90" s="20" t="s">
        <v>5</v>
      </c>
      <c r="D90" s="20" t="s">
        <v>48</v>
      </c>
      <c r="E90" s="20" t="s">
        <v>174</v>
      </c>
      <c r="F90" s="20"/>
      <c r="G90" s="64">
        <f t="shared" si="33"/>
        <v>11.7</v>
      </c>
      <c r="H90" s="64">
        <f t="shared" si="33"/>
        <v>0</v>
      </c>
      <c r="I90" s="64">
        <f t="shared" si="30"/>
        <v>11.7</v>
      </c>
    </row>
    <row r="91" spans="1:13" s="52" customFormat="1" ht="12">
      <c r="A91" s="24" t="s">
        <v>69</v>
      </c>
      <c r="B91" s="20" t="s">
        <v>22</v>
      </c>
      <c r="C91" s="20" t="s">
        <v>5</v>
      </c>
      <c r="D91" s="20" t="s">
        <v>48</v>
      </c>
      <c r="E91" s="20" t="s">
        <v>174</v>
      </c>
      <c r="F91" s="20" t="s">
        <v>67</v>
      </c>
      <c r="G91" s="64">
        <f t="shared" si="33"/>
        <v>11.7</v>
      </c>
      <c r="H91" s="64">
        <f t="shared" si="33"/>
        <v>0</v>
      </c>
      <c r="I91" s="64">
        <f t="shared" si="30"/>
        <v>11.7</v>
      </c>
    </row>
    <row r="92" spans="1:13" s="52" customFormat="1" ht="12">
      <c r="A92" s="24" t="s">
        <v>87</v>
      </c>
      <c r="B92" s="20" t="s">
        <v>22</v>
      </c>
      <c r="C92" s="20" t="s">
        <v>5</v>
      </c>
      <c r="D92" s="20" t="s">
        <v>48</v>
      </c>
      <c r="E92" s="20" t="s">
        <v>174</v>
      </c>
      <c r="F92" s="20" t="s">
        <v>68</v>
      </c>
      <c r="G92" s="64">
        <v>11.7</v>
      </c>
      <c r="H92" s="103"/>
      <c r="I92" s="64">
        <f t="shared" si="30"/>
        <v>11.7</v>
      </c>
    </row>
    <row r="93" spans="1:13" s="54" customFormat="1" ht="12">
      <c r="A93" s="21" t="s">
        <v>73</v>
      </c>
      <c r="B93" s="20" t="s">
        <v>22</v>
      </c>
      <c r="C93" s="20" t="s">
        <v>5</v>
      </c>
      <c r="D93" s="20" t="s">
        <v>48</v>
      </c>
      <c r="E93" s="20" t="s">
        <v>158</v>
      </c>
      <c r="F93" s="20"/>
      <c r="G93" s="64">
        <f>G94</f>
        <v>9931</v>
      </c>
      <c r="H93" s="64">
        <f t="shared" ref="H93" si="34">H94</f>
        <v>0</v>
      </c>
      <c r="I93" s="64">
        <f t="shared" si="30"/>
        <v>9931</v>
      </c>
      <c r="J93" s="52"/>
      <c r="K93" s="52"/>
      <c r="L93" s="52"/>
      <c r="M93" s="52"/>
    </row>
    <row r="94" spans="1:13" s="54" customFormat="1" ht="12">
      <c r="A94" s="21" t="s">
        <v>74</v>
      </c>
      <c r="B94" s="20" t="s">
        <v>22</v>
      </c>
      <c r="C94" s="20" t="s">
        <v>5</v>
      </c>
      <c r="D94" s="20" t="s">
        <v>48</v>
      </c>
      <c r="E94" s="20" t="s">
        <v>159</v>
      </c>
      <c r="F94" s="20"/>
      <c r="G94" s="64">
        <f>G95+G97+G99</f>
        <v>9931</v>
      </c>
      <c r="H94" s="64">
        <f t="shared" ref="H94" si="35">H95+H97+H99</f>
        <v>0</v>
      </c>
      <c r="I94" s="64">
        <f t="shared" si="30"/>
        <v>9931</v>
      </c>
      <c r="J94" s="52"/>
      <c r="K94" s="52"/>
      <c r="L94" s="52"/>
      <c r="M94" s="52"/>
    </row>
    <row r="95" spans="1:13" s="54" customFormat="1" ht="24">
      <c r="A95" s="21" t="s">
        <v>61</v>
      </c>
      <c r="B95" s="20" t="s">
        <v>22</v>
      </c>
      <c r="C95" s="20" t="s">
        <v>5</v>
      </c>
      <c r="D95" s="20" t="s">
        <v>48</v>
      </c>
      <c r="E95" s="20" t="s">
        <v>159</v>
      </c>
      <c r="F95" s="20" t="s">
        <v>60</v>
      </c>
      <c r="G95" s="64">
        <f>G96</f>
        <v>5589.8</v>
      </c>
      <c r="H95" s="64">
        <f t="shared" ref="H95" si="36">H96</f>
        <v>0</v>
      </c>
      <c r="I95" s="64">
        <f t="shared" si="30"/>
        <v>5589.8</v>
      </c>
      <c r="J95" s="52"/>
      <c r="K95" s="52"/>
      <c r="L95" s="52"/>
      <c r="M95" s="52"/>
    </row>
    <row r="96" spans="1:13" s="54" customFormat="1" ht="12">
      <c r="A96" s="21" t="s">
        <v>76</v>
      </c>
      <c r="B96" s="20" t="s">
        <v>22</v>
      </c>
      <c r="C96" s="20" t="s">
        <v>5</v>
      </c>
      <c r="D96" s="20" t="s">
        <v>48</v>
      </c>
      <c r="E96" s="20" t="s">
        <v>159</v>
      </c>
      <c r="F96" s="20" t="s">
        <v>75</v>
      </c>
      <c r="G96" s="64">
        <v>5589.8</v>
      </c>
      <c r="H96" s="103"/>
      <c r="I96" s="64">
        <f t="shared" si="30"/>
        <v>5589.8</v>
      </c>
      <c r="J96" s="52"/>
      <c r="K96" s="52"/>
      <c r="L96" s="52"/>
      <c r="M96" s="52"/>
    </row>
    <row r="97" spans="1:13" s="54" customFormat="1" ht="12">
      <c r="A97" s="21" t="s">
        <v>69</v>
      </c>
      <c r="B97" s="20" t="s">
        <v>22</v>
      </c>
      <c r="C97" s="20" t="s">
        <v>5</v>
      </c>
      <c r="D97" s="20" t="s">
        <v>48</v>
      </c>
      <c r="E97" s="20" t="s">
        <v>159</v>
      </c>
      <c r="F97" s="20" t="s">
        <v>67</v>
      </c>
      <c r="G97" s="64">
        <f>G98</f>
        <v>4316.2</v>
      </c>
      <c r="H97" s="64">
        <f t="shared" ref="H97" si="37">H98</f>
        <v>0</v>
      </c>
      <c r="I97" s="64">
        <f t="shared" si="30"/>
        <v>4316.2</v>
      </c>
      <c r="J97" s="52"/>
      <c r="K97" s="52"/>
      <c r="L97" s="52"/>
      <c r="M97" s="52"/>
    </row>
    <row r="98" spans="1:13" s="54" customFormat="1" ht="12">
      <c r="A98" s="21" t="s">
        <v>89</v>
      </c>
      <c r="B98" s="20" t="s">
        <v>22</v>
      </c>
      <c r="C98" s="20" t="s">
        <v>5</v>
      </c>
      <c r="D98" s="20" t="s">
        <v>48</v>
      </c>
      <c r="E98" s="20" t="s">
        <v>159</v>
      </c>
      <c r="F98" s="20" t="s">
        <v>68</v>
      </c>
      <c r="G98" s="64">
        <v>4316.2</v>
      </c>
      <c r="H98" s="103"/>
      <c r="I98" s="64">
        <f t="shared" si="30"/>
        <v>4316.2</v>
      </c>
      <c r="J98" s="52"/>
      <c r="K98" s="52"/>
      <c r="L98" s="52"/>
      <c r="M98" s="52"/>
    </row>
    <row r="99" spans="1:13" s="54" customFormat="1" ht="12">
      <c r="A99" s="21" t="s">
        <v>71</v>
      </c>
      <c r="B99" s="20" t="s">
        <v>22</v>
      </c>
      <c r="C99" s="20" t="s">
        <v>5</v>
      </c>
      <c r="D99" s="20" t="s">
        <v>48</v>
      </c>
      <c r="E99" s="20" t="s">
        <v>159</v>
      </c>
      <c r="F99" s="20" t="s">
        <v>22</v>
      </c>
      <c r="G99" s="64">
        <f>G100+G101</f>
        <v>25</v>
      </c>
      <c r="H99" s="64">
        <f t="shared" ref="H99" si="38">H100+H101</f>
        <v>0</v>
      </c>
      <c r="I99" s="64">
        <f t="shared" si="30"/>
        <v>25</v>
      </c>
      <c r="J99" s="52"/>
      <c r="K99" s="52"/>
      <c r="L99" s="52"/>
      <c r="M99" s="52"/>
    </row>
    <row r="100" spans="1:13" s="54" customFormat="1" ht="12" hidden="1">
      <c r="A100" s="21" t="s">
        <v>312</v>
      </c>
      <c r="B100" s="20" t="s">
        <v>22</v>
      </c>
      <c r="C100" s="20" t="s">
        <v>5</v>
      </c>
      <c r="D100" s="20" t="s">
        <v>48</v>
      </c>
      <c r="E100" s="20" t="s">
        <v>159</v>
      </c>
      <c r="F100" s="20" t="s">
        <v>313</v>
      </c>
      <c r="G100" s="64"/>
      <c r="H100" s="83"/>
      <c r="I100" s="64">
        <f t="shared" si="30"/>
        <v>0</v>
      </c>
      <c r="J100" s="52"/>
      <c r="K100" s="52"/>
      <c r="L100" s="52"/>
      <c r="M100" s="52"/>
    </row>
    <row r="101" spans="1:13" s="54" customFormat="1" ht="12">
      <c r="A101" s="21" t="s">
        <v>72</v>
      </c>
      <c r="B101" s="20" t="s">
        <v>22</v>
      </c>
      <c r="C101" s="20" t="s">
        <v>5</v>
      </c>
      <c r="D101" s="20" t="s">
        <v>48</v>
      </c>
      <c r="E101" s="20" t="s">
        <v>159</v>
      </c>
      <c r="F101" s="20" t="s">
        <v>70</v>
      </c>
      <c r="G101" s="64">
        <v>25</v>
      </c>
      <c r="H101" s="103"/>
      <c r="I101" s="64">
        <f t="shared" si="30"/>
        <v>25</v>
      </c>
      <c r="J101" s="52"/>
      <c r="K101" s="52"/>
      <c r="L101" s="52"/>
      <c r="M101" s="52"/>
    </row>
    <row r="102" spans="1:13" s="54" customFormat="1" ht="12">
      <c r="A102" s="21" t="s">
        <v>266</v>
      </c>
      <c r="B102" s="20" t="s">
        <v>22</v>
      </c>
      <c r="C102" s="20" t="s">
        <v>5</v>
      </c>
      <c r="D102" s="20" t="s">
        <v>48</v>
      </c>
      <c r="E102" s="20" t="s">
        <v>192</v>
      </c>
      <c r="F102" s="20"/>
      <c r="G102" s="64">
        <f t="shared" ref="G102:H104" si="39">G103</f>
        <v>116.9</v>
      </c>
      <c r="H102" s="64">
        <f t="shared" si="39"/>
        <v>0</v>
      </c>
      <c r="I102" s="64">
        <f t="shared" si="30"/>
        <v>116.9</v>
      </c>
      <c r="J102" s="52"/>
      <c r="K102" s="52"/>
      <c r="L102" s="52"/>
      <c r="M102" s="52"/>
    </row>
    <row r="103" spans="1:13" s="54" customFormat="1" ht="12">
      <c r="A103" s="21" t="s">
        <v>106</v>
      </c>
      <c r="B103" s="20" t="s">
        <v>22</v>
      </c>
      <c r="C103" s="20" t="s">
        <v>5</v>
      </c>
      <c r="D103" s="20" t="s">
        <v>48</v>
      </c>
      <c r="E103" s="20" t="s">
        <v>193</v>
      </c>
      <c r="F103" s="20"/>
      <c r="G103" s="64">
        <f t="shared" si="39"/>
        <v>116.9</v>
      </c>
      <c r="H103" s="64">
        <f t="shared" si="39"/>
        <v>0</v>
      </c>
      <c r="I103" s="64">
        <f t="shared" si="30"/>
        <v>116.9</v>
      </c>
      <c r="J103" s="52"/>
      <c r="K103" s="52"/>
      <c r="L103" s="52"/>
      <c r="M103" s="52"/>
    </row>
    <row r="104" spans="1:13" s="54" customFormat="1" ht="12">
      <c r="A104" s="21" t="s">
        <v>69</v>
      </c>
      <c r="B104" s="20" t="s">
        <v>22</v>
      </c>
      <c r="C104" s="20" t="s">
        <v>5</v>
      </c>
      <c r="D104" s="20" t="s">
        <v>48</v>
      </c>
      <c r="E104" s="20" t="s">
        <v>193</v>
      </c>
      <c r="F104" s="20" t="s">
        <v>67</v>
      </c>
      <c r="G104" s="64">
        <f t="shared" si="39"/>
        <v>116.9</v>
      </c>
      <c r="H104" s="64">
        <f t="shared" si="39"/>
        <v>0</v>
      </c>
      <c r="I104" s="64">
        <f t="shared" si="30"/>
        <v>116.9</v>
      </c>
      <c r="J104" s="52"/>
      <c r="K104" s="52"/>
      <c r="L104" s="52"/>
      <c r="M104" s="52"/>
    </row>
    <row r="105" spans="1:13" s="54" customFormat="1" ht="12">
      <c r="A105" s="21" t="s">
        <v>89</v>
      </c>
      <c r="B105" s="20" t="s">
        <v>22</v>
      </c>
      <c r="C105" s="20" t="s">
        <v>5</v>
      </c>
      <c r="D105" s="20" t="s">
        <v>48</v>
      </c>
      <c r="E105" s="20" t="s">
        <v>193</v>
      </c>
      <c r="F105" s="20" t="s">
        <v>68</v>
      </c>
      <c r="G105" s="64">
        <v>116.9</v>
      </c>
      <c r="H105" s="103"/>
      <c r="I105" s="64">
        <f t="shared" si="30"/>
        <v>116.9</v>
      </c>
      <c r="J105" s="52"/>
      <c r="K105" s="52"/>
      <c r="L105" s="52"/>
      <c r="M105" s="52"/>
    </row>
    <row r="106" spans="1:13" s="54" customFormat="1" ht="12">
      <c r="A106" s="21" t="s">
        <v>51</v>
      </c>
      <c r="B106" s="57" t="s">
        <v>22</v>
      </c>
      <c r="C106" s="57" t="s">
        <v>5</v>
      </c>
      <c r="D106" s="57" t="s">
        <v>48</v>
      </c>
      <c r="E106" s="57" t="s">
        <v>160</v>
      </c>
      <c r="F106" s="20"/>
      <c r="G106" s="64">
        <f>G116+G121+G113+G107+G110</f>
        <v>2390</v>
      </c>
      <c r="H106" s="64">
        <f>H116+H121+H113+H107+H110</f>
        <v>98</v>
      </c>
      <c r="I106" s="64">
        <f t="shared" si="30"/>
        <v>2488</v>
      </c>
      <c r="J106" s="52"/>
      <c r="K106" s="52"/>
      <c r="L106" s="52"/>
      <c r="M106" s="52"/>
    </row>
    <row r="107" spans="1:13" s="54" customFormat="1" ht="24">
      <c r="A107" s="21" t="s">
        <v>510</v>
      </c>
      <c r="B107" s="57" t="s">
        <v>22</v>
      </c>
      <c r="C107" s="57" t="s">
        <v>5</v>
      </c>
      <c r="D107" s="57" t="s">
        <v>48</v>
      </c>
      <c r="E107" s="57" t="s">
        <v>509</v>
      </c>
      <c r="F107" s="20"/>
      <c r="G107" s="64">
        <f>G108</f>
        <v>420</v>
      </c>
      <c r="H107" s="64">
        <f>H108</f>
        <v>0</v>
      </c>
      <c r="I107" s="64">
        <f t="shared" si="30"/>
        <v>420</v>
      </c>
      <c r="J107" s="52"/>
      <c r="K107" s="52"/>
      <c r="L107" s="52"/>
      <c r="M107" s="52"/>
    </row>
    <row r="108" spans="1:13" s="54" customFormat="1" ht="12">
      <c r="A108" s="21" t="s">
        <v>69</v>
      </c>
      <c r="B108" s="57" t="s">
        <v>22</v>
      </c>
      <c r="C108" s="57" t="s">
        <v>5</v>
      </c>
      <c r="D108" s="57" t="s">
        <v>48</v>
      </c>
      <c r="E108" s="57" t="s">
        <v>509</v>
      </c>
      <c r="F108" s="20" t="s">
        <v>67</v>
      </c>
      <c r="G108" s="64">
        <f>G109</f>
        <v>420</v>
      </c>
      <c r="H108" s="64">
        <f>H109</f>
        <v>0</v>
      </c>
      <c r="I108" s="64">
        <f t="shared" si="30"/>
        <v>420</v>
      </c>
      <c r="J108" s="52"/>
      <c r="K108" s="52"/>
      <c r="L108" s="52"/>
      <c r="M108" s="52"/>
    </row>
    <row r="109" spans="1:13" s="54" customFormat="1" ht="12">
      <c r="A109" s="21" t="s">
        <v>89</v>
      </c>
      <c r="B109" s="57" t="s">
        <v>22</v>
      </c>
      <c r="C109" s="57" t="s">
        <v>5</v>
      </c>
      <c r="D109" s="57" t="s">
        <v>48</v>
      </c>
      <c r="E109" s="57" t="s">
        <v>509</v>
      </c>
      <c r="F109" s="20" t="s">
        <v>68</v>
      </c>
      <c r="G109" s="64">
        <v>420</v>
      </c>
      <c r="H109" s="64"/>
      <c r="I109" s="64">
        <f t="shared" si="30"/>
        <v>420</v>
      </c>
      <c r="J109" s="52"/>
      <c r="K109" s="52"/>
      <c r="L109" s="52"/>
      <c r="M109" s="52"/>
    </row>
    <row r="110" spans="1:13" s="54" customFormat="1" ht="12">
      <c r="A110" s="21" t="s">
        <v>100</v>
      </c>
      <c r="B110" s="57" t="s">
        <v>22</v>
      </c>
      <c r="C110" s="57" t="s">
        <v>5</v>
      </c>
      <c r="D110" s="57" t="s">
        <v>48</v>
      </c>
      <c r="E110" s="57" t="s">
        <v>519</v>
      </c>
      <c r="F110" s="20"/>
      <c r="G110" s="64">
        <f>G111</f>
        <v>0</v>
      </c>
      <c r="H110" s="64">
        <f>H111</f>
        <v>100</v>
      </c>
      <c r="I110" s="64">
        <f t="shared" si="30"/>
        <v>100</v>
      </c>
      <c r="J110" s="52"/>
      <c r="K110" s="52"/>
      <c r="L110" s="52"/>
      <c r="M110" s="52"/>
    </row>
    <row r="111" spans="1:13" s="54" customFormat="1" ht="12">
      <c r="A111" s="21" t="s">
        <v>71</v>
      </c>
      <c r="B111" s="57" t="s">
        <v>22</v>
      </c>
      <c r="C111" s="57" t="s">
        <v>5</v>
      </c>
      <c r="D111" s="57" t="s">
        <v>48</v>
      </c>
      <c r="E111" s="57" t="s">
        <v>519</v>
      </c>
      <c r="F111" s="20" t="s">
        <v>22</v>
      </c>
      <c r="G111" s="64">
        <f>G112</f>
        <v>0</v>
      </c>
      <c r="H111" s="64">
        <f>H112</f>
        <v>100</v>
      </c>
      <c r="I111" s="64">
        <f t="shared" si="30"/>
        <v>100</v>
      </c>
      <c r="J111" s="52"/>
      <c r="K111" s="52"/>
      <c r="L111" s="52"/>
      <c r="M111" s="52"/>
    </row>
    <row r="112" spans="1:13" s="54" customFormat="1" ht="12">
      <c r="A112" s="21" t="s">
        <v>72</v>
      </c>
      <c r="B112" s="57" t="s">
        <v>22</v>
      </c>
      <c r="C112" s="57" t="s">
        <v>5</v>
      </c>
      <c r="D112" s="57" t="s">
        <v>520</v>
      </c>
      <c r="E112" s="57" t="s">
        <v>519</v>
      </c>
      <c r="F112" s="20" t="s">
        <v>70</v>
      </c>
      <c r="G112" s="64">
        <v>0</v>
      </c>
      <c r="H112" s="64">
        <v>100</v>
      </c>
      <c r="I112" s="64">
        <f t="shared" si="30"/>
        <v>100</v>
      </c>
      <c r="J112" s="52"/>
      <c r="K112" s="52"/>
      <c r="L112" s="52"/>
      <c r="M112" s="52"/>
    </row>
    <row r="113" spans="1:88" s="54" customFormat="1" ht="12">
      <c r="A113" s="21" t="s">
        <v>430</v>
      </c>
      <c r="B113" s="57" t="s">
        <v>22</v>
      </c>
      <c r="C113" s="57" t="s">
        <v>5</v>
      </c>
      <c r="D113" s="57" t="s">
        <v>48</v>
      </c>
      <c r="E113" s="57" t="s">
        <v>429</v>
      </c>
      <c r="F113" s="20"/>
      <c r="G113" s="64">
        <f>G114</f>
        <v>1600</v>
      </c>
      <c r="H113" s="64">
        <f>H114</f>
        <v>-2</v>
      </c>
      <c r="I113" s="64">
        <f t="shared" si="30"/>
        <v>1598</v>
      </c>
      <c r="J113" s="52"/>
      <c r="K113" s="52"/>
      <c r="L113" s="52"/>
      <c r="M113" s="52"/>
    </row>
    <row r="114" spans="1:88" s="54" customFormat="1" ht="12">
      <c r="A114" s="21" t="s">
        <v>138</v>
      </c>
      <c r="B114" s="57" t="s">
        <v>22</v>
      </c>
      <c r="C114" s="57" t="s">
        <v>5</v>
      </c>
      <c r="D114" s="57" t="s">
        <v>48</v>
      </c>
      <c r="E114" s="57" t="s">
        <v>429</v>
      </c>
      <c r="F114" s="20" t="s">
        <v>135</v>
      </c>
      <c r="G114" s="64">
        <f>G115</f>
        <v>1600</v>
      </c>
      <c r="H114" s="64">
        <f>H115</f>
        <v>-2</v>
      </c>
      <c r="I114" s="64">
        <f t="shared" si="30"/>
        <v>1598</v>
      </c>
      <c r="J114" s="52"/>
      <c r="K114" s="52"/>
      <c r="L114" s="52"/>
      <c r="M114" s="52"/>
    </row>
    <row r="115" spans="1:88" s="54" customFormat="1" ht="12">
      <c r="A115" s="21" t="s">
        <v>137</v>
      </c>
      <c r="B115" s="57" t="s">
        <v>22</v>
      </c>
      <c r="C115" s="57" t="s">
        <v>5</v>
      </c>
      <c r="D115" s="57" t="s">
        <v>48</v>
      </c>
      <c r="E115" s="57" t="s">
        <v>429</v>
      </c>
      <c r="F115" s="20" t="s">
        <v>136</v>
      </c>
      <c r="G115" s="64">
        <v>1600</v>
      </c>
      <c r="H115" s="64">
        <f>-2</f>
        <v>-2</v>
      </c>
      <c r="I115" s="64">
        <f t="shared" si="30"/>
        <v>1598</v>
      </c>
      <c r="J115" s="52"/>
      <c r="K115" s="52"/>
      <c r="L115" s="52"/>
      <c r="M115" s="52"/>
    </row>
    <row r="116" spans="1:88" s="54" customFormat="1" ht="24">
      <c r="A116" s="21" t="s">
        <v>131</v>
      </c>
      <c r="B116" s="57" t="s">
        <v>22</v>
      </c>
      <c r="C116" s="57" t="s">
        <v>5</v>
      </c>
      <c r="D116" s="57" t="s">
        <v>48</v>
      </c>
      <c r="E116" s="57" t="s">
        <v>161</v>
      </c>
      <c r="F116" s="57"/>
      <c r="G116" s="64">
        <f>G119+G117</f>
        <v>370</v>
      </c>
      <c r="H116" s="64">
        <f t="shared" ref="H116" si="40">H119+H117</f>
        <v>0</v>
      </c>
      <c r="I116" s="64">
        <f t="shared" si="30"/>
        <v>370</v>
      </c>
      <c r="J116" s="52"/>
      <c r="K116" s="52"/>
      <c r="L116" s="52"/>
      <c r="M116" s="52"/>
    </row>
    <row r="117" spans="1:88" s="54" customFormat="1" ht="12" hidden="1">
      <c r="A117" s="21" t="s">
        <v>69</v>
      </c>
      <c r="B117" s="57" t="s">
        <v>22</v>
      </c>
      <c r="C117" s="57" t="s">
        <v>5</v>
      </c>
      <c r="D117" s="57" t="s">
        <v>48</v>
      </c>
      <c r="E117" s="57" t="s">
        <v>161</v>
      </c>
      <c r="F117" s="57" t="s">
        <v>67</v>
      </c>
      <c r="G117" s="64">
        <f>G118</f>
        <v>0</v>
      </c>
      <c r="H117" s="83"/>
      <c r="I117" s="64">
        <f t="shared" si="30"/>
        <v>0</v>
      </c>
      <c r="J117" s="52"/>
      <c r="K117" s="52"/>
      <c r="L117" s="52"/>
      <c r="M117" s="52"/>
    </row>
    <row r="118" spans="1:88" s="54" customFormat="1" ht="12" hidden="1">
      <c r="A118" s="21" t="s">
        <v>89</v>
      </c>
      <c r="B118" s="57" t="s">
        <v>22</v>
      </c>
      <c r="C118" s="57" t="s">
        <v>5</v>
      </c>
      <c r="D118" s="57" t="s">
        <v>48</v>
      </c>
      <c r="E118" s="57" t="s">
        <v>161</v>
      </c>
      <c r="F118" s="57" t="s">
        <v>68</v>
      </c>
      <c r="G118" s="64"/>
      <c r="H118" s="83"/>
      <c r="I118" s="64">
        <f t="shared" si="30"/>
        <v>0</v>
      </c>
      <c r="J118" s="52"/>
      <c r="K118" s="52"/>
      <c r="L118" s="52"/>
      <c r="M118" s="52"/>
    </row>
    <row r="119" spans="1:88" s="54" customFormat="1" ht="12">
      <c r="A119" s="21" t="s">
        <v>71</v>
      </c>
      <c r="B119" s="57" t="s">
        <v>22</v>
      </c>
      <c r="C119" s="57" t="s">
        <v>5</v>
      </c>
      <c r="D119" s="57" t="s">
        <v>48</v>
      </c>
      <c r="E119" s="57" t="s">
        <v>161</v>
      </c>
      <c r="F119" s="57" t="s">
        <v>22</v>
      </c>
      <c r="G119" s="64">
        <f>G120</f>
        <v>370</v>
      </c>
      <c r="H119" s="64">
        <f t="shared" ref="H119" si="41">H120</f>
        <v>0</v>
      </c>
      <c r="I119" s="64">
        <f t="shared" si="30"/>
        <v>370</v>
      </c>
      <c r="J119" s="52"/>
      <c r="K119" s="52"/>
      <c r="L119" s="52"/>
      <c r="M119" s="52"/>
    </row>
    <row r="120" spans="1:88" s="54" customFormat="1" ht="27" customHeight="1">
      <c r="A120" s="21" t="s">
        <v>344</v>
      </c>
      <c r="B120" s="57" t="s">
        <v>22</v>
      </c>
      <c r="C120" s="57" t="s">
        <v>5</v>
      </c>
      <c r="D120" s="57" t="s">
        <v>48</v>
      </c>
      <c r="E120" s="57" t="s">
        <v>161</v>
      </c>
      <c r="F120" s="57" t="s">
        <v>77</v>
      </c>
      <c r="G120" s="64">
        <v>370</v>
      </c>
      <c r="H120" s="83"/>
      <c r="I120" s="64">
        <f t="shared" si="30"/>
        <v>370</v>
      </c>
      <c r="J120" s="52"/>
      <c r="K120" s="52"/>
      <c r="L120" s="52"/>
      <c r="M120" s="52"/>
    </row>
    <row r="121" spans="1:88" s="52" customFormat="1" ht="12" hidden="1">
      <c r="A121" s="21" t="s">
        <v>240</v>
      </c>
      <c r="B121" s="20" t="s">
        <v>22</v>
      </c>
      <c r="C121" s="20" t="s">
        <v>5</v>
      </c>
      <c r="D121" s="20" t="s">
        <v>48</v>
      </c>
      <c r="E121" s="20" t="s">
        <v>351</v>
      </c>
      <c r="F121" s="20"/>
      <c r="G121" s="64">
        <f>G124+G122</f>
        <v>0</v>
      </c>
      <c r="H121" s="103"/>
      <c r="I121" s="63">
        <f t="shared" si="30"/>
        <v>0</v>
      </c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46"/>
      <c r="AB121" s="46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46"/>
      <c r="BC121" s="46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46"/>
      <c r="CD121" s="46"/>
      <c r="CE121" s="46"/>
      <c r="CF121" s="46"/>
      <c r="CG121" s="46"/>
      <c r="CH121" s="46"/>
      <c r="CI121" s="46"/>
      <c r="CJ121" s="46"/>
    </row>
    <row r="122" spans="1:88" s="52" customFormat="1" ht="12" hidden="1">
      <c r="A122" s="21" t="s">
        <v>69</v>
      </c>
      <c r="B122" s="20" t="s">
        <v>22</v>
      </c>
      <c r="C122" s="20" t="s">
        <v>5</v>
      </c>
      <c r="D122" s="20" t="s">
        <v>48</v>
      </c>
      <c r="E122" s="20" t="s">
        <v>351</v>
      </c>
      <c r="F122" s="20" t="s">
        <v>67</v>
      </c>
      <c r="G122" s="64">
        <f>G123</f>
        <v>0</v>
      </c>
      <c r="H122" s="103"/>
      <c r="I122" s="63">
        <f t="shared" si="30"/>
        <v>0</v>
      </c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46"/>
      <c r="Z122" s="46"/>
      <c r="AA122" s="46"/>
      <c r="AB122" s="46"/>
      <c r="AC122" s="46"/>
      <c r="AD122" s="46"/>
      <c r="AE122" s="46"/>
      <c r="AF122" s="46"/>
      <c r="AG122" s="46"/>
      <c r="AH122" s="46"/>
      <c r="AI122" s="46"/>
      <c r="AJ122" s="46"/>
      <c r="AK122" s="46"/>
      <c r="AL122" s="46"/>
      <c r="AM122" s="46"/>
      <c r="AN122" s="46"/>
      <c r="AO122" s="46"/>
      <c r="AP122" s="46"/>
      <c r="AQ122" s="46"/>
      <c r="AR122" s="46"/>
      <c r="AS122" s="46"/>
      <c r="AT122" s="46"/>
      <c r="AU122" s="46"/>
      <c r="AV122" s="46"/>
      <c r="AW122" s="46"/>
      <c r="AX122" s="46"/>
      <c r="AY122" s="46"/>
      <c r="AZ122" s="46"/>
      <c r="BA122" s="46"/>
      <c r="BB122" s="46"/>
      <c r="BC122" s="46"/>
      <c r="BD122" s="46"/>
      <c r="BE122" s="46"/>
      <c r="BF122" s="46"/>
      <c r="BG122" s="46"/>
      <c r="BH122" s="46"/>
      <c r="BI122" s="46"/>
      <c r="BJ122" s="46"/>
      <c r="BK122" s="46"/>
      <c r="BL122" s="46"/>
      <c r="BM122" s="46"/>
      <c r="BN122" s="46"/>
      <c r="BO122" s="46"/>
      <c r="BP122" s="46"/>
      <c r="BQ122" s="46"/>
      <c r="BR122" s="46"/>
      <c r="BS122" s="46"/>
      <c r="BT122" s="46"/>
      <c r="BU122" s="46"/>
      <c r="BV122" s="46"/>
      <c r="BW122" s="46"/>
      <c r="BX122" s="46"/>
      <c r="BY122" s="46"/>
      <c r="BZ122" s="46"/>
      <c r="CA122" s="46"/>
      <c r="CB122" s="46"/>
      <c r="CC122" s="46"/>
      <c r="CD122" s="46"/>
      <c r="CE122" s="46"/>
      <c r="CF122" s="46"/>
      <c r="CG122" s="46"/>
      <c r="CH122" s="46"/>
      <c r="CI122" s="46"/>
      <c r="CJ122" s="46"/>
    </row>
    <row r="123" spans="1:88" s="52" customFormat="1" ht="12" hidden="1">
      <c r="A123" s="21" t="s">
        <v>89</v>
      </c>
      <c r="B123" s="20" t="s">
        <v>22</v>
      </c>
      <c r="C123" s="20" t="s">
        <v>5</v>
      </c>
      <c r="D123" s="20" t="s">
        <v>48</v>
      </c>
      <c r="E123" s="20" t="s">
        <v>351</v>
      </c>
      <c r="F123" s="20" t="s">
        <v>68</v>
      </c>
      <c r="G123" s="64"/>
      <c r="H123" s="103"/>
      <c r="I123" s="63">
        <f t="shared" si="30"/>
        <v>0</v>
      </c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  <c r="AJ123" s="46"/>
      <c r="AK123" s="46"/>
      <c r="AL123" s="46"/>
      <c r="AM123" s="46"/>
      <c r="AN123" s="46"/>
      <c r="AO123" s="46"/>
      <c r="AP123" s="46"/>
      <c r="AQ123" s="46"/>
      <c r="AR123" s="46"/>
      <c r="AS123" s="46"/>
      <c r="AT123" s="46"/>
      <c r="AU123" s="46"/>
      <c r="AV123" s="46"/>
      <c r="AW123" s="46"/>
      <c r="AX123" s="46"/>
      <c r="AY123" s="46"/>
      <c r="AZ123" s="46"/>
      <c r="BA123" s="46"/>
      <c r="BB123" s="46"/>
      <c r="BC123" s="46"/>
      <c r="BD123" s="46"/>
      <c r="BE123" s="46"/>
      <c r="BF123" s="46"/>
      <c r="BG123" s="46"/>
      <c r="BH123" s="46"/>
      <c r="BI123" s="46"/>
      <c r="BJ123" s="46"/>
      <c r="BK123" s="46"/>
      <c r="BL123" s="46"/>
      <c r="BM123" s="46"/>
      <c r="BN123" s="46"/>
      <c r="BO123" s="46"/>
      <c r="BP123" s="46"/>
      <c r="BQ123" s="46"/>
      <c r="BR123" s="46"/>
      <c r="BS123" s="46"/>
      <c r="BT123" s="46"/>
      <c r="BU123" s="46"/>
      <c r="BV123" s="46"/>
      <c r="BW123" s="46"/>
      <c r="BX123" s="46"/>
      <c r="BY123" s="46"/>
      <c r="BZ123" s="46"/>
      <c r="CA123" s="46"/>
      <c r="CB123" s="46"/>
      <c r="CC123" s="46"/>
      <c r="CD123" s="46"/>
      <c r="CE123" s="46"/>
      <c r="CF123" s="46"/>
      <c r="CG123" s="46"/>
      <c r="CH123" s="46"/>
      <c r="CI123" s="46"/>
      <c r="CJ123" s="46"/>
    </row>
    <row r="124" spans="1:88" s="52" customFormat="1" ht="12" hidden="1">
      <c r="A124" s="29" t="s">
        <v>71</v>
      </c>
      <c r="B124" s="20" t="s">
        <v>22</v>
      </c>
      <c r="C124" s="20" t="s">
        <v>5</v>
      </c>
      <c r="D124" s="20" t="s">
        <v>48</v>
      </c>
      <c r="E124" s="20" t="s">
        <v>351</v>
      </c>
      <c r="F124" s="20" t="s">
        <v>22</v>
      </c>
      <c r="G124" s="64">
        <f t="shared" ref="G124" si="42">G125</f>
        <v>0</v>
      </c>
      <c r="H124" s="103"/>
      <c r="I124" s="63">
        <f t="shared" si="30"/>
        <v>0</v>
      </c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  <c r="AA124" s="46"/>
      <c r="AB124" s="46"/>
      <c r="AC124" s="46"/>
      <c r="AD124" s="46"/>
      <c r="AE124" s="46"/>
      <c r="AF124" s="46"/>
      <c r="AG124" s="46"/>
      <c r="AH124" s="46"/>
      <c r="AI124" s="46"/>
      <c r="AJ124" s="46"/>
      <c r="AK124" s="46"/>
      <c r="AL124" s="46"/>
      <c r="AM124" s="46"/>
      <c r="AN124" s="46"/>
      <c r="AO124" s="46"/>
      <c r="AP124" s="46"/>
      <c r="AQ124" s="46"/>
      <c r="AR124" s="46"/>
      <c r="AS124" s="46"/>
      <c r="AT124" s="46"/>
      <c r="AU124" s="46"/>
      <c r="AV124" s="46"/>
      <c r="AW124" s="46"/>
      <c r="AX124" s="46"/>
      <c r="AY124" s="46"/>
      <c r="AZ124" s="46"/>
      <c r="BA124" s="46"/>
      <c r="BB124" s="46"/>
      <c r="BC124" s="46"/>
      <c r="BD124" s="46"/>
      <c r="BE124" s="46"/>
      <c r="BF124" s="46"/>
      <c r="BG124" s="46"/>
      <c r="BH124" s="46"/>
      <c r="BI124" s="46"/>
      <c r="BJ124" s="46"/>
      <c r="BK124" s="46"/>
      <c r="BL124" s="46"/>
      <c r="BM124" s="46"/>
      <c r="BN124" s="46"/>
      <c r="BO124" s="46"/>
      <c r="BP124" s="46"/>
      <c r="BQ124" s="46"/>
      <c r="BR124" s="46"/>
      <c r="BS124" s="46"/>
      <c r="BT124" s="46"/>
      <c r="BU124" s="46"/>
      <c r="BV124" s="46"/>
      <c r="BW124" s="46"/>
      <c r="BX124" s="46"/>
      <c r="BY124" s="46"/>
      <c r="BZ124" s="46"/>
      <c r="CA124" s="46"/>
      <c r="CB124" s="46"/>
      <c r="CC124" s="46"/>
      <c r="CD124" s="46"/>
      <c r="CE124" s="46"/>
      <c r="CF124" s="46"/>
      <c r="CG124" s="46"/>
      <c r="CH124" s="46"/>
      <c r="CI124" s="46"/>
      <c r="CJ124" s="46"/>
    </row>
    <row r="125" spans="1:88" s="52" customFormat="1" ht="12" hidden="1">
      <c r="A125" s="21" t="s">
        <v>312</v>
      </c>
      <c r="B125" s="20" t="s">
        <v>22</v>
      </c>
      <c r="C125" s="20" t="s">
        <v>5</v>
      </c>
      <c r="D125" s="20" t="s">
        <v>48</v>
      </c>
      <c r="E125" s="20" t="s">
        <v>351</v>
      </c>
      <c r="F125" s="20" t="s">
        <v>313</v>
      </c>
      <c r="G125" s="64"/>
      <c r="H125" s="103"/>
      <c r="I125" s="63">
        <f t="shared" si="30"/>
        <v>0</v>
      </c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  <c r="AM125" s="46"/>
      <c r="AN125" s="46"/>
      <c r="AO125" s="46"/>
      <c r="AP125" s="46"/>
      <c r="AQ125" s="46"/>
      <c r="AR125" s="46"/>
      <c r="AS125" s="46"/>
      <c r="AT125" s="46"/>
      <c r="AU125" s="46"/>
      <c r="AV125" s="46"/>
      <c r="AW125" s="46"/>
      <c r="AX125" s="46"/>
      <c r="AY125" s="46"/>
      <c r="AZ125" s="46"/>
      <c r="BA125" s="46"/>
      <c r="BB125" s="46"/>
      <c r="BC125" s="46"/>
      <c r="BD125" s="46"/>
      <c r="BE125" s="46"/>
      <c r="BF125" s="46"/>
      <c r="BG125" s="46"/>
      <c r="BH125" s="46"/>
      <c r="BI125" s="46"/>
      <c r="BJ125" s="46"/>
      <c r="BK125" s="46"/>
      <c r="BL125" s="46"/>
      <c r="BM125" s="46"/>
      <c r="BN125" s="46"/>
      <c r="BO125" s="46"/>
      <c r="BP125" s="46"/>
      <c r="BQ125" s="46"/>
      <c r="BR125" s="46"/>
      <c r="BS125" s="46"/>
      <c r="BT125" s="46"/>
      <c r="BU125" s="46"/>
      <c r="BV125" s="46"/>
      <c r="BW125" s="46"/>
      <c r="BX125" s="46"/>
      <c r="BY125" s="46"/>
      <c r="BZ125" s="46"/>
      <c r="CA125" s="46"/>
      <c r="CB125" s="46"/>
      <c r="CC125" s="46"/>
      <c r="CD125" s="46"/>
      <c r="CE125" s="46"/>
      <c r="CF125" s="46"/>
      <c r="CG125" s="46"/>
      <c r="CH125" s="46"/>
      <c r="CI125" s="46"/>
      <c r="CJ125" s="46"/>
    </row>
    <row r="126" spans="1:88" s="54" customFormat="1" ht="12">
      <c r="A126" s="25" t="s">
        <v>224</v>
      </c>
      <c r="B126" s="59" t="s">
        <v>22</v>
      </c>
      <c r="C126" s="59" t="s">
        <v>7</v>
      </c>
      <c r="D126" s="59"/>
      <c r="E126" s="59"/>
      <c r="F126" s="59"/>
      <c r="G126" s="63">
        <f>G139+G127</f>
        <v>953.4</v>
      </c>
      <c r="H126" s="63">
        <f>H139+H127</f>
        <v>-203.1</v>
      </c>
      <c r="I126" s="63">
        <f t="shared" si="30"/>
        <v>750.3</v>
      </c>
      <c r="J126" s="52"/>
      <c r="K126" s="52"/>
      <c r="L126" s="52"/>
      <c r="M126" s="52"/>
    </row>
    <row r="127" spans="1:88" s="54" customFormat="1" ht="24">
      <c r="A127" s="61" t="s">
        <v>57</v>
      </c>
      <c r="B127" s="60" t="s">
        <v>22</v>
      </c>
      <c r="C127" s="60" t="s">
        <v>7</v>
      </c>
      <c r="D127" s="60" t="s">
        <v>12</v>
      </c>
      <c r="E127" s="60"/>
      <c r="F127" s="60"/>
      <c r="G127" s="65">
        <f>G128+G135</f>
        <v>759</v>
      </c>
      <c r="H127" s="65">
        <f>H128+H135</f>
        <v>-8.6999999999999993</v>
      </c>
      <c r="I127" s="65">
        <f t="shared" si="30"/>
        <v>750.3</v>
      </c>
      <c r="J127" s="52"/>
      <c r="K127" s="52"/>
      <c r="L127" s="52"/>
      <c r="M127" s="52"/>
    </row>
    <row r="128" spans="1:88" s="54" customFormat="1" ht="36">
      <c r="A128" s="29" t="s">
        <v>432</v>
      </c>
      <c r="B128" s="57" t="s">
        <v>22</v>
      </c>
      <c r="C128" s="57" t="s">
        <v>7</v>
      </c>
      <c r="D128" s="57" t="s">
        <v>12</v>
      </c>
      <c r="E128" s="57" t="s">
        <v>405</v>
      </c>
      <c r="F128" s="57"/>
      <c r="G128" s="64">
        <f>G129+G132</f>
        <v>703.2</v>
      </c>
      <c r="H128" s="64">
        <f>H129+H132</f>
        <v>0</v>
      </c>
      <c r="I128" s="64">
        <f t="shared" si="30"/>
        <v>703.2</v>
      </c>
      <c r="J128" s="52"/>
      <c r="K128" s="52"/>
      <c r="L128" s="52"/>
      <c r="M128" s="52"/>
    </row>
    <row r="129" spans="1:13" s="54" customFormat="1" ht="24">
      <c r="A129" s="29" t="s">
        <v>125</v>
      </c>
      <c r="B129" s="57" t="s">
        <v>22</v>
      </c>
      <c r="C129" s="57" t="s">
        <v>7</v>
      </c>
      <c r="D129" s="57" t="s">
        <v>12</v>
      </c>
      <c r="E129" s="57" t="s">
        <v>480</v>
      </c>
      <c r="F129" s="75"/>
      <c r="G129" s="64">
        <f>G130</f>
        <v>18.2</v>
      </c>
      <c r="H129" s="64">
        <f>H130</f>
        <v>0</v>
      </c>
      <c r="I129" s="64">
        <f t="shared" si="30"/>
        <v>18.2</v>
      </c>
      <c r="J129" s="52"/>
      <c r="K129" s="52"/>
      <c r="L129" s="52"/>
      <c r="M129" s="52"/>
    </row>
    <row r="130" spans="1:13" s="54" customFormat="1" ht="12">
      <c r="A130" s="21" t="s">
        <v>69</v>
      </c>
      <c r="B130" s="57" t="s">
        <v>22</v>
      </c>
      <c r="C130" s="57" t="s">
        <v>7</v>
      </c>
      <c r="D130" s="57" t="s">
        <v>12</v>
      </c>
      <c r="E130" s="57" t="s">
        <v>415</v>
      </c>
      <c r="F130" s="57" t="s">
        <v>67</v>
      </c>
      <c r="G130" s="64">
        <f t="shared" ref="G130:H130" si="43">G131</f>
        <v>18.2</v>
      </c>
      <c r="H130" s="64">
        <f t="shared" si="43"/>
        <v>0</v>
      </c>
      <c r="I130" s="64">
        <f t="shared" si="30"/>
        <v>18.2</v>
      </c>
      <c r="J130" s="52"/>
      <c r="K130" s="52"/>
      <c r="L130" s="52"/>
      <c r="M130" s="52"/>
    </row>
    <row r="131" spans="1:13" s="54" customFormat="1" ht="12">
      <c r="A131" s="21" t="s">
        <v>89</v>
      </c>
      <c r="B131" s="57" t="s">
        <v>22</v>
      </c>
      <c r="C131" s="57" t="s">
        <v>7</v>
      </c>
      <c r="D131" s="57" t="s">
        <v>12</v>
      </c>
      <c r="E131" s="57" t="s">
        <v>415</v>
      </c>
      <c r="F131" s="57" t="s">
        <v>68</v>
      </c>
      <c r="G131" s="64">
        <v>18.2</v>
      </c>
      <c r="H131" s="103"/>
      <c r="I131" s="64">
        <f t="shared" si="30"/>
        <v>18.2</v>
      </c>
      <c r="J131" s="52"/>
      <c r="K131" s="52"/>
      <c r="L131" s="52"/>
      <c r="M131" s="52"/>
    </row>
    <row r="132" spans="1:13" s="54" customFormat="1" ht="12">
      <c r="A132" s="21" t="s">
        <v>507</v>
      </c>
      <c r="B132" s="57" t="s">
        <v>22</v>
      </c>
      <c r="C132" s="57" t="s">
        <v>7</v>
      </c>
      <c r="D132" s="57" t="s">
        <v>12</v>
      </c>
      <c r="E132" s="57" t="s">
        <v>506</v>
      </c>
      <c r="F132" s="57"/>
      <c r="G132" s="64">
        <f>G133</f>
        <v>685</v>
      </c>
      <c r="H132" s="64">
        <f>H133</f>
        <v>0</v>
      </c>
      <c r="I132" s="64">
        <f t="shared" si="30"/>
        <v>685</v>
      </c>
      <c r="J132" s="52"/>
      <c r="K132" s="52"/>
      <c r="L132" s="52"/>
      <c r="M132" s="52"/>
    </row>
    <row r="133" spans="1:13" s="54" customFormat="1" ht="12">
      <c r="A133" s="24" t="s">
        <v>80</v>
      </c>
      <c r="B133" s="57" t="s">
        <v>22</v>
      </c>
      <c r="C133" s="57" t="s">
        <v>7</v>
      </c>
      <c r="D133" s="57" t="s">
        <v>12</v>
      </c>
      <c r="E133" s="57" t="s">
        <v>506</v>
      </c>
      <c r="F133" s="57" t="s">
        <v>79</v>
      </c>
      <c r="G133" s="64">
        <f>G134</f>
        <v>685</v>
      </c>
      <c r="H133" s="64">
        <f>H134</f>
        <v>0</v>
      </c>
      <c r="I133" s="64">
        <f t="shared" si="30"/>
        <v>685</v>
      </c>
      <c r="J133" s="52"/>
      <c r="K133" s="52"/>
      <c r="L133" s="52"/>
      <c r="M133" s="52"/>
    </row>
    <row r="134" spans="1:13" s="54" customFormat="1" ht="12">
      <c r="A134" s="21" t="s">
        <v>325</v>
      </c>
      <c r="B134" s="57" t="s">
        <v>22</v>
      </c>
      <c r="C134" s="57" t="s">
        <v>7</v>
      </c>
      <c r="D134" s="57" t="s">
        <v>12</v>
      </c>
      <c r="E134" s="57" t="s">
        <v>506</v>
      </c>
      <c r="F134" s="57" t="s">
        <v>227</v>
      </c>
      <c r="G134" s="64">
        <v>685</v>
      </c>
      <c r="H134" s="103"/>
      <c r="I134" s="64">
        <f t="shared" si="30"/>
        <v>685</v>
      </c>
      <c r="J134" s="52"/>
      <c r="K134" s="52"/>
      <c r="L134" s="52"/>
      <c r="M134" s="52"/>
    </row>
    <row r="135" spans="1:13" s="54" customFormat="1" ht="12">
      <c r="A135" s="21" t="s">
        <v>266</v>
      </c>
      <c r="B135" s="57" t="s">
        <v>22</v>
      </c>
      <c r="C135" s="57" t="s">
        <v>7</v>
      </c>
      <c r="D135" s="57" t="s">
        <v>12</v>
      </c>
      <c r="E135" s="57" t="s">
        <v>192</v>
      </c>
      <c r="F135" s="57"/>
      <c r="G135" s="64">
        <f t="shared" ref="G135:H137" si="44">G136</f>
        <v>55.8</v>
      </c>
      <c r="H135" s="64">
        <f t="shared" si="44"/>
        <v>-8.6999999999999993</v>
      </c>
      <c r="I135" s="64">
        <f t="shared" si="30"/>
        <v>47.099999999999994</v>
      </c>
      <c r="J135" s="52"/>
      <c r="K135" s="52"/>
      <c r="L135" s="52"/>
      <c r="M135" s="52"/>
    </row>
    <row r="136" spans="1:13" s="54" customFormat="1" ht="12">
      <c r="A136" s="21" t="s">
        <v>106</v>
      </c>
      <c r="B136" s="57" t="s">
        <v>22</v>
      </c>
      <c r="C136" s="57" t="s">
        <v>7</v>
      </c>
      <c r="D136" s="57" t="s">
        <v>12</v>
      </c>
      <c r="E136" s="57" t="s">
        <v>193</v>
      </c>
      <c r="F136" s="75"/>
      <c r="G136" s="64">
        <f t="shared" si="44"/>
        <v>55.8</v>
      </c>
      <c r="H136" s="64">
        <f t="shared" si="44"/>
        <v>-8.6999999999999993</v>
      </c>
      <c r="I136" s="64">
        <f t="shared" si="30"/>
        <v>47.099999999999994</v>
      </c>
      <c r="J136" s="52"/>
      <c r="K136" s="52"/>
      <c r="L136" s="52"/>
      <c r="M136" s="52"/>
    </row>
    <row r="137" spans="1:13" s="54" customFormat="1" ht="12">
      <c r="A137" s="21" t="s">
        <v>69</v>
      </c>
      <c r="B137" s="57" t="s">
        <v>22</v>
      </c>
      <c r="C137" s="57" t="s">
        <v>7</v>
      </c>
      <c r="D137" s="57" t="s">
        <v>12</v>
      </c>
      <c r="E137" s="57" t="s">
        <v>193</v>
      </c>
      <c r="F137" s="57" t="s">
        <v>67</v>
      </c>
      <c r="G137" s="64">
        <f t="shared" si="44"/>
        <v>55.8</v>
      </c>
      <c r="H137" s="64">
        <f t="shared" si="44"/>
        <v>-8.6999999999999993</v>
      </c>
      <c r="I137" s="64">
        <f t="shared" si="30"/>
        <v>47.099999999999994</v>
      </c>
      <c r="J137" s="52"/>
      <c r="K137" s="52"/>
      <c r="L137" s="52"/>
      <c r="M137" s="52"/>
    </row>
    <row r="138" spans="1:13" s="54" customFormat="1" ht="13.5" customHeight="1">
      <c r="A138" s="21" t="s">
        <v>89</v>
      </c>
      <c r="B138" s="57" t="s">
        <v>22</v>
      </c>
      <c r="C138" s="57" t="s">
        <v>7</v>
      </c>
      <c r="D138" s="57" t="s">
        <v>12</v>
      </c>
      <c r="E138" s="57" t="s">
        <v>193</v>
      </c>
      <c r="F138" s="57" t="s">
        <v>68</v>
      </c>
      <c r="G138" s="64">
        <v>55.8</v>
      </c>
      <c r="H138" s="109">
        <f>-8.7</f>
        <v>-8.6999999999999993</v>
      </c>
      <c r="I138" s="64">
        <f t="shared" si="30"/>
        <v>47.099999999999994</v>
      </c>
      <c r="J138" s="52"/>
      <c r="K138" s="52"/>
      <c r="L138" s="52"/>
      <c r="M138" s="52"/>
    </row>
    <row r="139" spans="1:13" s="56" customFormat="1" ht="12" hidden="1">
      <c r="A139" s="22" t="s">
        <v>448</v>
      </c>
      <c r="B139" s="60" t="s">
        <v>22</v>
      </c>
      <c r="C139" s="60" t="s">
        <v>7</v>
      </c>
      <c r="D139" s="60" t="s">
        <v>13</v>
      </c>
      <c r="E139" s="60"/>
      <c r="F139" s="60"/>
      <c r="G139" s="65">
        <f t="shared" ref="G139:H142" si="45">G140</f>
        <v>194.4</v>
      </c>
      <c r="H139" s="65">
        <f t="shared" si="45"/>
        <v>-194.4</v>
      </c>
      <c r="I139" s="65">
        <f t="shared" si="30"/>
        <v>0</v>
      </c>
      <c r="J139" s="113"/>
      <c r="K139" s="113"/>
      <c r="L139" s="113"/>
      <c r="M139" s="113"/>
    </row>
    <row r="140" spans="1:13" s="54" customFormat="1" ht="36" hidden="1">
      <c r="A140" s="29" t="s">
        <v>432</v>
      </c>
      <c r="B140" s="57" t="s">
        <v>22</v>
      </c>
      <c r="C140" s="57" t="s">
        <v>7</v>
      </c>
      <c r="D140" s="57" t="s">
        <v>13</v>
      </c>
      <c r="E140" s="57" t="s">
        <v>405</v>
      </c>
      <c r="F140" s="57"/>
      <c r="G140" s="64">
        <f t="shared" si="45"/>
        <v>194.4</v>
      </c>
      <c r="H140" s="64">
        <f t="shared" si="45"/>
        <v>-194.4</v>
      </c>
      <c r="I140" s="64">
        <f t="shared" si="30"/>
        <v>0</v>
      </c>
      <c r="J140" s="52"/>
      <c r="K140" s="52"/>
      <c r="L140" s="52"/>
      <c r="M140" s="52"/>
    </row>
    <row r="141" spans="1:13" s="54" customFormat="1" ht="12" hidden="1">
      <c r="A141" s="21" t="s">
        <v>449</v>
      </c>
      <c r="B141" s="57" t="s">
        <v>22</v>
      </c>
      <c r="C141" s="57" t="s">
        <v>7</v>
      </c>
      <c r="D141" s="57" t="s">
        <v>13</v>
      </c>
      <c r="E141" s="57" t="s">
        <v>450</v>
      </c>
      <c r="F141" s="57"/>
      <c r="G141" s="64">
        <f t="shared" si="45"/>
        <v>194.4</v>
      </c>
      <c r="H141" s="64">
        <f t="shared" si="45"/>
        <v>-194.4</v>
      </c>
      <c r="I141" s="64">
        <f t="shared" si="30"/>
        <v>0</v>
      </c>
      <c r="J141" s="52"/>
      <c r="K141" s="52"/>
      <c r="L141" s="52"/>
      <c r="M141" s="52"/>
    </row>
    <row r="142" spans="1:13" s="54" customFormat="1" ht="12" hidden="1">
      <c r="A142" s="21" t="s">
        <v>69</v>
      </c>
      <c r="B142" s="57" t="s">
        <v>22</v>
      </c>
      <c r="C142" s="57" t="s">
        <v>7</v>
      </c>
      <c r="D142" s="57" t="s">
        <v>13</v>
      </c>
      <c r="E142" s="57" t="s">
        <v>450</v>
      </c>
      <c r="F142" s="57" t="s">
        <v>67</v>
      </c>
      <c r="G142" s="64">
        <f t="shared" si="45"/>
        <v>194.4</v>
      </c>
      <c r="H142" s="64">
        <f t="shared" si="45"/>
        <v>-194.4</v>
      </c>
      <c r="I142" s="64">
        <f t="shared" si="30"/>
        <v>0</v>
      </c>
      <c r="J142" s="52"/>
      <c r="K142" s="52"/>
      <c r="L142" s="52"/>
      <c r="M142" s="52"/>
    </row>
    <row r="143" spans="1:13" s="54" customFormat="1" ht="12" hidden="1">
      <c r="A143" s="21" t="s">
        <v>89</v>
      </c>
      <c r="B143" s="57" t="s">
        <v>22</v>
      </c>
      <c r="C143" s="57" t="s">
        <v>7</v>
      </c>
      <c r="D143" s="57" t="s">
        <v>13</v>
      </c>
      <c r="E143" s="57" t="s">
        <v>450</v>
      </c>
      <c r="F143" s="57" t="s">
        <v>68</v>
      </c>
      <c r="G143" s="64">
        <v>194.4</v>
      </c>
      <c r="H143" s="103">
        <f>-194.4</f>
        <v>-194.4</v>
      </c>
      <c r="I143" s="64">
        <f t="shared" si="30"/>
        <v>0</v>
      </c>
      <c r="J143" s="52"/>
      <c r="K143" s="52"/>
      <c r="L143" s="52"/>
      <c r="M143" s="52"/>
    </row>
    <row r="144" spans="1:13" s="54" customFormat="1" ht="12">
      <c r="A144" s="15" t="s">
        <v>2</v>
      </c>
      <c r="B144" s="32">
        <v>800</v>
      </c>
      <c r="C144" s="16" t="s">
        <v>14</v>
      </c>
      <c r="D144" s="16"/>
      <c r="E144" s="16"/>
      <c r="F144" s="16"/>
      <c r="G144" s="63">
        <f>G178+G157+G145</f>
        <v>42421.3</v>
      </c>
      <c r="H144" s="63">
        <f>H178+H157+H145</f>
        <v>699.4</v>
      </c>
      <c r="I144" s="63">
        <f t="shared" si="30"/>
        <v>43120.700000000004</v>
      </c>
      <c r="J144" s="52"/>
      <c r="K144" s="52"/>
      <c r="L144" s="52"/>
      <c r="M144" s="52"/>
    </row>
    <row r="145" spans="1:13" s="56" customFormat="1" ht="12">
      <c r="A145" s="22" t="s">
        <v>16</v>
      </c>
      <c r="B145" s="18" t="s">
        <v>22</v>
      </c>
      <c r="C145" s="18" t="s">
        <v>14</v>
      </c>
      <c r="D145" s="18" t="s">
        <v>17</v>
      </c>
      <c r="E145" s="19"/>
      <c r="F145" s="19"/>
      <c r="G145" s="65">
        <f t="shared" ref="G145:H146" si="46">G146</f>
        <v>2935</v>
      </c>
      <c r="H145" s="65">
        <f t="shared" si="46"/>
        <v>0</v>
      </c>
      <c r="I145" s="65">
        <f t="shared" si="30"/>
        <v>2935</v>
      </c>
      <c r="J145" s="113"/>
      <c r="K145" s="113"/>
      <c r="L145" s="113"/>
      <c r="M145" s="113"/>
    </row>
    <row r="146" spans="1:13" s="52" customFormat="1" ht="12">
      <c r="A146" s="21" t="s">
        <v>232</v>
      </c>
      <c r="B146" s="20" t="s">
        <v>22</v>
      </c>
      <c r="C146" s="20" t="s">
        <v>14</v>
      </c>
      <c r="D146" s="20" t="s">
        <v>17</v>
      </c>
      <c r="E146" s="20" t="s">
        <v>225</v>
      </c>
      <c r="F146" s="20"/>
      <c r="G146" s="64">
        <f t="shared" si="46"/>
        <v>2935</v>
      </c>
      <c r="H146" s="64">
        <f t="shared" si="46"/>
        <v>0</v>
      </c>
      <c r="I146" s="64">
        <f t="shared" si="30"/>
        <v>2935</v>
      </c>
    </row>
    <row r="147" spans="1:13" s="52" customFormat="1" ht="24">
      <c r="A147" s="21" t="s">
        <v>505</v>
      </c>
      <c r="B147" s="20" t="s">
        <v>22</v>
      </c>
      <c r="C147" s="20" t="s">
        <v>14</v>
      </c>
      <c r="D147" s="20" t="s">
        <v>17</v>
      </c>
      <c r="E147" s="20" t="s">
        <v>233</v>
      </c>
      <c r="F147" s="20"/>
      <c r="G147" s="64">
        <f>G148+G151+G154</f>
        <v>2935</v>
      </c>
      <c r="H147" s="64">
        <f t="shared" ref="H147" si="47">H148+H151+H154</f>
        <v>0</v>
      </c>
      <c r="I147" s="64">
        <f t="shared" si="30"/>
        <v>2935</v>
      </c>
    </row>
    <row r="148" spans="1:13" s="52" customFormat="1" ht="24">
      <c r="A148" s="21" t="s">
        <v>212</v>
      </c>
      <c r="B148" s="20" t="s">
        <v>22</v>
      </c>
      <c r="C148" s="20" t="s">
        <v>14</v>
      </c>
      <c r="D148" s="20" t="s">
        <v>17</v>
      </c>
      <c r="E148" s="20" t="s">
        <v>234</v>
      </c>
      <c r="F148" s="20"/>
      <c r="G148" s="64">
        <f>G149</f>
        <v>2935</v>
      </c>
      <c r="H148" s="64">
        <f t="shared" ref="H148:H149" si="48">H149</f>
        <v>0</v>
      </c>
      <c r="I148" s="64">
        <f t="shared" si="30"/>
        <v>2935</v>
      </c>
    </row>
    <row r="149" spans="1:13" s="52" customFormat="1" ht="13.5" customHeight="1">
      <c r="A149" s="21" t="s">
        <v>69</v>
      </c>
      <c r="B149" s="20" t="s">
        <v>22</v>
      </c>
      <c r="C149" s="20" t="s">
        <v>14</v>
      </c>
      <c r="D149" s="20" t="s">
        <v>17</v>
      </c>
      <c r="E149" s="20" t="s">
        <v>234</v>
      </c>
      <c r="F149" s="20" t="s">
        <v>67</v>
      </c>
      <c r="G149" s="64">
        <f>G150</f>
        <v>2935</v>
      </c>
      <c r="H149" s="64">
        <f t="shared" si="48"/>
        <v>0</v>
      </c>
      <c r="I149" s="64">
        <f t="shared" si="30"/>
        <v>2935</v>
      </c>
    </row>
    <row r="150" spans="1:13" s="52" customFormat="1" ht="14.25" customHeight="1">
      <c r="A150" s="21" t="s">
        <v>89</v>
      </c>
      <c r="B150" s="20" t="s">
        <v>22</v>
      </c>
      <c r="C150" s="20" t="s">
        <v>14</v>
      </c>
      <c r="D150" s="20" t="s">
        <v>17</v>
      </c>
      <c r="E150" s="20" t="s">
        <v>234</v>
      </c>
      <c r="F150" s="20" t="s">
        <v>68</v>
      </c>
      <c r="G150" s="64">
        <v>2935</v>
      </c>
      <c r="H150" s="103"/>
      <c r="I150" s="64">
        <f t="shared" si="30"/>
        <v>2935</v>
      </c>
    </row>
    <row r="151" spans="1:13" s="52" customFormat="1" ht="12" hidden="1">
      <c r="A151" s="21" t="s">
        <v>314</v>
      </c>
      <c r="B151" s="20" t="s">
        <v>22</v>
      </c>
      <c r="C151" s="20" t="s">
        <v>14</v>
      </c>
      <c r="D151" s="20" t="s">
        <v>17</v>
      </c>
      <c r="E151" s="20" t="s">
        <v>315</v>
      </c>
      <c r="F151" s="20"/>
      <c r="G151" s="64">
        <f>G152</f>
        <v>0</v>
      </c>
      <c r="H151" s="103"/>
      <c r="I151" s="64">
        <f t="shared" si="30"/>
        <v>0</v>
      </c>
    </row>
    <row r="152" spans="1:13" s="52" customFormat="1" ht="12" hidden="1">
      <c r="A152" s="21" t="s">
        <v>69</v>
      </c>
      <c r="B152" s="20" t="s">
        <v>22</v>
      </c>
      <c r="C152" s="20" t="s">
        <v>14</v>
      </c>
      <c r="D152" s="20" t="s">
        <v>17</v>
      </c>
      <c r="E152" s="20" t="s">
        <v>315</v>
      </c>
      <c r="F152" s="20" t="s">
        <v>67</v>
      </c>
      <c r="G152" s="64">
        <f>G153</f>
        <v>0</v>
      </c>
      <c r="H152" s="103"/>
      <c r="I152" s="64">
        <f t="shared" si="30"/>
        <v>0</v>
      </c>
    </row>
    <row r="153" spans="1:13" s="52" customFormat="1" ht="12" hidden="1">
      <c r="A153" s="21" t="s">
        <v>89</v>
      </c>
      <c r="B153" s="20" t="s">
        <v>22</v>
      </c>
      <c r="C153" s="20" t="s">
        <v>14</v>
      </c>
      <c r="D153" s="20" t="s">
        <v>17</v>
      </c>
      <c r="E153" s="20" t="s">
        <v>315</v>
      </c>
      <c r="F153" s="20" t="s">
        <v>68</v>
      </c>
      <c r="G153" s="64"/>
      <c r="H153" s="103"/>
      <c r="I153" s="64">
        <f t="shared" si="30"/>
        <v>0</v>
      </c>
    </row>
    <row r="154" spans="1:13" s="52" customFormat="1" ht="12" hidden="1">
      <c r="A154" s="21" t="s">
        <v>347</v>
      </c>
      <c r="B154" s="20" t="s">
        <v>22</v>
      </c>
      <c r="C154" s="23" t="s">
        <v>14</v>
      </c>
      <c r="D154" s="20" t="s">
        <v>17</v>
      </c>
      <c r="E154" s="20" t="s">
        <v>346</v>
      </c>
      <c r="F154" s="23"/>
      <c r="G154" s="64">
        <f>G155</f>
        <v>0</v>
      </c>
      <c r="H154" s="64">
        <f t="shared" ref="H154:H155" si="49">H155</f>
        <v>0</v>
      </c>
      <c r="I154" s="64">
        <f t="shared" si="30"/>
        <v>0</v>
      </c>
    </row>
    <row r="155" spans="1:13" s="52" customFormat="1" ht="12" hidden="1">
      <c r="A155" s="21" t="s">
        <v>69</v>
      </c>
      <c r="B155" s="20" t="s">
        <v>22</v>
      </c>
      <c r="C155" s="23" t="s">
        <v>14</v>
      </c>
      <c r="D155" s="20" t="s">
        <v>17</v>
      </c>
      <c r="E155" s="20" t="s">
        <v>346</v>
      </c>
      <c r="F155" s="23" t="s">
        <v>67</v>
      </c>
      <c r="G155" s="64">
        <f>G156</f>
        <v>0</v>
      </c>
      <c r="H155" s="64">
        <f t="shared" si="49"/>
        <v>0</v>
      </c>
      <c r="I155" s="64">
        <f t="shared" si="30"/>
        <v>0</v>
      </c>
    </row>
    <row r="156" spans="1:13" s="52" customFormat="1" ht="12" hidden="1">
      <c r="A156" s="21" t="s">
        <v>89</v>
      </c>
      <c r="B156" s="20" t="s">
        <v>22</v>
      </c>
      <c r="C156" s="23" t="s">
        <v>14</v>
      </c>
      <c r="D156" s="20" t="s">
        <v>17</v>
      </c>
      <c r="E156" s="20" t="s">
        <v>346</v>
      </c>
      <c r="F156" s="23" t="s">
        <v>68</v>
      </c>
      <c r="G156" s="64">
        <v>0</v>
      </c>
      <c r="H156" s="103"/>
      <c r="I156" s="64">
        <f t="shared" si="30"/>
        <v>0</v>
      </c>
    </row>
    <row r="157" spans="1:13" s="56" customFormat="1" ht="12">
      <c r="A157" s="33" t="s">
        <v>53</v>
      </c>
      <c r="B157" s="34">
        <v>800</v>
      </c>
      <c r="C157" s="42" t="s">
        <v>14</v>
      </c>
      <c r="D157" s="18" t="s">
        <v>12</v>
      </c>
      <c r="E157" s="18"/>
      <c r="F157" s="42"/>
      <c r="G157" s="65">
        <f>G158</f>
        <v>38683.5</v>
      </c>
      <c r="H157" s="65">
        <f t="shared" ref="H157" si="50">H158</f>
        <v>784.4</v>
      </c>
      <c r="I157" s="65">
        <f t="shared" si="30"/>
        <v>39467.9</v>
      </c>
      <c r="J157" s="113"/>
      <c r="K157" s="113"/>
      <c r="L157" s="113"/>
      <c r="M157" s="113"/>
    </row>
    <row r="158" spans="1:13" s="54" customFormat="1" ht="12">
      <c r="A158" s="21" t="s">
        <v>232</v>
      </c>
      <c r="B158" s="20" t="s">
        <v>22</v>
      </c>
      <c r="C158" s="23" t="s">
        <v>14</v>
      </c>
      <c r="D158" s="20" t="s">
        <v>12</v>
      </c>
      <c r="E158" s="20" t="s">
        <v>225</v>
      </c>
      <c r="F158" s="26"/>
      <c r="G158" s="64">
        <f>G159+G165</f>
        <v>38683.5</v>
      </c>
      <c r="H158" s="64">
        <f>H159+H165</f>
        <v>784.4</v>
      </c>
      <c r="I158" s="64">
        <f t="shared" si="30"/>
        <v>39467.9</v>
      </c>
      <c r="J158" s="52"/>
      <c r="K158" s="52"/>
      <c r="L158" s="52"/>
      <c r="M158" s="52"/>
    </row>
    <row r="159" spans="1:13" s="54" customFormat="1" ht="12">
      <c r="A159" s="21" t="s">
        <v>297</v>
      </c>
      <c r="B159" s="20" t="s">
        <v>22</v>
      </c>
      <c r="C159" s="23" t="s">
        <v>14</v>
      </c>
      <c r="D159" s="20" t="s">
        <v>12</v>
      </c>
      <c r="E159" s="20" t="s">
        <v>235</v>
      </c>
      <c r="F159" s="26"/>
      <c r="G159" s="64">
        <f>G160</f>
        <v>857.30000000000007</v>
      </c>
      <c r="H159" s="64">
        <f t="shared" ref="H159" si="51">H160</f>
        <v>0</v>
      </c>
      <c r="I159" s="64">
        <f t="shared" si="30"/>
        <v>857.30000000000007</v>
      </c>
      <c r="J159" s="52"/>
      <c r="K159" s="52"/>
      <c r="L159" s="52"/>
      <c r="M159" s="52"/>
    </row>
    <row r="160" spans="1:13" s="54" customFormat="1" ht="12">
      <c r="A160" s="21" t="s">
        <v>339</v>
      </c>
      <c r="B160" s="20" t="s">
        <v>22</v>
      </c>
      <c r="C160" s="23" t="s">
        <v>14</v>
      </c>
      <c r="D160" s="20" t="s">
        <v>12</v>
      </c>
      <c r="E160" s="20" t="s">
        <v>338</v>
      </c>
      <c r="F160" s="23"/>
      <c r="G160" s="64">
        <f>G161+G163</f>
        <v>857.30000000000007</v>
      </c>
      <c r="H160" s="64">
        <f t="shared" ref="H160" si="52">H161+H163</f>
        <v>0</v>
      </c>
      <c r="I160" s="64">
        <f t="shared" si="30"/>
        <v>857.30000000000007</v>
      </c>
      <c r="J160" s="52"/>
      <c r="K160" s="52"/>
      <c r="L160" s="52"/>
      <c r="M160" s="52"/>
    </row>
    <row r="161" spans="1:13" s="54" customFormat="1" ht="24">
      <c r="A161" s="21" t="s">
        <v>61</v>
      </c>
      <c r="B161" s="20" t="s">
        <v>22</v>
      </c>
      <c r="C161" s="23" t="s">
        <v>14</v>
      </c>
      <c r="D161" s="20" t="s">
        <v>12</v>
      </c>
      <c r="E161" s="20" t="s">
        <v>338</v>
      </c>
      <c r="F161" s="20" t="s">
        <v>60</v>
      </c>
      <c r="G161" s="64">
        <f>G162</f>
        <v>544.30000000000007</v>
      </c>
      <c r="H161" s="64">
        <f t="shared" ref="H161" si="53">H162</f>
        <v>0</v>
      </c>
      <c r="I161" s="64">
        <f t="shared" si="30"/>
        <v>544.30000000000007</v>
      </c>
      <c r="J161" s="52"/>
      <c r="K161" s="52"/>
      <c r="L161" s="52"/>
      <c r="M161" s="52"/>
    </row>
    <row r="162" spans="1:13" s="54" customFormat="1" ht="12">
      <c r="A162" s="21" t="s">
        <v>76</v>
      </c>
      <c r="B162" s="20" t="s">
        <v>22</v>
      </c>
      <c r="C162" s="23" t="s">
        <v>14</v>
      </c>
      <c r="D162" s="20" t="s">
        <v>12</v>
      </c>
      <c r="E162" s="20" t="s">
        <v>338</v>
      </c>
      <c r="F162" s="20" t="s">
        <v>75</v>
      </c>
      <c r="G162" s="64">
        <f>389.6+40+114.7</f>
        <v>544.30000000000007</v>
      </c>
      <c r="H162" s="83"/>
      <c r="I162" s="64">
        <f t="shared" si="30"/>
        <v>544.30000000000007</v>
      </c>
      <c r="J162" s="52"/>
      <c r="K162" s="52"/>
      <c r="L162" s="52"/>
      <c r="M162" s="52"/>
    </row>
    <row r="163" spans="1:13" s="54" customFormat="1" ht="12">
      <c r="A163" s="21" t="s">
        <v>69</v>
      </c>
      <c r="B163" s="20" t="s">
        <v>22</v>
      </c>
      <c r="C163" s="23" t="s">
        <v>14</v>
      </c>
      <c r="D163" s="20" t="s">
        <v>12</v>
      </c>
      <c r="E163" s="20" t="s">
        <v>338</v>
      </c>
      <c r="F163" s="20" t="s">
        <v>67</v>
      </c>
      <c r="G163" s="64">
        <f>G164</f>
        <v>313</v>
      </c>
      <c r="H163" s="64">
        <f t="shared" ref="H163" si="54">H164</f>
        <v>0</v>
      </c>
      <c r="I163" s="64">
        <f t="shared" si="30"/>
        <v>313</v>
      </c>
      <c r="J163" s="52"/>
      <c r="K163" s="52"/>
      <c r="L163" s="52"/>
      <c r="M163" s="52"/>
    </row>
    <row r="164" spans="1:13" s="54" customFormat="1" ht="12">
      <c r="A164" s="21" t="s">
        <v>89</v>
      </c>
      <c r="B164" s="20" t="s">
        <v>22</v>
      </c>
      <c r="C164" s="23" t="s">
        <v>14</v>
      </c>
      <c r="D164" s="20" t="s">
        <v>12</v>
      </c>
      <c r="E164" s="20" t="s">
        <v>338</v>
      </c>
      <c r="F164" s="20" t="s">
        <v>68</v>
      </c>
      <c r="G164" s="64">
        <v>313</v>
      </c>
      <c r="H164" s="83"/>
      <c r="I164" s="64">
        <f t="shared" si="30"/>
        <v>313</v>
      </c>
      <c r="J164" s="52"/>
      <c r="K164" s="52"/>
      <c r="L164" s="52"/>
      <c r="M164" s="52"/>
    </row>
    <row r="165" spans="1:13" s="54" customFormat="1" ht="24">
      <c r="A165" s="21" t="s">
        <v>393</v>
      </c>
      <c r="B165" s="20" t="s">
        <v>22</v>
      </c>
      <c r="C165" s="23" t="s">
        <v>14</v>
      </c>
      <c r="D165" s="20" t="s">
        <v>12</v>
      </c>
      <c r="E165" s="20" t="s">
        <v>236</v>
      </c>
      <c r="F165" s="20"/>
      <c r="G165" s="64">
        <f>G175+G166+G169+G172</f>
        <v>37826.199999999997</v>
      </c>
      <c r="H165" s="64">
        <f>H175+H166+H169+H172</f>
        <v>784.4</v>
      </c>
      <c r="I165" s="64">
        <f t="shared" si="30"/>
        <v>38610.6</v>
      </c>
      <c r="J165" s="52"/>
      <c r="K165" s="52"/>
      <c r="L165" s="52"/>
      <c r="M165" s="52"/>
    </row>
    <row r="166" spans="1:13" s="54" customFormat="1" ht="48" hidden="1">
      <c r="A166" s="21" t="s">
        <v>355</v>
      </c>
      <c r="B166" s="20" t="s">
        <v>22</v>
      </c>
      <c r="C166" s="23" t="s">
        <v>14</v>
      </c>
      <c r="D166" s="20" t="s">
        <v>12</v>
      </c>
      <c r="E166" s="20" t="s">
        <v>356</v>
      </c>
      <c r="F166" s="20"/>
      <c r="G166" s="64">
        <f>G167</f>
        <v>0</v>
      </c>
      <c r="H166" s="64">
        <f t="shared" ref="H166:H173" si="55">H167</f>
        <v>0</v>
      </c>
      <c r="I166" s="64">
        <f t="shared" si="30"/>
        <v>0</v>
      </c>
      <c r="J166" s="52"/>
      <c r="K166" s="52"/>
      <c r="L166" s="52"/>
      <c r="M166" s="52"/>
    </row>
    <row r="167" spans="1:13" s="54" customFormat="1" ht="12" hidden="1">
      <c r="A167" s="24" t="s">
        <v>69</v>
      </c>
      <c r="B167" s="20" t="s">
        <v>22</v>
      </c>
      <c r="C167" s="23" t="s">
        <v>14</v>
      </c>
      <c r="D167" s="20" t="s">
        <v>12</v>
      </c>
      <c r="E167" s="20" t="s">
        <v>356</v>
      </c>
      <c r="F167" s="20" t="s">
        <v>357</v>
      </c>
      <c r="G167" s="64">
        <f>G168</f>
        <v>0</v>
      </c>
      <c r="H167" s="64">
        <f t="shared" si="55"/>
        <v>0</v>
      </c>
      <c r="I167" s="64">
        <f t="shared" si="30"/>
        <v>0</v>
      </c>
      <c r="J167" s="52"/>
      <c r="K167" s="52"/>
      <c r="L167" s="52"/>
      <c r="M167" s="52"/>
    </row>
    <row r="168" spans="1:13" s="54" customFormat="1" ht="12" hidden="1">
      <c r="A168" s="24" t="s">
        <v>87</v>
      </c>
      <c r="B168" s="20" t="s">
        <v>22</v>
      </c>
      <c r="C168" s="23" t="s">
        <v>14</v>
      </c>
      <c r="D168" s="20" t="s">
        <v>12</v>
      </c>
      <c r="E168" s="20" t="s">
        <v>356</v>
      </c>
      <c r="F168" s="20" t="s">
        <v>68</v>
      </c>
      <c r="G168" s="64">
        <v>0</v>
      </c>
      <c r="H168" s="103"/>
      <c r="I168" s="64">
        <f t="shared" si="30"/>
        <v>0</v>
      </c>
      <c r="J168" s="52"/>
      <c r="K168" s="52"/>
      <c r="L168" s="52"/>
      <c r="M168" s="52"/>
    </row>
    <row r="169" spans="1:13" s="54" customFormat="1" ht="48">
      <c r="A169" s="21" t="s">
        <v>355</v>
      </c>
      <c r="B169" s="20" t="s">
        <v>22</v>
      </c>
      <c r="C169" s="23" t="s">
        <v>14</v>
      </c>
      <c r="D169" s="20" t="s">
        <v>12</v>
      </c>
      <c r="E169" s="20" t="s">
        <v>434</v>
      </c>
      <c r="F169" s="20"/>
      <c r="G169" s="64">
        <f>G170</f>
        <v>3383</v>
      </c>
      <c r="H169" s="64">
        <f t="shared" si="55"/>
        <v>0</v>
      </c>
      <c r="I169" s="64">
        <f t="shared" ref="I169:I232" si="56">G169+H169</f>
        <v>3383</v>
      </c>
      <c r="J169" s="52"/>
      <c r="K169" s="52"/>
      <c r="L169" s="52"/>
      <c r="M169" s="52"/>
    </row>
    <row r="170" spans="1:13" s="54" customFormat="1" ht="12">
      <c r="A170" s="24" t="s">
        <v>69</v>
      </c>
      <c r="B170" s="20" t="s">
        <v>22</v>
      </c>
      <c r="C170" s="23" t="s">
        <v>14</v>
      </c>
      <c r="D170" s="20" t="s">
        <v>12</v>
      </c>
      <c r="E170" s="20" t="s">
        <v>434</v>
      </c>
      <c r="F170" s="20" t="s">
        <v>357</v>
      </c>
      <c r="G170" s="64">
        <f>G171</f>
        <v>3383</v>
      </c>
      <c r="H170" s="64">
        <f t="shared" si="55"/>
        <v>0</v>
      </c>
      <c r="I170" s="64">
        <f t="shared" si="56"/>
        <v>3383</v>
      </c>
      <c r="J170" s="52"/>
      <c r="K170" s="52"/>
      <c r="L170" s="52"/>
      <c r="M170" s="52"/>
    </row>
    <row r="171" spans="1:13" s="54" customFormat="1" ht="12">
      <c r="A171" s="24" t="s">
        <v>87</v>
      </c>
      <c r="B171" s="20" t="s">
        <v>22</v>
      </c>
      <c r="C171" s="23" t="s">
        <v>14</v>
      </c>
      <c r="D171" s="20" t="s">
        <v>12</v>
      </c>
      <c r="E171" s="20" t="s">
        <v>434</v>
      </c>
      <c r="F171" s="20" t="s">
        <v>68</v>
      </c>
      <c r="G171" s="64">
        <v>3383</v>
      </c>
      <c r="H171" s="103"/>
      <c r="I171" s="64">
        <f t="shared" si="56"/>
        <v>3383</v>
      </c>
      <c r="J171" s="52"/>
      <c r="K171" s="52"/>
      <c r="L171" s="52"/>
      <c r="M171" s="52"/>
    </row>
    <row r="172" spans="1:13" s="54" customFormat="1" ht="24">
      <c r="A172" s="21" t="s">
        <v>471</v>
      </c>
      <c r="B172" s="20" t="s">
        <v>22</v>
      </c>
      <c r="C172" s="23" t="s">
        <v>14</v>
      </c>
      <c r="D172" s="20" t="s">
        <v>12</v>
      </c>
      <c r="E172" s="20" t="s">
        <v>458</v>
      </c>
      <c r="F172" s="20"/>
      <c r="G172" s="64">
        <f>G173</f>
        <v>20027.8</v>
      </c>
      <c r="H172" s="64">
        <f t="shared" si="55"/>
        <v>0</v>
      </c>
      <c r="I172" s="64">
        <f t="shared" si="56"/>
        <v>20027.8</v>
      </c>
      <c r="J172" s="52"/>
      <c r="K172" s="52"/>
      <c r="L172" s="52"/>
      <c r="M172" s="52"/>
    </row>
    <row r="173" spans="1:13" s="54" customFormat="1" ht="12">
      <c r="A173" s="24" t="s">
        <v>69</v>
      </c>
      <c r="B173" s="20" t="s">
        <v>22</v>
      </c>
      <c r="C173" s="23" t="s">
        <v>14</v>
      </c>
      <c r="D173" s="20" t="s">
        <v>12</v>
      </c>
      <c r="E173" s="20" t="s">
        <v>458</v>
      </c>
      <c r="F173" s="20" t="s">
        <v>357</v>
      </c>
      <c r="G173" s="64">
        <f>G174</f>
        <v>20027.8</v>
      </c>
      <c r="H173" s="64">
        <f t="shared" si="55"/>
        <v>0</v>
      </c>
      <c r="I173" s="64">
        <f t="shared" si="56"/>
        <v>20027.8</v>
      </c>
      <c r="J173" s="52"/>
      <c r="K173" s="52"/>
      <c r="L173" s="52"/>
      <c r="M173" s="52"/>
    </row>
    <row r="174" spans="1:13" s="54" customFormat="1" ht="12">
      <c r="A174" s="24" t="s">
        <v>87</v>
      </c>
      <c r="B174" s="20" t="s">
        <v>22</v>
      </c>
      <c r="C174" s="23" t="s">
        <v>14</v>
      </c>
      <c r="D174" s="20" t="s">
        <v>12</v>
      </c>
      <c r="E174" s="20" t="s">
        <v>458</v>
      </c>
      <c r="F174" s="20" t="s">
        <v>68</v>
      </c>
      <c r="G174" s="64">
        <v>20027.8</v>
      </c>
      <c r="H174" s="103"/>
      <c r="I174" s="64">
        <f t="shared" si="56"/>
        <v>20027.8</v>
      </c>
      <c r="J174" s="52"/>
      <c r="K174" s="52"/>
      <c r="L174" s="52"/>
      <c r="M174" s="52"/>
    </row>
    <row r="175" spans="1:13" s="54" customFormat="1" ht="48">
      <c r="A175" s="21" t="s">
        <v>336</v>
      </c>
      <c r="B175" s="20" t="s">
        <v>22</v>
      </c>
      <c r="C175" s="23" t="s">
        <v>14</v>
      </c>
      <c r="D175" s="20" t="s">
        <v>12</v>
      </c>
      <c r="E175" s="20" t="s">
        <v>337</v>
      </c>
      <c r="F175" s="20"/>
      <c r="G175" s="64">
        <f>G176</f>
        <v>14415.4</v>
      </c>
      <c r="H175" s="64">
        <f t="shared" ref="H175" si="57">H176</f>
        <v>784.4</v>
      </c>
      <c r="I175" s="64">
        <f t="shared" si="56"/>
        <v>15199.8</v>
      </c>
      <c r="J175" s="52"/>
      <c r="K175" s="52"/>
      <c r="L175" s="52"/>
      <c r="M175" s="52"/>
    </row>
    <row r="176" spans="1:13" s="54" customFormat="1" ht="12">
      <c r="A176" s="24" t="s">
        <v>69</v>
      </c>
      <c r="B176" s="20" t="s">
        <v>22</v>
      </c>
      <c r="C176" s="23" t="s">
        <v>14</v>
      </c>
      <c r="D176" s="20" t="s">
        <v>12</v>
      </c>
      <c r="E176" s="20" t="s">
        <v>337</v>
      </c>
      <c r="F176" s="20" t="s">
        <v>67</v>
      </c>
      <c r="G176" s="64">
        <f t="shared" ref="G176:H176" si="58">G177</f>
        <v>14415.4</v>
      </c>
      <c r="H176" s="64">
        <f t="shared" si="58"/>
        <v>784.4</v>
      </c>
      <c r="I176" s="64">
        <f t="shared" si="56"/>
        <v>15199.8</v>
      </c>
      <c r="J176" s="52"/>
      <c r="K176" s="52"/>
      <c r="L176" s="52"/>
      <c r="M176" s="52"/>
    </row>
    <row r="177" spans="1:13" s="54" customFormat="1" ht="12">
      <c r="A177" s="24" t="s">
        <v>87</v>
      </c>
      <c r="B177" s="20" t="s">
        <v>22</v>
      </c>
      <c r="C177" s="23" t="s">
        <v>14</v>
      </c>
      <c r="D177" s="20" t="s">
        <v>12</v>
      </c>
      <c r="E177" s="20" t="s">
        <v>337</v>
      </c>
      <c r="F177" s="20" t="s">
        <v>68</v>
      </c>
      <c r="G177" s="64">
        <v>14415.4</v>
      </c>
      <c r="H177" s="103">
        <f>784.4</f>
        <v>784.4</v>
      </c>
      <c r="I177" s="64">
        <f t="shared" si="56"/>
        <v>15199.8</v>
      </c>
      <c r="J177" s="52"/>
      <c r="K177" s="52"/>
      <c r="L177" s="52"/>
      <c r="M177" s="52"/>
    </row>
    <row r="178" spans="1:13" s="52" customFormat="1" ht="12">
      <c r="A178" s="33" t="s">
        <v>39</v>
      </c>
      <c r="B178" s="34">
        <v>800</v>
      </c>
      <c r="C178" s="18" t="s">
        <v>14</v>
      </c>
      <c r="D178" s="18" t="s">
        <v>10</v>
      </c>
      <c r="E178" s="18"/>
      <c r="F178" s="42"/>
      <c r="G178" s="65">
        <f>G179+G187</f>
        <v>802.8</v>
      </c>
      <c r="H178" s="65">
        <f t="shared" ref="H178" si="59">H179+H187</f>
        <v>-85</v>
      </c>
      <c r="I178" s="65">
        <f t="shared" si="56"/>
        <v>717.8</v>
      </c>
    </row>
    <row r="179" spans="1:13" s="52" customFormat="1" ht="12">
      <c r="A179" s="21" t="s">
        <v>241</v>
      </c>
      <c r="B179" s="30">
        <v>800</v>
      </c>
      <c r="C179" s="20" t="s">
        <v>14</v>
      </c>
      <c r="D179" s="20" t="s">
        <v>10</v>
      </c>
      <c r="E179" s="72" t="s">
        <v>162</v>
      </c>
      <c r="F179" s="23"/>
      <c r="G179" s="64">
        <f>G180</f>
        <v>200</v>
      </c>
      <c r="H179" s="64">
        <f t="shared" ref="H179" si="60">H180</f>
        <v>-85</v>
      </c>
      <c r="I179" s="64">
        <f t="shared" si="56"/>
        <v>115</v>
      </c>
    </row>
    <row r="180" spans="1:13" s="52" customFormat="1" ht="12">
      <c r="A180" s="21" t="s">
        <v>270</v>
      </c>
      <c r="B180" s="30">
        <v>800</v>
      </c>
      <c r="C180" s="20" t="s">
        <v>14</v>
      </c>
      <c r="D180" s="20" t="s">
        <v>10</v>
      </c>
      <c r="E180" s="72" t="s">
        <v>259</v>
      </c>
      <c r="F180" s="23"/>
      <c r="G180" s="64">
        <f>G181+G184</f>
        <v>200</v>
      </c>
      <c r="H180" s="64">
        <f t="shared" ref="H180" si="61">H181+H184</f>
        <v>-85</v>
      </c>
      <c r="I180" s="64">
        <f t="shared" si="56"/>
        <v>115</v>
      </c>
    </row>
    <row r="181" spans="1:13" s="52" customFormat="1" ht="12">
      <c r="A181" s="21" t="s">
        <v>371</v>
      </c>
      <c r="B181" s="30">
        <v>800</v>
      </c>
      <c r="C181" s="20" t="s">
        <v>14</v>
      </c>
      <c r="D181" s="20" t="s">
        <v>10</v>
      </c>
      <c r="E181" s="72" t="s">
        <v>372</v>
      </c>
      <c r="F181" s="23"/>
      <c r="G181" s="64">
        <f>G182</f>
        <v>100</v>
      </c>
      <c r="H181" s="64">
        <f t="shared" ref="H181:H182" si="62">H182</f>
        <v>0</v>
      </c>
      <c r="I181" s="64">
        <f t="shared" si="56"/>
        <v>100</v>
      </c>
    </row>
    <row r="182" spans="1:13" s="52" customFormat="1" ht="12">
      <c r="A182" s="21" t="s">
        <v>95</v>
      </c>
      <c r="B182" s="30">
        <v>800</v>
      </c>
      <c r="C182" s="20" t="s">
        <v>14</v>
      </c>
      <c r="D182" s="20" t="s">
        <v>10</v>
      </c>
      <c r="E182" s="72" t="s">
        <v>372</v>
      </c>
      <c r="F182" s="23" t="s">
        <v>94</v>
      </c>
      <c r="G182" s="64">
        <f>G183</f>
        <v>100</v>
      </c>
      <c r="H182" s="64">
        <f t="shared" si="62"/>
        <v>0</v>
      </c>
      <c r="I182" s="64">
        <f t="shared" si="56"/>
        <v>100</v>
      </c>
    </row>
    <row r="183" spans="1:13" s="52" customFormat="1" ht="12">
      <c r="A183" s="21" t="s">
        <v>217</v>
      </c>
      <c r="B183" s="30">
        <v>800</v>
      </c>
      <c r="C183" s="20" t="s">
        <v>14</v>
      </c>
      <c r="D183" s="20" t="s">
        <v>10</v>
      </c>
      <c r="E183" s="72" t="s">
        <v>372</v>
      </c>
      <c r="F183" s="23" t="s">
        <v>218</v>
      </c>
      <c r="G183" s="64">
        <v>100</v>
      </c>
      <c r="H183" s="64"/>
      <c r="I183" s="64">
        <f t="shared" si="56"/>
        <v>100</v>
      </c>
    </row>
    <row r="184" spans="1:13" s="52" customFormat="1" ht="12">
      <c r="A184" s="21" t="s">
        <v>316</v>
      </c>
      <c r="B184" s="30">
        <v>800</v>
      </c>
      <c r="C184" s="20" t="s">
        <v>14</v>
      </c>
      <c r="D184" s="20" t="s">
        <v>10</v>
      </c>
      <c r="E184" s="72" t="s">
        <v>317</v>
      </c>
      <c r="F184" s="23"/>
      <c r="G184" s="64">
        <f>G185</f>
        <v>100</v>
      </c>
      <c r="H184" s="64">
        <f t="shared" ref="H184:H185" si="63">H185</f>
        <v>-85</v>
      </c>
      <c r="I184" s="64">
        <f t="shared" si="56"/>
        <v>15</v>
      </c>
    </row>
    <row r="185" spans="1:13" s="52" customFormat="1" ht="12">
      <c r="A185" s="21" t="s">
        <v>95</v>
      </c>
      <c r="B185" s="30">
        <v>800</v>
      </c>
      <c r="C185" s="20" t="s">
        <v>14</v>
      </c>
      <c r="D185" s="20" t="s">
        <v>10</v>
      </c>
      <c r="E185" s="72" t="s">
        <v>317</v>
      </c>
      <c r="F185" s="23" t="s">
        <v>94</v>
      </c>
      <c r="G185" s="64">
        <f>G186</f>
        <v>100</v>
      </c>
      <c r="H185" s="64">
        <f t="shared" si="63"/>
        <v>-85</v>
      </c>
      <c r="I185" s="64">
        <f t="shared" si="56"/>
        <v>15</v>
      </c>
    </row>
    <row r="186" spans="1:13" s="52" customFormat="1" ht="12">
      <c r="A186" s="21" t="s">
        <v>217</v>
      </c>
      <c r="B186" s="30">
        <v>800</v>
      </c>
      <c r="C186" s="20" t="s">
        <v>14</v>
      </c>
      <c r="D186" s="20" t="s">
        <v>10</v>
      </c>
      <c r="E186" s="72" t="s">
        <v>317</v>
      </c>
      <c r="F186" s="23" t="s">
        <v>218</v>
      </c>
      <c r="G186" s="64">
        <v>100</v>
      </c>
      <c r="H186" s="103">
        <f>-85</f>
        <v>-85</v>
      </c>
      <c r="I186" s="64">
        <f t="shared" si="56"/>
        <v>15</v>
      </c>
    </row>
    <row r="187" spans="1:13" s="52" customFormat="1" ht="12">
      <c r="A187" s="21" t="s">
        <v>269</v>
      </c>
      <c r="B187" s="30">
        <v>800</v>
      </c>
      <c r="C187" s="20" t="s">
        <v>14</v>
      </c>
      <c r="D187" s="20" t="s">
        <v>10</v>
      </c>
      <c r="E187" s="20" t="s">
        <v>149</v>
      </c>
      <c r="F187" s="23"/>
      <c r="G187" s="64">
        <f>G188+G191</f>
        <v>602.79999999999995</v>
      </c>
      <c r="H187" s="64">
        <f t="shared" ref="H187" si="64">H188+H191</f>
        <v>0</v>
      </c>
      <c r="I187" s="64">
        <f t="shared" si="56"/>
        <v>602.79999999999995</v>
      </c>
    </row>
    <row r="188" spans="1:13" s="52" customFormat="1" ht="12">
      <c r="A188" s="21" t="s">
        <v>318</v>
      </c>
      <c r="B188" s="30">
        <v>800</v>
      </c>
      <c r="C188" s="20" t="s">
        <v>14</v>
      </c>
      <c r="D188" s="20" t="s">
        <v>10</v>
      </c>
      <c r="E188" s="20" t="s">
        <v>319</v>
      </c>
      <c r="F188" s="23"/>
      <c r="G188" s="64">
        <f t="shared" ref="G188:H189" si="65">G189</f>
        <v>352.8</v>
      </c>
      <c r="H188" s="64">
        <f t="shared" si="65"/>
        <v>0</v>
      </c>
      <c r="I188" s="64">
        <f t="shared" si="56"/>
        <v>352.8</v>
      </c>
    </row>
    <row r="189" spans="1:13" s="52" customFormat="1" ht="12">
      <c r="A189" s="21" t="s">
        <v>71</v>
      </c>
      <c r="B189" s="30">
        <v>800</v>
      </c>
      <c r="C189" s="20" t="s">
        <v>14</v>
      </c>
      <c r="D189" s="20" t="s">
        <v>10</v>
      </c>
      <c r="E189" s="20" t="s">
        <v>319</v>
      </c>
      <c r="F189" s="23" t="s">
        <v>22</v>
      </c>
      <c r="G189" s="64">
        <f t="shared" si="65"/>
        <v>352.8</v>
      </c>
      <c r="H189" s="64">
        <f t="shared" si="65"/>
        <v>0</v>
      </c>
      <c r="I189" s="64">
        <f t="shared" si="56"/>
        <v>352.8</v>
      </c>
    </row>
    <row r="190" spans="1:13" s="52" customFormat="1" ht="24">
      <c r="A190" s="21" t="s">
        <v>126</v>
      </c>
      <c r="B190" s="30">
        <v>800</v>
      </c>
      <c r="C190" s="20" t="s">
        <v>14</v>
      </c>
      <c r="D190" s="20" t="s">
        <v>10</v>
      </c>
      <c r="E190" s="20" t="s">
        <v>319</v>
      </c>
      <c r="F190" s="23" t="s">
        <v>77</v>
      </c>
      <c r="G190" s="64">
        <v>352.8</v>
      </c>
      <c r="H190" s="103"/>
      <c r="I190" s="64">
        <f t="shared" si="56"/>
        <v>352.8</v>
      </c>
    </row>
    <row r="191" spans="1:13" s="52" customFormat="1" ht="12">
      <c r="A191" s="21" t="s">
        <v>318</v>
      </c>
      <c r="B191" s="30">
        <v>800</v>
      </c>
      <c r="C191" s="20" t="s">
        <v>14</v>
      </c>
      <c r="D191" s="20" t="s">
        <v>10</v>
      </c>
      <c r="E191" s="72" t="s">
        <v>364</v>
      </c>
      <c r="F191" s="23"/>
      <c r="G191" s="64">
        <f>G192</f>
        <v>250</v>
      </c>
      <c r="H191" s="64">
        <f t="shared" ref="H191:H192" si="66">H192</f>
        <v>0</v>
      </c>
      <c r="I191" s="64">
        <f t="shared" si="56"/>
        <v>250</v>
      </c>
    </row>
    <row r="192" spans="1:13" s="52" customFormat="1" ht="12">
      <c r="A192" s="21" t="s">
        <v>71</v>
      </c>
      <c r="B192" s="30">
        <v>800</v>
      </c>
      <c r="C192" s="20" t="s">
        <v>14</v>
      </c>
      <c r="D192" s="20" t="s">
        <v>10</v>
      </c>
      <c r="E192" s="72" t="s">
        <v>364</v>
      </c>
      <c r="F192" s="23" t="s">
        <v>22</v>
      </c>
      <c r="G192" s="64">
        <f>G193</f>
        <v>250</v>
      </c>
      <c r="H192" s="64">
        <f t="shared" si="66"/>
        <v>0</v>
      </c>
      <c r="I192" s="64">
        <f t="shared" si="56"/>
        <v>250</v>
      </c>
    </row>
    <row r="193" spans="1:13" s="52" customFormat="1" ht="25.5" customHeight="1">
      <c r="A193" s="21" t="s">
        <v>344</v>
      </c>
      <c r="B193" s="30">
        <v>800</v>
      </c>
      <c r="C193" s="20" t="s">
        <v>14</v>
      </c>
      <c r="D193" s="20" t="s">
        <v>10</v>
      </c>
      <c r="E193" s="72" t="s">
        <v>364</v>
      </c>
      <c r="F193" s="23" t="s">
        <v>77</v>
      </c>
      <c r="G193" s="64">
        <v>250</v>
      </c>
      <c r="H193" s="103"/>
      <c r="I193" s="64">
        <f t="shared" si="56"/>
        <v>250</v>
      </c>
    </row>
    <row r="194" spans="1:13" s="54" customFormat="1" ht="12">
      <c r="A194" s="25" t="s">
        <v>46</v>
      </c>
      <c r="B194" s="32">
        <v>800</v>
      </c>
      <c r="C194" s="16" t="s">
        <v>8</v>
      </c>
      <c r="D194" s="16"/>
      <c r="E194" s="16"/>
      <c r="F194" s="26"/>
      <c r="G194" s="63">
        <f>G232+G195</f>
        <v>45313.200000000004</v>
      </c>
      <c r="H194" s="63">
        <f t="shared" ref="H194" si="67">H232+H195</f>
        <v>-336.79999999999995</v>
      </c>
      <c r="I194" s="63">
        <f t="shared" si="56"/>
        <v>44976.4</v>
      </c>
      <c r="J194" s="52"/>
      <c r="K194" s="52"/>
      <c r="L194" s="52"/>
      <c r="M194" s="52"/>
    </row>
    <row r="195" spans="1:13" s="56" customFormat="1" ht="12">
      <c r="A195" s="22" t="s">
        <v>140</v>
      </c>
      <c r="B195" s="34">
        <v>800</v>
      </c>
      <c r="C195" s="18" t="s">
        <v>8</v>
      </c>
      <c r="D195" s="18" t="s">
        <v>5</v>
      </c>
      <c r="E195" s="18"/>
      <c r="F195" s="42"/>
      <c r="G195" s="65">
        <f>G220+G196+G224+G228</f>
        <v>40677.200000000004</v>
      </c>
      <c r="H195" s="65">
        <f>H220+H196+H224+H228</f>
        <v>-199.7</v>
      </c>
      <c r="I195" s="65">
        <f t="shared" si="56"/>
        <v>40477.500000000007</v>
      </c>
      <c r="J195" s="113"/>
      <c r="K195" s="113"/>
      <c r="L195" s="113"/>
      <c r="M195" s="113"/>
    </row>
    <row r="196" spans="1:13" s="52" customFormat="1" ht="24">
      <c r="A196" s="21" t="s">
        <v>394</v>
      </c>
      <c r="B196" s="30">
        <v>800</v>
      </c>
      <c r="C196" s="20" t="s">
        <v>8</v>
      </c>
      <c r="D196" s="20" t="s">
        <v>5</v>
      </c>
      <c r="E196" s="20" t="s">
        <v>340</v>
      </c>
      <c r="F196" s="23"/>
      <c r="G196" s="64">
        <f>G212+G215+G197+G202+G207</f>
        <v>40380.5</v>
      </c>
      <c r="H196" s="64">
        <f>H212+H215+H197+H202+H207</f>
        <v>0</v>
      </c>
      <c r="I196" s="64">
        <f t="shared" si="56"/>
        <v>40380.5</v>
      </c>
    </row>
    <row r="197" spans="1:13" s="52" customFormat="1" ht="36">
      <c r="A197" s="21" t="s">
        <v>490</v>
      </c>
      <c r="B197" s="30">
        <v>800</v>
      </c>
      <c r="C197" s="20" t="s">
        <v>8</v>
      </c>
      <c r="D197" s="20" t="s">
        <v>5</v>
      </c>
      <c r="E197" s="20" t="s">
        <v>485</v>
      </c>
      <c r="F197" s="23"/>
      <c r="G197" s="64">
        <f>G198+G200</f>
        <v>38049</v>
      </c>
      <c r="H197" s="64">
        <f>H198+H200</f>
        <v>0</v>
      </c>
      <c r="I197" s="64">
        <f t="shared" si="56"/>
        <v>38049</v>
      </c>
    </row>
    <row r="198" spans="1:13" s="52" customFormat="1" ht="12">
      <c r="A198" s="21" t="s">
        <v>350</v>
      </c>
      <c r="B198" s="30">
        <v>800</v>
      </c>
      <c r="C198" s="20" t="s">
        <v>8</v>
      </c>
      <c r="D198" s="20" t="s">
        <v>5</v>
      </c>
      <c r="E198" s="20" t="s">
        <v>485</v>
      </c>
      <c r="F198" s="23" t="s">
        <v>135</v>
      </c>
      <c r="G198" s="64">
        <f>G199</f>
        <v>7812.6</v>
      </c>
      <c r="H198" s="64">
        <f>H199</f>
        <v>0</v>
      </c>
      <c r="I198" s="64">
        <f t="shared" si="56"/>
        <v>7812.6</v>
      </c>
    </row>
    <row r="199" spans="1:13" s="52" customFormat="1" ht="12">
      <c r="A199" s="21" t="s">
        <v>137</v>
      </c>
      <c r="B199" s="30">
        <v>800</v>
      </c>
      <c r="C199" s="20" t="s">
        <v>8</v>
      </c>
      <c r="D199" s="20" t="s">
        <v>5</v>
      </c>
      <c r="E199" s="20" t="s">
        <v>485</v>
      </c>
      <c r="F199" s="23" t="s">
        <v>136</v>
      </c>
      <c r="G199" s="64">
        <v>7812.6</v>
      </c>
      <c r="H199" s="64"/>
      <c r="I199" s="64">
        <f t="shared" si="56"/>
        <v>7812.6</v>
      </c>
    </row>
    <row r="200" spans="1:13" s="52" customFormat="1" ht="12">
      <c r="A200" s="21" t="s">
        <v>71</v>
      </c>
      <c r="B200" s="30">
        <v>800</v>
      </c>
      <c r="C200" s="20" t="s">
        <v>8</v>
      </c>
      <c r="D200" s="20" t="s">
        <v>5</v>
      </c>
      <c r="E200" s="20" t="s">
        <v>485</v>
      </c>
      <c r="F200" s="23" t="s">
        <v>22</v>
      </c>
      <c r="G200" s="64">
        <f>G201</f>
        <v>30236.400000000001</v>
      </c>
      <c r="H200" s="64">
        <f>H201</f>
        <v>0</v>
      </c>
      <c r="I200" s="64">
        <f t="shared" si="56"/>
        <v>30236.400000000001</v>
      </c>
    </row>
    <row r="201" spans="1:13" s="52" customFormat="1" ht="12">
      <c r="A201" s="21" t="s">
        <v>72</v>
      </c>
      <c r="B201" s="30">
        <v>800</v>
      </c>
      <c r="C201" s="20" t="s">
        <v>8</v>
      </c>
      <c r="D201" s="20" t="s">
        <v>5</v>
      </c>
      <c r="E201" s="20" t="s">
        <v>485</v>
      </c>
      <c r="F201" s="23" t="s">
        <v>70</v>
      </c>
      <c r="G201" s="64">
        <v>30236.400000000001</v>
      </c>
      <c r="H201" s="64"/>
      <c r="I201" s="64">
        <f t="shared" si="56"/>
        <v>30236.400000000001</v>
      </c>
    </row>
    <row r="202" spans="1:13" s="52" customFormat="1" ht="36">
      <c r="A202" s="21" t="s">
        <v>491</v>
      </c>
      <c r="B202" s="30">
        <v>800</v>
      </c>
      <c r="C202" s="20" t="s">
        <v>8</v>
      </c>
      <c r="D202" s="20" t="s">
        <v>5</v>
      </c>
      <c r="E202" s="20" t="s">
        <v>486</v>
      </c>
      <c r="F202" s="23"/>
      <c r="G202" s="64">
        <f>G203+G205</f>
        <v>737.7</v>
      </c>
      <c r="H202" s="64">
        <f>H203+H205</f>
        <v>0</v>
      </c>
      <c r="I202" s="64">
        <f t="shared" si="56"/>
        <v>737.7</v>
      </c>
    </row>
    <row r="203" spans="1:13" s="52" customFormat="1" ht="12">
      <c r="A203" s="21" t="s">
        <v>350</v>
      </c>
      <c r="B203" s="30">
        <v>800</v>
      </c>
      <c r="C203" s="20" t="s">
        <v>8</v>
      </c>
      <c r="D203" s="20" t="s">
        <v>5</v>
      </c>
      <c r="E203" s="20" t="s">
        <v>486</v>
      </c>
      <c r="F203" s="23" t="s">
        <v>135</v>
      </c>
      <c r="G203" s="64">
        <f>G204</f>
        <v>151.5</v>
      </c>
      <c r="H203" s="64">
        <f>H204</f>
        <v>0</v>
      </c>
      <c r="I203" s="64">
        <f t="shared" si="56"/>
        <v>151.5</v>
      </c>
    </row>
    <row r="204" spans="1:13" s="52" customFormat="1" ht="12">
      <c r="A204" s="21" t="s">
        <v>137</v>
      </c>
      <c r="B204" s="30">
        <v>800</v>
      </c>
      <c r="C204" s="20" t="s">
        <v>8</v>
      </c>
      <c r="D204" s="20" t="s">
        <v>5</v>
      </c>
      <c r="E204" s="20" t="s">
        <v>486</v>
      </c>
      <c r="F204" s="23" t="s">
        <v>136</v>
      </c>
      <c r="G204" s="64">
        <v>151.5</v>
      </c>
      <c r="H204" s="64"/>
      <c r="I204" s="64">
        <f t="shared" si="56"/>
        <v>151.5</v>
      </c>
    </row>
    <row r="205" spans="1:13" s="52" customFormat="1" ht="12">
      <c r="A205" s="21" t="s">
        <v>71</v>
      </c>
      <c r="B205" s="30">
        <v>800</v>
      </c>
      <c r="C205" s="20" t="s">
        <v>8</v>
      </c>
      <c r="D205" s="20" t="s">
        <v>5</v>
      </c>
      <c r="E205" s="20" t="s">
        <v>486</v>
      </c>
      <c r="F205" s="23" t="s">
        <v>22</v>
      </c>
      <c r="G205" s="64">
        <f>G206</f>
        <v>586.20000000000005</v>
      </c>
      <c r="H205" s="64">
        <f>H206</f>
        <v>0</v>
      </c>
      <c r="I205" s="64">
        <f t="shared" si="56"/>
        <v>586.20000000000005</v>
      </c>
    </row>
    <row r="206" spans="1:13" s="52" customFormat="1" ht="12">
      <c r="A206" s="21" t="s">
        <v>72</v>
      </c>
      <c r="B206" s="30">
        <v>800</v>
      </c>
      <c r="C206" s="20" t="s">
        <v>8</v>
      </c>
      <c r="D206" s="20" t="s">
        <v>5</v>
      </c>
      <c r="E206" s="20" t="s">
        <v>486</v>
      </c>
      <c r="F206" s="23" t="s">
        <v>70</v>
      </c>
      <c r="G206" s="64">
        <v>586.20000000000005</v>
      </c>
      <c r="H206" s="64"/>
      <c r="I206" s="64">
        <f t="shared" si="56"/>
        <v>586.20000000000005</v>
      </c>
    </row>
    <row r="207" spans="1:13" s="52" customFormat="1" ht="36">
      <c r="A207" s="21" t="s">
        <v>488</v>
      </c>
      <c r="B207" s="30">
        <v>800</v>
      </c>
      <c r="C207" s="20" t="s">
        <v>8</v>
      </c>
      <c r="D207" s="20" t="s">
        <v>5</v>
      </c>
      <c r="E207" s="20" t="s">
        <v>487</v>
      </c>
      <c r="F207" s="23"/>
      <c r="G207" s="64">
        <f>G208+G210</f>
        <v>38.799999999999997</v>
      </c>
      <c r="H207" s="64">
        <f>H208+H210</f>
        <v>0</v>
      </c>
      <c r="I207" s="64">
        <f t="shared" si="56"/>
        <v>38.799999999999997</v>
      </c>
    </row>
    <row r="208" spans="1:13" s="52" customFormat="1" ht="12">
      <c r="A208" s="21" t="s">
        <v>350</v>
      </c>
      <c r="B208" s="30">
        <v>800</v>
      </c>
      <c r="C208" s="20" t="s">
        <v>8</v>
      </c>
      <c r="D208" s="20" t="s">
        <v>5</v>
      </c>
      <c r="E208" s="20" t="s">
        <v>487</v>
      </c>
      <c r="F208" s="23" t="s">
        <v>135</v>
      </c>
      <c r="G208" s="64">
        <f>G209</f>
        <v>8</v>
      </c>
      <c r="H208" s="64">
        <f>H209</f>
        <v>0</v>
      </c>
      <c r="I208" s="64">
        <f t="shared" si="56"/>
        <v>8</v>
      </c>
    </row>
    <row r="209" spans="1:9" s="52" customFormat="1" ht="12">
      <c r="A209" s="21" t="s">
        <v>137</v>
      </c>
      <c r="B209" s="30">
        <v>800</v>
      </c>
      <c r="C209" s="20" t="s">
        <v>8</v>
      </c>
      <c r="D209" s="20" t="s">
        <v>5</v>
      </c>
      <c r="E209" s="20" t="s">
        <v>487</v>
      </c>
      <c r="F209" s="23" t="s">
        <v>136</v>
      </c>
      <c r="G209" s="64">
        <v>8</v>
      </c>
      <c r="H209" s="64"/>
      <c r="I209" s="64">
        <f t="shared" si="56"/>
        <v>8</v>
      </c>
    </row>
    <row r="210" spans="1:9" s="52" customFormat="1" ht="12">
      <c r="A210" s="21" t="s">
        <v>71</v>
      </c>
      <c r="B210" s="30">
        <v>800</v>
      </c>
      <c r="C210" s="20" t="s">
        <v>8</v>
      </c>
      <c r="D210" s="20" t="s">
        <v>5</v>
      </c>
      <c r="E210" s="20" t="s">
        <v>487</v>
      </c>
      <c r="F210" s="23" t="s">
        <v>22</v>
      </c>
      <c r="G210" s="64">
        <f>G211</f>
        <v>30.8</v>
      </c>
      <c r="H210" s="64">
        <f>H211</f>
        <v>0</v>
      </c>
      <c r="I210" s="64">
        <f t="shared" si="56"/>
        <v>30.8</v>
      </c>
    </row>
    <row r="211" spans="1:9" s="52" customFormat="1" ht="12">
      <c r="A211" s="21" t="s">
        <v>72</v>
      </c>
      <c r="B211" s="30">
        <v>800</v>
      </c>
      <c r="C211" s="20" t="s">
        <v>8</v>
      </c>
      <c r="D211" s="20" t="s">
        <v>5</v>
      </c>
      <c r="E211" s="20" t="s">
        <v>487</v>
      </c>
      <c r="F211" s="23" t="s">
        <v>70</v>
      </c>
      <c r="G211" s="64">
        <v>30.8</v>
      </c>
      <c r="H211" s="64"/>
      <c r="I211" s="64">
        <f t="shared" si="56"/>
        <v>30.8</v>
      </c>
    </row>
    <row r="212" spans="1:9" s="52" customFormat="1" ht="12">
      <c r="A212" s="21" t="s">
        <v>366</v>
      </c>
      <c r="B212" s="30">
        <v>800</v>
      </c>
      <c r="C212" s="20" t="s">
        <v>8</v>
      </c>
      <c r="D212" s="20" t="s">
        <v>5</v>
      </c>
      <c r="E212" s="20" t="s">
        <v>341</v>
      </c>
      <c r="F212" s="23"/>
      <c r="G212" s="64">
        <f t="shared" ref="G212:H216" si="68">G213</f>
        <v>340</v>
      </c>
      <c r="H212" s="64">
        <f t="shared" si="68"/>
        <v>0</v>
      </c>
      <c r="I212" s="64">
        <f t="shared" si="56"/>
        <v>340</v>
      </c>
    </row>
    <row r="213" spans="1:9" s="52" customFormat="1" ht="12">
      <c r="A213" s="21" t="s">
        <v>350</v>
      </c>
      <c r="B213" s="30">
        <v>800</v>
      </c>
      <c r="C213" s="20" t="s">
        <v>8</v>
      </c>
      <c r="D213" s="20" t="s">
        <v>5</v>
      </c>
      <c r="E213" s="20" t="s">
        <v>341</v>
      </c>
      <c r="F213" s="23" t="s">
        <v>135</v>
      </c>
      <c r="G213" s="64">
        <f t="shared" si="68"/>
        <v>340</v>
      </c>
      <c r="H213" s="64">
        <f t="shared" si="68"/>
        <v>0</v>
      </c>
      <c r="I213" s="64">
        <f t="shared" si="56"/>
        <v>340</v>
      </c>
    </row>
    <row r="214" spans="1:9" s="52" customFormat="1" ht="12">
      <c r="A214" s="21" t="s">
        <v>137</v>
      </c>
      <c r="B214" s="30">
        <v>800</v>
      </c>
      <c r="C214" s="20" t="s">
        <v>8</v>
      </c>
      <c r="D214" s="20" t="s">
        <v>5</v>
      </c>
      <c r="E214" s="20" t="s">
        <v>341</v>
      </c>
      <c r="F214" s="23" t="s">
        <v>136</v>
      </c>
      <c r="G214" s="64">
        <v>340</v>
      </c>
      <c r="H214" s="103"/>
      <c r="I214" s="64">
        <f t="shared" si="56"/>
        <v>340</v>
      </c>
    </row>
    <row r="215" spans="1:9" s="52" customFormat="1" ht="24">
      <c r="A215" s="21" t="s">
        <v>428</v>
      </c>
      <c r="B215" s="30">
        <v>800</v>
      </c>
      <c r="C215" s="20" t="s">
        <v>8</v>
      </c>
      <c r="D215" s="20" t="s">
        <v>5</v>
      </c>
      <c r="E215" s="20" t="s">
        <v>431</v>
      </c>
      <c r="F215" s="23"/>
      <c r="G215" s="64">
        <f>G216+G218</f>
        <v>1215</v>
      </c>
      <c r="H215" s="64">
        <f>H216+H218</f>
        <v>0</v>
      </c>
      <c r="I215" s="64">
        <f t="shared" si="56"/>
        <v>1215</v>
      </c>
    </row>
    <row r="216" spans="1:9" s="52" customFormat="1" ht="12">
      <c r="A216" s="21" t="s">
        <v>350</v>
      </c>
      <c r="B216" s="30">
        <v>800</v>
      </c>
      <c r="C216" s="20" t="s">
        <v>8</v>
      </c>
      <c r="D216" s="20" t="s">
        <v>5</v>
      </c>
      <c r="E216" s="20" t="s">
        <v>431</v>
      </c>
      <c r="F216" s="23" t="s">
        <v>135</v>
      </c>
      <c r="G216" s="64">
        <f t="shared" si="68"/>
        <v>1000</v>
      </c>
      <c r="H216" s="64">
        <f t="shared" si="68"/>
        <v>0</v>
      </c>
      <c r="I216" s="64">
        <f t="shared" si="56"/>
        <v>1000</v>
      </c>
    </row>
    <row r="217" spans="1:9" s="52" customFormat="1" ht="12">
      <c r="A217" s="21" t="s">
        <v>137</v>
      </c>
      <c r="B217" s="30">
        <v>800</v>
      </c>
      <c r="C217" s="20" t="s">
        <v>8</v>
      </c>
      <c r="D217" s="20" t="s">
        <v>5</v>
      </c>
      <c r="E217" s="20" t="s">
        <v>431</v>
      </c>
      <c r="F217" s="23" t="s">
        <v>136</v>
      </c>
      <c r="G217" s="64">
        <v>1000</v>
      </c>
      <c r="H217" s="103"/>
      <c r="I217" s="64">
        <f t="shared" si="56"/>
        <v>1000</v>
      </c>
    </row>
    <row r="218" spans="1:9" s="52" customFormat="1" ht="12">
      <c r="A218" s="21" t="s">
        <v>71</v>
      </c>
      <c r="B218" s="30">
        <v>800</v>
      </c>
      <c r="C218" s="20" t="s">
        <v>8</v>
      </c>
      <c r="D218" s="20" t="s">
        <v>5</v>
      </c>
      <c r="E218" s="20" t="s">
        <v>431</v>
      </c>
      <c r="F218" s="23" t="s">
        <v>22</v>
      </c>
      <c r="G218" s="64">
        <f>G219</f>
        <v>215</v>
      </c>
      <c r="H218" s="64">
        <f>H219</f>
        <v>0</v>
      </c>
      <c r="I218" s="64">
        <f t="shared" si="56"/>
        <v>215</v>
      </c>
    </row>
    <row r="219" spans="1:9" s="52" customFormat="1" ht="12">
      <c r="A219" s="21" t="s">
        <v>72</v>
      </c>
      <c r="B219" s="30">
        <v>800</v>
      </c>
      <c r="C219" s="20" t="s">
        <v>8</v>
      </c>
      <c r="D219" s="20" t="s">
        <v>5</v>
      </c>
      <c r="E219" s="20" t="s">
        <v>431</v>
      </c>
      <c r="F219" s="23" t="s">
        <v>70</v>
      </c>
      <c r="G219" s="64">
        <v>215</v>
      </c>
      <c r="H219" s="103"/>
      <c r="I219" s="64">
        <f t="shared" si="56"/>
        <v>215</v>
      </c>
    </row>
    <row r="220" spans="1:9" s="52" customFormat="1" ht="24">
      <c r="A220" s="21" t="s">
        <v>320</v>
      </c>
      <c r="B220" s="30">
        <v>800</v>
      </c>
      <c r="C220" s="20" t="s">
        <v>8</v>
      </c>
      <c r="D220" s="20" t="s">
        <v>5</v>
      </c>
      <c r="E220" s="20" t="s">
        <v>267</v>
      </c>
      <c r="F220" s="23"/>
      <c r="G220" s="64">
        <f t="shared" ref="G220:H222" si="69">G221</f>
        <v>97</v>
      </c>
      <c r="H220" s="64">
        <f t="shared" si="69"/>
        <v>0</v>
      </c>
      <c r="I220" s="64">
        <f t="shared" si="56"/>
        <v>97</v>
      </c>
    </row>
    <row r="221" spans="1:9" s="52" customFormat="1" ht="12">
      <c r="A221" s="21" t="s">
        <v>213</v>
      </c>
      <c r="B221" s="30">
        <v>800</v>
      </c>
      <c r="C221" s="20" t="s">
        <v>8</v>
      </c>
      <c r="D221" s="20" t="s">
        <v>5</v>
      </c>
      <c r="E221" s="20" t="s">
        <v>268</v>
      </c>
      <c r="F221" s="23"/>
      <c r="G221" s="64">
        <f>G222</f>
        <v>97</v>
      </c>
      <c r="H221" s="64">
        <f t="shared" si="69"/>
        <v>0</v>
      </c>
      <c r="I221" s="64">
        <f t="shared" si="56"/>
        <v>97</v>
      </c>
    </row>
    <row r="222" spans="1:9" s="52" customFormat="1" ht="12">
      <c r="A222" s="24" t="s">
        <v>69</v>
      </c>
      <c r="B222" s="30">
        <v>800</v>
      </c>
      <c r="C222" s="20" t="s">
        <v>8</v>
      </c>
      <c r="D222" s="20" t="s">
        <v>5</v>
      </c>
      <c r="E222" s="20" t="s">
        <v>268</v>
      </c>
      <c r="F222" s="23" t="s">
        <v>67</v>
      </c>
      <c r="G222" s="64">
        <f t="shared" si="69"/>
        <v>97</v>
      </c>
      <c r="H222" s="64">
        <f t="shared" si="69"/>
        <v>0</v>
      </c>
      <c r="I222" s="64">
        <f t="shared" si="56"/>
        <v>97</v>
      </c>
    </row>
    <row r="223" spans="1:9" s="52" customFormat="1" ht="12" customHeight="1">
      <c r="A223" s="24" t="s">
        <v>87</v>
      </c>
      <c r="B223" s="30">
        <v>800</v>
      </c>
      <c r="C223" s="20" t="s">
        <v>8</v>
      </c>
      <c r="D223" s="20" t="s">
        <v>5</v>
      </c>
      <c r="E223" s="20" t="s">
        <v>268</v>
      </c>
      <c r="F223" s="23" t="s">
        <v>68</v>
      </c>
      <c r="G223" s="64">
        <v>97</v>
      </c>
      <c r="H223" s="103"/>
      <c r="I223" s="64">
        <f t="shared" si="56"/>
        <v>97</v>
      </c>
    </row>
    <row r="224" spans="1:9" s="52" customFormat="1" ht="36" hidden="1">
      <c r="A224" s="29" t="s">
        <v>432</v>
      </c>
      <c r="B224" s="30">
        <v>800</v>
      </c>
      <c r="C224" s="20" t="s">
        <v>8</v>
      </c>
      <c r="D224" s="20" t="s">
        <v>5</v>
      </c>
      <c r="E224" s="20" t="s">
        <v>405</v>
      </c>
      <c r="F224" s="23"/>
      <c r="G224" s="64">
        <f t="shared" ref="G224:H226" si="70">G225</f>
        <v>111.4</v>
      </c>
      <c r="H224" s="64">
        <f t="shared" si="70"/>
        <v>-111.4</v>
      </c>
      <c r="I224" s="64">
        <f t="shared" si="56"/>
        <v>0</v>
      </c>
    </row>
    <row r="225" spans="1:13" s="52" customFormat="1" ht="24" hidden="1">
      <c r="A225" s="29" t="s">
        <v>125</v>
      </c>
      <c r="B225" s="30">
        <v>800</v>
      </c>
      <c r="C225" s="20" t="s">
        <v>8</v>
      </c>
      <c r="D225" s="20" t="s">
        <v>5</v>
      </c>
      <c r="E225" s="20" t="s">
        <v>415</v>
      </c>
      <c r="F225" s="23"/>
      <c r="G225" s="64">
        <f t="shared" si="70"/>
        <v>111.4</v>
      </c>
      <c r="H225" s="64">
        <f t="shared" si="70"/>
        <v>-111.4</v>
      </c>
      <c r="I225" s="64">
        <f t="shared" si="56"/>
        <v>0</v>
      </c>
    </row>
    <row r="226" spans="1:13" s="52" customFormat="1" ht="12" hidden="1">
      <c r="A226" s="24" t="s">
        <v>69</v>
      </c>
      <c r="B226" s="30">
        <v>800</v>
      </c>
      <c r="C226" s="20" t="s">
        <v>8</v>
      </c>
      <c r="D226" s="20" t="s">
        <v>5</v>
      </c>
      <c r="E226" s="20" t="s">
        <v>415</v>
      </c>
      <c r="F226" s="23" t="s">
        <v>67</v>
      </c>
      <c r="G226" s="64">
        <f t="shared" si="70"/>
        <v>111.4</v>
      </c>
      <c r="H226" s="64">
        <f t="shared" si="70"/>
        <v>-111.4</v>
      </c>
      <c r="I226" s="64">
        <f t="shared" si="56"/>
        <v>0</v>
      </c>
    </row>
    <row r="227" spans="1:13" s="52" customFormat="1" ht="12" hidden="1">
      <c r="A227" s="24" t="s">
        <v>87</v>
      </c>
      <c r="B227" s="30">
        <v>800</v>
      </c>
      <c r="C227" s="20" t="s">
        <v>8</v>
      </c>
      <c r="D227" s="20" t="s">
        <v>5</v>
      </c>
      <c r="E227" s="20" t="s">
        <v>415</v>
      </c>
      <c r="F227" s="23" t="s">
        <v>68</v>
      </c>
      <c r="G227" s="64">
        <v>111.4</v>
      </c>
      <c r="H227" s="103">
        <v>-111.4</v>
      </c>
      <c r="I227" s="64">
        <f t="shared" si="56"/>
        <v>0</v>
      </c>
    </row>
    <row r="228" spans="1:13" s="52" customFormat="1" ht="12" hidden="1">
      <c r="A228" s="21" t="s">
        <v>266</v>
      </c>
      <c r="B228" s="30">
        <v>800</v>
      </c>
      <c r="C228" s="20" t="s">
        <v>8</v>
      </c>
      <c r="D228" s="20" t="s">
        <v>5</v>
      </c>
      <c r="E228" s="20" t="s">
        <v>192</v>
      </c>
      <c r="F228" s="23"/>
      <c r="G228" s="64">
        <f t="shared" ref="G228:H230" si="71">G229</f>
        <v>88.3</v>
      </c>
      <c r="H228" s="64">
        <f t="shared" si="71"/>
        <v>-88.3</v>
      </c>
      <c r="I228" s="64">
        <f t="shared" si="56"/>
        <v>0</v>
      </c>
    </row>
    <row r="229" spans="1:13" s="52" customFormat="1" ht="12" hidden="1">
      <c r="A229" s="21" t="s">
        <v>106</v>
      </c>
      <c r="B229" s="30">
        <v>800</v>
      </c>
      <c r="C229" s="20" t="s">
        <v>8</v>
      </c>
      <c r="D229" s="20" t="s">
        <v>5</v>
      </c>
      <c r="E229" s="20" t="s">
        <v>193</v>
      </c>
      <c r="F229" s="23"/>
      <c r="G229" s="64">
        <f t="shared" si="71"/>
        <v>88.3</v>
      </c>
      <c r="H229" s="64">
        <f t="shared" si="71"/>
        <v>-88.3</v>
      </c>
      <c r="I229" s="64">
        <f t="shared" si="56"/>
        <v>0</v>
      </c>
    </row>
    <row r="230" spans="1:13" s="52" customFormat="1" ht="12" hidden="1">
      <c r="A230" s="24" t="s">
        <v>69</v>
      </c>
      <c r="B230" s="30">
        <v>800</v>
      </c>
      <c r="C230" s="20" t="s">
        <v>8</v>
      </c>
      <c r="D230" s="20" t="s">
        <v>5</v>
      </c>
      <c r="E230" s="20" t="s">
        <v>193</v>
      </c>
      <c r="F230" s="23" t="s">
        <v>67</v>
      </c>
      <c r="G230" s="64">
        <f t="shared" si="71"/>
        <v>88.3</v>
      </c>
      <c r="H230" s="64">
        <f t="shared" si="71"/>
        <v>-88.3</v>
      </c>
      <c r="I230" s="64">
        <f t="shared" si="56"/>
        <v>0</v>
      </c>
    </row>
    <row r="231" spans="1:13" s="52" customFormat="1" ht="12" hidden="1">
      <c r="A231" s="24" t="s">
        <v>87</v>
      </c>
      <c r="B231" s="30">
        <v>800</v>
      </c>
      <c r="C231" s="20" t="s">
        <v>8</v>
      </c>
      <c r="D231" s="20" t="s">
        <v>5</v>
      </c>
      <c r="E231" s="20" t="s">
        <v>193</v>
      </c>
      <c r="F231" s="23" t="s">
        <v>68</v>
      </c>
      <c r="G231" s="64">
        <v>88.3</v>
      </c>
      <c r="H231" s="103">
        <f>-88.3</f>
        <v>-88.3</v>
      </c>
      <c r="I231" s="64">
        <f t="shared" si="56"/>
        <v>0</v>
      </c>
    </row>
    <row r="232" spans="1:13" s="56" customFormat="1" ht="12">
      <c r="A232" s="22" t="s">
        <v>139</v>
      </c>
      <c r="B232" s="34">
        <v>800</v>
      </c>
      <c r="C232" s="18" t="s">
        <v>8</v>
      </c>
      <c r="D232" s="18" t="s">
        <v>6</v>
      </c>
      <c r="E232" s="18"/>
      <c r="F232" s="42"/>
      <c r="G232" s="65">
        <f>G233</f>
        <v>4636</v>
      </c>
      <c r="H232" s="65">
        <f>H233</f>
        <v>-137.1</v>
      </c>
      <c r="I232" s="65">
        <f t="shared" si="56"/>
        <v>4498.8999999999996</v>
      </c>
      <c r="J232" s="113"/>
      <c r="K232" s="113"/>
      <c r="L232" s="113"/>
      <c r="M232" s="113"/>
    </row>
    <row r="233" spans="1:13" s="52" customFormat="1" ht="24">
      <c r="A233" s="99" t="s">
        <v>422</v>
      </c>
      <c r="B233" s="30">
        <v>800</v>
      </c>
      <c r="C233" s="20" t="s">
        <v>8</v>
      </c>
      <c r="D233" s="20" t="s">
        <v>6</v>
      </c>
      <c r="E233" s="20" t="s">
        <v>410</v>
      </c>
      <c r="F233" s="23"/>
      <c r="G233" s="64">
        <f>G234+G239+G245+G242</f>
        <v>4636</v>
      </c>
      <c r="H233" s="64">
        <f>H234+H239+H245+H242</f>
        <v>-137.1</v>
      </c>
      <c r="I233" s="64">
        <f t="shared" ref="I233:I340" si="72">G233+H233</f>
        <v>4498.8999999999996</v>
      </c>
    </row>
    <row r="234" spans="1:13" s="2" customFormat="1" ht="12">
      <c r="A234" s="99" t="s">
        <v>214</v>
      </c>
      <c r="B234" s="30">
        <v>800</v>
      </c>
      <c r="C234" s="20" t="s">
        <v>8</v>
      </c>
      <c r="D234" s="20" t="s">
        <v>6</v>
      </c>
      <c r="E234" s="20" t="s">
        <v>411</v>
      </c>
      <c r="F234" s="23"/>
      <c r="G234" s="64">
        <f>G235+G237</f>
        <v>3436</v>
      </c>
      <c r="H234" s="64">
        <f>H235+H237</f>
        <v>0</v>
      </c>
      <c r="I234" s="64">
        <f t="shared" si="72"/>
        <v>3436</v>
      </c>
    </row>
    <row r="235" spans="1:13" s="2" customFormat="1" ht="12">
      <c r="A235" s="100" t="s">
        <v>69</v>
      </c>
      <c r="B235" s="30">
        <v>800</v>
      </c>
      <c r="C235" s="20" t="s">
        <v>8</v>
      </c>
      <c r="D235" s="20" t="s">
        <v>6</v>
      </c>
      <c r="E235" s="20" t="s">
        <v>411</v>
      </c>
      <c r="F235" s="23" t="s">
        <v>67</v>
      </c>
      <c r="G235" s="64">
        <f t="shared" ref="G235:H235" si="73">G236</f>
        <v>2836</v>
      </c>
      <c r="H235" s="64">
        <f t="shared" si="73"/>
        <v>0</v>
      </c>
      <c r="I235" s="64">
        <f t="shared" si="72"/>
        <v>2836</v>
      </c>
    </row>
    <row r="236" spans="1:13" s="2" customFormat="1" ht="12">
      <c r="A236" s="100" t="s">
        <v>87</v>
      </c>
      <c r="B236" s="30">
        <v>800</v>
      </c>
      <c r="C236" s="20" t="s">
        <v>8</v>
      </c>
      <c r="D236" s="20" t="s">
        <v>6</v>
      </c>
      <c r="E236" s="20" t="s">
        <v>411</v>
      </c>
      <c r="F236" s="23" t="s">
        <v>68</v>
      </c>
      <c r="G236" s="64">
        <v>2836</v>
      </c>
      <c r="H236" s="101"/>
      <c r="I236" s="64">
        <f t="shared" si="72"/>
        <v>2836</v>
      </c>
    </row>
    <row r="237" spans="1:13" s="2" customFormat="1" ht="12">
      <c r="A237" s="21" t="s">
        <v>350</v>
      </c>
      <c r="B237" s="30">
        <v>800</v>
      </c>
      <c r="C237" s="20" t="s">
        <v>8</v>
      </c>
      <c r="D237" s="20" t="s">
        <v>6</v>
      </c>
      <c r="E237" s="20" t="s">
        <v>411</v>
      </c>
      <c r="F237" s="23" t="s">
        <v>135</v>
      </c>
      <c r="G237" s="64">
        <f>G238</f>
        <v>600</v>
      </c>
      <c r="H237" s="64">
        <f>H238</f>
        <v>0</v>
      </c>
      <c r="I237" s="64">
        <f t="shared" si="72"/>
        <v>600</v>
      </c>
    </row>
    <row r="238" spans="1:13" s="2" customFormat="1" ht="12">
      <c r="A238" s="21" t="s">
        <v>137</v>
      </c>
      <c r="B238" s="30">
        <v>800</v>
      </c>
      <c r="C238" s="20" t="s">
        <v>8</v>
      </c>
      <c r="D238" s="20" t="s">
        <v>6</v>
      </c>
      <c r="E238" s="20" t="s">
        <v>411</v>
      </c>
      <c r="F238" s="23" t="s">
        <v>136</v>
      </c>
      <c r="G238" s="64">
        <v>600</v>
      </c>
      <c r="H238" s="101"/>
      <c r="I238" s="64">
        <f t="shared" si="72"/>
        <v>600</v>
      </c>
    </row>
    <row r="239" spans="1:13" s="2" customFormat="1" ht="12.75" hidden="1" customHeight="1">
      <c r="A239" s="100" t="s">
        <v>453</v>
      </c>
      <c r="B239" s="30">
        <v>800</v>
      </c>
      <c r="C239" s="20" t="s">
        <v>8</v>
      </c>
      <c r="D239" s="20" t="s">
        <v>6</v>
      </c>
      <c r="E239" s="20" t="s">
        <v>452</v>
      </c>
      <c r="F239" s="23"/>
      <c r="G239" s="64">
        <f>G240</f>
        <v>0</v>
      </c>
      <c r="H239" s="64">
        <f>H240</f>
        <v>0</v>
      </c>
      <c r="I239" s="64">
        <f t="shared" si="72"/>
        <v>0</v>
      </c>
    </row>
    <row r="240" spans="1:13" s="2" customFormat="1" ht="12" hidden="1">
      <c r="A240" s="21" t="s">
        <v>71</v>
      </c>
      <c r="B240" s="30">
        <v>800</v>
      </c>
      <c r="C240" s="20" t="s">
        <v>8</v>
      </c>
      <c r="D240" s="20" t="s">
        <v>6</v>
      </c>
      <c r="E240" s="20" t="s">
        <v>452</v>
      </c>
      <c r="F240" s="23" t="s">
        <v>22</v>
      </c>
      <c r="G240" s="64">
        <f>G241</f>
        <v>0</v>
      </c>
      <c r="H240" s="64">
        <f>H241</f>
        <v>0</v>
      </c>
      <c r="I240" s="64">
        <f t="shared" si="72"/>
        <v>0</v>
      </c>
    </row>
    <row r="241" spans="1:13" s="2" customFormat="1" ht="24" hidden="1">
      <c r="A241" s="21" t="s">
        <v>126</v>
      </c>
      <c r="B241" s="30">
        <v>800</v>
      </c>
      <c r="C241" s="20" t="s">
        <v>8</v>
      </c>
      <c r="D241" s="20" t="s">
        <v>6</v>
      </c>
      <c r="E241" s="20" t="s">
        <v>452</v>
      </c>
      <c r="F241" s="23" t="s">
        <v>77</v>
      </c>
      <c r="G241" s="64">
        <v>0</v>
      </c>
      <c r="H241" s="101"/>
      <c r="I241" s="64">
        <f t="shared" si="72"/>
        <v>0</v>
      </c>
    </row>
    <row r="242" spans="1:13" s="2" customFormat="1" ht="24">
      <c r="A242" s="117" t="s">
        <v>462</v>
      </c>
      <c r="B242" s="30">
        <v>800</v>
      </c>
      <c r="C242" s="20" t="s">
        <v>8</v>
      </c>
      <c r="D242" s="20" t="s">
        <v>6</v>
      </c>
      <c r="E242" s="20" t="s">
        <v>481</v>
      </c>
      <c r="F242" s="23"/>
      <c r="G242" s="64">
        <f>G243</f>
        <v>147.4</v>
      </c>
      <c r="H242" s="64">
        <f>H243</f>
        <v>-137.1</v>
      </c>
      <c r="I242" s="64">
        <f t="shared" si="72"/>
        <v>10.300000000000011</v>
      </c>
    </row>
    <row r="243" spans="1:13" s="2" customFormat="1" ht="12">
      <c r="A243" s="21" t="s">
        <v>350</v>
      </c>
      <c r="B243" s="30">
        <v>800</v>
      </c>
      <c r="C243" s="20" t="s">
        <v>8</v>
      </c>
      <c r="D243" s="20" t="s">
        <v>6</v>
      </c>
      <c r="E243" s="20" t="s">
        <v>481</v>
      </c>
      <c r="F243" s="23" t="s">
        <v>135</v>
      </c>
      <c r="G243" s="64">
        <f>G244</f>
        <v>147.4</v>
      </c>
      <c r="H243" s="64">
        <f>H244</f>
        <v>-137.1</v>
      </c>
      <c r="I243" s="64">
        <f t="shared" si="72"/>
        <v>10.300000000000011</v>
      </c>
    </row>
    <row r="244" spans="1:13" s="2" customFormat="1" ht="12">
      <c r="A244" s="21" t="s">
        <v>137</v>
      </c>
      <c r="B244" s="30">
        <v>800</v>
      </c>
      <c r="C244" s="20" t="s">
        <v>8</v>
      </c>
      <c r="D244" s="20" t="s">
        <v>6</v>
      </c>
      <c r="E244" s="20" t="s">
        <v>481</v>
      </c>
      <c r="F244" s="23" t="s">
        <v>136</v>
      </c>
      <c r="G244" s="64">
        <v>147.4</v>
      </c>
      <c r="H244" s="101">
        <f>-137.1</f>
        <v>-137.1</v>
      </c>
      <c r="I244" s="64">
        <f t="shared" si="72"/>
        <v>10.300000000000011</v>
      </c>
    </row>
    <row r="245" spans="1:13" s="2" customFormat="1" ht="24">
      <c r="A245" s="21" t="s">
        <v>462</v>
      </c>
      <c r="B245" s="30">
        <v>800</v>
      </c>
      <c r="C245" s="20" t="s">
        <v>8</v>
      </c>
      <c r="D245" s="20" t="s">
        <v>6</v>
      </c>
      <c r="E245" s="20" t="s">
        <v>461</v>
      </c>
      <c r="F245" s="23"/>
      <c r="G245" s="64">
        <f>G246+G248</f>
        <v>1052.5999999999999</v>
      </c>
      <c r="H245" s="64">
        <f>H246+H248</f>
        <v>0</v>
      </c>
      <c r="I245" s="64">
        <f t="shared" si="72"/>
        <v>1052.5999999999999</v>
      </c>
    </row>
    <row r="246" spans="1:13" s="2" customFormat="1" ht="0.75" hidden="1" customHeight="1">
      <c r="A246" s="100" t="s">
        <v>69</v>
      </c>
      <c r="B246" s="30">
        <v>800</v>
      </c>
      <c r="C246" s="20" t="s">
        <v>8</v>
      </c>
      <c r="D246" s="20" t="s">
        <v>6</v>
      </c>
      <c r="E246" s="20" t="s">
        <v>461</v>
      </c>
      <c r="F246" s="23" t="s">
        <v>67</v>
      </c>
      <c r="G246" s="64">
        <f>G247</f>
        <v>0</v>
      </c>
      <c r="H246" s="64">
        <f>H247</f>
        <v>0</v>
      </c>
      <c r="I246" s="64">
        <f t="shared" si="72"/>
        <v>0</v>
      </c>
    </row>
    <row r="247" spans="1:13" s="2" customFormat="1" ht="12" hidden="1">
      <c r="A247" s="100" t="s">
        <v>87</v>
      </c>
      <c r="B247" s="30">
        <v>800</v>
      </c>
      <c r="C247" s="20" t="s">
        <v>8</v>
      </c>
      <c r="D247" s="20" t="s">
        <v>6</v>
      </c>
      <c r="E247" s="20" t="s">
        <v>461</v>
      </c>
      <c r="F247" s="23" t="s">
        <v>68</v>
      </c>
      <c r="G247" s="64">
        <v>0</v>
      </c>
      <c r="H247" s="101">
        <f>1000+200-1200</f>
        <v>0</v>
      </c>
      <c r="I247" s="64">
        <f t="shared" si="72"/>
        <v>0</v>
      </c>
    </row>
    <row r="248" spans="1:13" s="2" customFormat="1" ht="12">
      <c r="A248" s="21" t="s">
        <v>350</v>
      </c>
      <c r="B248" s="30">
        <v>800</v>
      </c>
      <c r="C248" s="20" t="s">
        <v>8</v>
      </c>
      <c r="D248" s="20" t="s">
        <v>6</v>
      </c>
      <c r="E248" s="20" t="s">
        <v>461</v>
      </c>
      <c r="F248" s="23" t="s">
        <v>135</v>
      </c>
      <c r="G248" s="64">
        <f>G249</f>
        <v>1052.5999999999999</v>
      </c>
      <c r="H248" s="64">
        <f>H249</f>
        <v>0</v>
      </c>
      <c r="I248" s="64">
        <f t="shared" si="72"/>
        <v>1052.5999999999999</v>
      </c>
    </row>
    <row r="249" spans="1:13" s="2" customFormat="1" ht="12">
      <c r="A249" s="21" t="s">
        <v>137</v>
      </c>
      <c r="B249" s="30">
        <v>800</v>
      </c>
      <c r="C249" s="20" t="s">
        <v>8</v>
      </c>
      <c r="D249" s="20" t="s">
        <v>6</v>
      </c>
      <c r="E249" s="20" t="s">
        <v>461</v>
      </c>
      <c r="F249" s="23" t="s">
        <v>136</v>
      </c>
      <c r="G249" s="64">
        <v>1052.5999999999999</v>
      </c>
      <c r="H249" s="101"/>
      <c r="I249" s="64">
        <f t="shared" si="72"/>
        <v>1052.5999999999999</v>
      </c>
    </row>
    <row r="250" spans="1:13" s="6" customFormat="1" ht="12">
      <c r="A250" s="15" t="s">
        <v>374</v>
      </c>
      <c r="B250" s="32">
        <v>800</v>
      </c>
      <c r="C250" s="16" t="s">
        <v>15</v>
      </c>
      <c r="D250" s="16"/>
      <c r="E250" s="16"/>
      <c r="F250" s="26"/>
      <c r="G250" s="63">
        <f t="shared" ref="G250:H257" si="74">G251</f>
        <v>5545.9</v>
      </c>
      <c r="H250" s="63">
        <f t="shared" si="74"/>
        <v>0</v>
      </c>
      <c r="I250" s="63">
        <f t="shared" si="72"/>
        <v>5545.9</v>
      </c>
      <c r="J250" s="2"/>
      <c r="K250" s="2"/>
      <c r="L250" s="2"/>
      <c r="M250" s="2"/>
    </row>
    <row r="251" spans="1:13" s="53" customFormat="1" ht="12">
      <c r="A251" s="33" t="s">
        <v>373</v>
      </c>
      <c r="B251" s="34">
        <v>800</v>
      </c>
      <c r="C251" s="18" t="s">
        <v>15</v>
      </c>
      <c r="D251" s="18" t="s">
        <v>8</v>
      </c>
      <c r="E251" s="18"/>
      <c r="F251" s="42"/>
      <c r="G251" s="65">
        <f t="shared" si="74"/>
        <v>5545.9</v>
      </c>
      <c r="H251" s="65">
        <f t="shared" si="74"/>
        <v>0</v>
      </c>
      <c r="I251" s="65">
        <f t="shared" si="72"/>
        <v>5545.9</v>
      </c>
      <c r="J251" s="5"/>
      <c r="K251" s="5"/>
      <c r="L251" s="5"/>
      <c r="M251" s="5"/>
    </row>
    <row r="252" spans="1:13" s="2" customFormat="1" ht="27" customHeight="1">
      <c r="A252" s="24" t="s">
        <v>378</v>
      </c>
      <c r="B252" s="30">
        <v>800</v>
      </c>
      <c r="C252" s="20" t="s">
        <v>15</v>
      </c>
      <c r="D252" s="20" t="s">
        <v>8</v>
      </c>
      <c r="E252" s="20" t="s">
        <v>375</v>
      </c>
      <c r="F252" s="23"/>
      <c r="G252" s="64">
        <f>G256+G265+G253+G259+G262</f>
        <v>5545.9</v>
      </c>
      <c r="H252" s="64">
        <f>H256+H265+H253+H259+H262</f>
        <v>0</v>
      </c>
      <c r="I252" s="64">
        <f t="shared" si="72"/>
        <v>5545.9</v>
      </c>
    </row>
    <row r="253" spans="1:13" s="2" customFormat="1" ht="24" hidden="1">
      <c r="A253" s="21" t="s">
        <v>407</v>
      </c>
      <c r="B253" s="30">
        <v>800</v>
      </c>
      <c r="C253" s="20" t="s">
        <v>15</v>
      </c>
      <c r="D253" s="20" t="s">
        <v>8</v>
      </c>
      <c r="E253" s="20" t="s">
        <v>406</v>
      </c>
      <c r="F253" s="23"/>
      <c r="G253" s="64">
        <f>G254</f>
        <v>0</v>
      </c>
      <c r="H253" s="64">
        <f>H254</f>
        <v>0</v>
      </c>
      <c r="I253" s="64">
        <f t="shared" si="72"/>
        <v>0</v>
      </c>
    </row>
    <row r="254" spans="1:13" s="2" customFormat="1" ht="12" hidden="1">
      <c r="A254" s="24" t="s">
        <v>69</v>
      </c>
      <c r="B254" s="30">
        <v>800</v>
      </c>
      <c r="C254" s="20" t="s">
        <v>15</v>
      </c>
      <c r="D254" s="20" t="s">
        <v>8</v>
      </c>
      <c r="E254" s="20" t="s">
        <v>406</v>
      </c>
      <c r="F254" s="23" t="s">
        <v>67</v>
      </c>
      <c r="G254" s="64">
        <f>G255</f>
        <v>0</v>
      </c>
      <c r="H254" s="64">
        <f>H255</f>
        <v>0</v>
      </c>
      <c r="I254" s="64">
        <f t="shared" si="72"/>
        <v>0</v>
      </c>
    </row>
    <row r="255" spans="1:13" s="2" customFormat="1" ht="12" hidden="1">
      <c r="A255" s="24" t="s">
        <v>87</v>
      </c>
      <c r="B255" s="30">
        <v>800</v>
      </c>
      <c r="C255" s="20" t="s">
        <v>15</v>
      </c>
      <c r="D255" s="20" t="s">
        <v>8</v>
      </c>
      <c r="E255" s="20" t="s">
        <v>406</v>
      </c>
      <c r="F255" s="23" t="s">
        <v>68</v>
      </c>
      <c r="G255" s="64">
        <v>0</v>
      </c>
      <c r="H255" s="101"/>
      <c r="I255" s="64">
        <f t="shared" si="72"/>
        <v>0</v>
      </c>
    </row>
    <row r="256" spans="1:13" s="2" customFormat="1" ht="12">
      <c r="A256" s="24" t="s">
        <v>377</v>
      </c>
      <c r="B256" s="30">
        <v>800</v>
      </c>
      <c r="C256" s="20" t="s">
        <v>15</v>
      </c>
      <c r="D256" s="20" t="s">
        <v>8</v>
      </c>
      <c r="E256" s="20" t="s">
        <v>376</v>
      </c>
      <c r="F256" s="23"/>
      <c r="G256" s="64">
        <f t="shared" si="74"/>
        <v>935</v>
      </c>
      <c r="H256" s="64">
        <f t="shared" si="74"/>
        <v>0</v>
      </c>
      <c r="I256" s="64">
        <f t="shared" si="72"/>
        <v>935</v>
      </c>
    </row>
    <row r="257" spans="1:9" s="2" customFormat="1" ht="12">
      <c r="A257" s="24" t="s">
        <v>69</v>
      </c>
      <c r="B257" s="30">
        <v>800</v>
      </c>
      <c r="C257" s="20" t="s">
        <v>15</v>
      </c>
      <c r="D257" s="20" t="s">
        <v>8</v>
      </c>
      <c r="E257" s="20" t="s">
        <v>376</v>
      </c>
      <c r="F257" s="23" t="s">
        <v>67</v>
      </c>
      <c r="G257" s="64">
        <f t="shared" si="74"/>
        <v>935</v>
      </c>
      <c r="H257" s="64">
        <f t="shared" si="74"/>
        <v>0</v>
      </c>
      <c r="I257" s="64">
        <f t="shared" si="72"/>
        <v>935</v>
      </c>
    </row>
    <row r="258" spans="1:9" s="2" customFormat="1" ht="12">
      <c r="A258" s="24" t="s">
        <v>87</v>
      </c>
      <c r="B258" s="30">
        <v>800</v>
      </c>
      <c r="C258" s="20" t="s">
        <v>15</v>
      </c>
      <c r="D258" s="20" t="s">
        <v>8</v>
      </c>
      <c r="E258" s="20" t="s">
        <v>376</v>
      </c>
      <c r="F258" s="23" t="s">
        <v>68</v>
      </c>
      <c r="G258" s="64">
        <v>935</v>
      </c>
      <c r="H258" s="101"/>
      <c r="I258" s="64">
        <f t="shared" si="72"/>
        <v>935</v>
      </c>
    </row>
    <row r="259" spans="1:9" s="2" customFormat="1" ht="12">
      <c r="A259" s="24" t="s">
        <v>468</v>
      </c>
      <c r="B259" s="30">
        <v>800</v>
      </c>
      <c r="C259" s="20" t="s">
        <v>15</v>
      </c>
      <c r="D259" s="20" t="s">
        <v>8</v>
      </c>
      <c r="E259" s="20" t="s">
        <v>467</v>
      </c>
      <c r="F259" s="23"/>
      <c r="G259" s="64">
        <f>G260</f>
        <v>433.4</v>
      </c>
      <c r="H259" s="64">
        <f>H260</f>
        <v>0</v>
      </c>
      <c r="I259" s="64">
        <f t="shared" si="72"/>
        <v>433.4</v>
      </c>
    </row>
    <row r="260" spans="1:9" s="2" customFormat="1" ht="12">
      <c r="A260" s="24" t="s">
        <v>69</v>
      </c>
      <c r="B260" s="30">
        <v>800</v>
      </c>
      <c r="C260" s="20" t="s">
        <v>15</v>
      </c>
      <c r="D260" s="20" t="s">
        <v>8</v>
      </c>
      <c r="E260" s="20" t="s">
        <v>467</v>
      </c>
      <c r="F260" s="23" t="s">
        <v>67</v>
      </c>
      <c r="G260" s="64">
        <f>G261</f>
        <v>433.4</v>
      </c>
      <c r="H260" s="64">
        <f>H261</f>
        <v>0</v>
      </c>
      <c r="I260" s="64">
        <f t="shared" si="72"/>
        <v>433.4</v>
      </c>
    </row>
    <row r="261" spans="1:9" s="2" customFormat="1" ht="12">
      <c r="A261" s="24" t="s">
        <v>87</v>
      </c>
      <c r="B261" s="30">
        <v>800</v>
      </c>
      <c r="C261" s="20" t="s">
        <v>15</v>
      </c>
      <c r="D261" s="20" t="s">
        <v>8</v>
      </c>
      <c r="E261" s="20" t="s">
        <v>467</v>
      </c>
      <c r="F261" s="23" t="s">
        <v>68</v>
      </c>
      <c r="G261" s="64">
        <v>433.4</v>
      </c>
      <c r="H261" s="101"/>
      <c r="I261" s="64">
        <f t="shared" si="72"/>
        <v>433.4</v>
      </c>
    </row>
    <row r="262" spans="1:9" s="2" customFormat="1" ht="24">
      <c r="A262" s="24" t="s">
        <v>483</v>
      </c>
      <c r="B262" s="30">
        <v>800</v>
      </c>
      <c r="C262" s="20" t="s">
        <v>15</v>
      </c>
      <c r="D262" s="20" t="s">
        <v>8</v>
      </c>
      <c r="E262" s="20" t="s">
        <v>482</v>
      </c>
      <c r="F262" s="23"/>
      <c r="G262" s="64">
        <f>G263</f>
        <v>310</v>
      </c>
      <c r="H262" s="64">
        <f>H263</f>
        <v>0</v>
      </c>
      <c r="I262" s="64">
        <f t="shared" si="72"/>
        <v>310</v>
      </c>
    </row>
    <row r="263" spans="1:9" s="2" customFormat="1" ht="12">
      <c r="A263" s="24" t="s">
        <v>69</v>
      </c>
      <c r="B263" s="30">
        <v>800</v>
      </c>
      <c r="C263" s="20" t="s">
        <v>15</v>
      </c>
      <c r="D263" s="20" t="s">
        <v>8</v>
      </c>
      <c r="E263" s="20" t="s">
        <v>482</v>
      </c>
      <c r="F263" s="23" t="s">
        <v>67</v>
      </c>
      <c r="G263" s="64">
        <f>G264</f>
        <v>310</v>
      </c>
      <c r="H263" s="64">
        <f>H264</f>
        <v>0</v>
      </c>
      <c r="I263" s="64">
        <f t="shared" si="72"/>
        <v>310</v>
      </c>
    </row>
    <row r="264" spans="1:9" s="2" customFormat="1" ht="12">
      <c r="A264" s="24" t="s">
        <v>87</v>
      </c>
      <c r="B264" s="30">
        <v>800</v>
      </c>
      <c r="C264" s="20" t="s">
        <v>15</v>
      </c>
      <c r="D264" s="20" t="s">
        <v>8</v>
      </c>
      <c r="E264" s="20" t="s">
        <v>482</v>
      </c>
      <c r="F264" s="23" t="s">
        <v>68</v>
      </c>
      <c r="G264" s="64">
        <v>310</v>
      </c>
      <c r="H264" s="101"/>
      <c r="I264" s="64">
        <f t="shared" si="72"/>
        <v>310</v>
      </c>
    </row>
    <row r="265" spans="1:9" s="2" customFormat="1" ht="24">
      <c r="A265" s="24" t="s">
        <v>380</v>
      </c>
      <c r="B265" s="30">
        <v>800</v>
      </c>
      <c r="C265" s="20" t="s">
        <v>15</v>
      </c>
      <c r="D265" s="20" t="s">
        <v>8</v>
      </c>
      <c r="E265" s="20" t="s">
        <v>381</v>
      </c>
      <c r="F265" s="23"/>
      <c r="G265" s="64">
        <f>G266</f>
        <v>3867.5</v>
      </c>
      <c r="H265" s="64">
        <f t="shared" ref="H265:H266" si="75">H266</f>
        <v>0</v>
      </c>
      <c r="I265" s="64">
        <f t="shared" si="72"/>
        <v>3867.5</v>
      </c>
    </row>
    <row r="266" spans="1:9" s="2" customFormat="1" ht="12">
      <c r="A266" s="24" t="s">
        <v>69</v>
      </c>
      <c r="B266" s="30">
        <v>800</v>
      </c>
      <c r="C266" s="20" t="s">
        <v>15</v>
      </c>
      <c r="D266" s="20" t="s">
        <v>8</v>
      </c>
      <c r="E266" s="20" t="s">
        <v>381</v>
      </c>
      <c r="F266" s="23" t="s">
        <v>67</v>
      </c>
      <c r="G266" s="64">
        <f>G267</f>
        <v>3867.5</v>
      </c>
      <c r="H266" s="64">
        <f t="shared" si="75"/>
        <v>0</v>
      </c>
      <c r="I266" s="64">
        <f t="shared" si="72"/>
        <v>3867.5</v>
      </c>
    </row>
    <row r="267" spans="1:9" s="2" customFormat="1" ht="12">
      <c r="A267" s="24" t="s">
        <v>87</v>
      </c>
      <c r="B267" s="30">
        <v>800</v>
      </c>
      <c r="C267" s="20" t="s">
        <v>15</v>
      </c>
      <c r="D267" s="20" t="s">
        <v>8</v>
      </c>
      <c r="E267" s="20" t="s">
        <v>381</v>
      </c>
      <c r="F267" s="23" t="s">
        <v>68</v>
      </c>
      <c r="G267" s="64">
        <v>3867.5</v>
      </c>
      <c r="H267" s="103"/>
      <c r="I267" s="64">
        <f t="shared" si="72"/>
        <v>3867.5</v>
      </c>
    </row>
    <row r="268" spans="1:9" s="2" customFormat="1" ht="12">
      <c r="A268" s="25" t="s">
        <v>21</v>
      </c>
      <c r="B268" s="16" t="s">
        <v>22</v>
      </c>
      <c r="C268" s="16" t="s">
        <v>9</v>
      </c>
      <c r="D268" s="20"/>
      <c r="E268" s="20"/>
      <c r="F268" s="23"/>
      <c r="G268" s="63">
        <f>G274+G304+G269</f>
        <v>12413.2</v>
      </c>
      <c r="H268" s="63">
        <f>H274+H304+H269</f>
        <v>85</v>
      </c>
      <c r="I268" s="63">
        <f t="shared" si="72"/>
        <v>12498.2</v>
      </c>
    </row>
    <row r="269" spans="1:9" s="5" customFormat="1" ht="0.75" hidden="1" customHeight="1">
      <c r="A269" s="22" t="s">
        <v>23</v>
      </c>
      <c r="B269" s="18" t="s">
        <v>22</v>
      </c>
      <c r="C269" s="18" t="s">
        <v>9</v>
      </c>
      <c r="D269" s="18" t="s">
        <v>5</v>
      </c>
      <c r="E269" s="19"/>
      <c r="F269" s="80"/>
      <c r="G269" s="65">
        <f>G270</f>
        <v>0</v>
      </c>
      <c r="H269" s="65">
        <f>H270</f>
        <v>0</v>
      </c>
      <c r="I269" s="63">
        <f t="shared" si="72"/>
        <v>0</v>
      </c>
    </row>
    <row r="270" spans="1:9" s="2" customFormat="1" ht="24" hidden="1">
      <c r="A270" s="21" t="s">
        <v>342</v>
      </c>
      <c r="B270" s="57" t="s">
        <v>22</v>
      </c>
      <c r="C270" s="57" t="s">
        <v>9</v>
      </c>
      <c r="D270" s="57" t="s">
        <v>5</v>
      </c>
      <c r="E270" s="57" t="s">
        <v>340</v>
      </c>
      <c r="F270" s="58"/>
      <c r="G270" s="64">
        <f>G271</f>
        <v>0</v>
      </c>
      <c r="H270" s="64">
        <f>H271</f>
        <v>0</v>
      </c>
      <c r="I270" s="64">
        <f t="shared" si="72"/>
        <v>0</v>
      </c>
    </row>
    <row r="271" spans="1:9" s="2" customFormat="1" ht="12" hidden="1">
      <c r="A271" s="21" t="s">
        <v>138</v>
      </c>
      <c r="B271" s="57" t="s">
        <v>22</v>
      </c>
      <c r="C271" s="57" t="s">
        <v>9</v>
      </c>
      <c r="D271" s="57" t="s">
        <v>5</v>
      </c>
      <c r="E271" s="57" t="s">
        <v>341</v>
      </c>
      <c r="F271" s="58" t="s">
        <v>135</v>
      </c>
      <c r="G271" s="64">
        <f t="shared" ref="G271:H272" si="76">G272</f>
        <v>0</v>
      </c>
      <c r="H271" s="64">
        <f t="shared" si="76"/>
        <v>0</v>
      </c>
      <c r="I271" s="64">
        <f t="shared" si="72"/>
        <v>0</v>
      </c>
    </row>
    <row r="272" spans="1:9" s="2" customFormat="1" ht="12" hidden="1">
      <c r="A272" s="21" t="s">
        <v>137</v>
      </c>
      <c r="B272" s="57" t="s">
        <v>22</v>
      </c>
      <c r="C272" s="57" t="s">
        <v>9</v>
      </c>
      <c r="D272" s="57" t="s">
        <v>5</v>
      </c>
      <c r="E272" s="57" t="s">
        <v>341</v>
      </c>
      <c r="F272" s="58" t="s">
        <v>136</v>
      </c>
      <c r="G272" s="64">
        <f t="shared" si="76"/>
        <v>0</v>
      </c>
      <c r="H272" s="64">
        <f t="shared" si="76"/>
        <v>0</v>
      </c>
      <c r="I272" s="64">
        <f t="shared" si="72"/>
        <v>0</v>
      </c>
    </row>
    <row r="273" spans="1:9" s="2" customFormat="1" ht="12" hidden="1">
      <c r="A273" s="29" t="s">
        <v>358</v>
      </c>
      <c r="B273" s="57" t="s">
        <v>22</v>
      </c>
      <c r="C273" s="57" t="s">
        <v>9</v>
      </c>
      <c r="D273" s="57" t="s">
        <v>5</v>
      </c>
      <c r="E273" s="57" t="s">
        <v>341</v>
      </c>
      <c r="F273" s="58" t="s">
        <v>136</v>
      </c>
      <c r="G273" s="64">
        <v>0</v>
      </c>
      <c r="H273" s="101"/>
      <c r="I273" s="64">
        <f t="shared" si="72"/>
        <v>0</v>
      </c>
    </row>
    <row r="274" spans="1:9" s="8" customFormat="1" ht="12">
      <c r="A274" s="22" t="s">
        <v>253</v>
      </c>
      <c r="B274" s="18" t="s">
        <v>22</v>
      </c>
      <c r="C274" s="18" t="s">
        <v>9</v>
      </c>
      <c r="D274" s="18" t="s">
        <v>7</v>
      </c>
      <c r="E274" s="20"/>
      <c r="F274" s="23"/>
      <c r="G274" s="65">
        <f>G275</f>
        <v>11568.2</v>
      </c>
      <c r="H274" s="65">
        <f t="shared" ref="H274:H275" si="77">H275</f>
        <v>85</v>
      </c>
      <c r="I274" s="65">
        <f t="shared" si="72"/>
        <v>11653.2</v>
      </c>
    </row>
    <row r="275" spans="1:9" s="8" customFormat="1" ht="12">
      <c r="A275" s="21" t="s">
        <v>241</v>
      </c>
      <c r="B275" s="20" t="s">
        <v>22</v>
      </c>
      <c r="C275" s="20" t="s">
        <v>9</v>
      </c>
      <c r="D275" s="20" t="s">
        <v>7</v>
      </c>
      <c r="E275" s="20" t="s">
        <v>162</v>
      </c>
      <c r="F275" s="23"/>
      <c r="G275" s="64">
        <f>G276</f>
        <v>11568.2</v>
      </c>
      <c r="H275" s="64">
        <f t="shared" si="77"/>
        <v>85</v>
      </c>
      <c r="I275" s="64">
        <f t="shared" si="72"/>
        <v>11653.2</v>
      </c>
    </row>
    <row r="276" spans="1:9" s="8" customFormat="1" ht="12">
      <c r="A276" s="21" t="s">
        <v>271</v>
      </c>
      <c r="B276" s="20" t="s">
        <v>22</v>
      </c>
      <c r="C276" s="20" t="s">
        <v>9</v>
      </c>
      <c r="D276" s="20" t="s">
        <v>7</v>
      </c>
      <c r="E276" s="20" t="s">
        <v>242</v>
      </c>
      <c r="F276" s="23"/>
      <c r="G276" s="64">
        <f>G283+G286+G289+G280+G277+G298+G301+G292+G295</f>
        <v>11568.2</v>
      </c>
      <c r="H276" s="64">
        <f>H283+H286+H289+H280+H277+H298+H301+H292+H295</f>
        <v>85</v>
      </c>
      <c r="I276" s="64">
        <f t="shared" si="72"/>
        <v>11653.2</v>
      </c>
    </row>
    <row r="277" spans="1:9" s="8" customFormat="1" ht="15" hidden="1" customHeight="1">
      <c r="A277" s="21" t="s">
        <v>323</v>
      </c>
      <c r="B277" s="20" t="s">
        <v>22</v>
      </c>
      <c r="C277" s="20" t="s">
        <v>9</v>
      </c>
      <c r="D277" s="20" t="s">
        <v>7</v>
      </c>
      <c r="E277" s="20" t="s">
        <v>354</v>
      </c>
      <c r="F277" s="23"/>
      <c r="G277" s="64">
        <f>G278</f>
        <v>0</v>
      </c>
      <c r="H277" s="101"/>
      <c r="I277" s="64">
        <f t="shared" si="72"/>
        <v>0</v>
      </c>
    </row>
    <row r="278" spans="1:9" s="8" customFormat="1" ht="15" hidden="1" customHeight="1">
      <c r="A278" s="21" t="s">
        <v>95</v>
      </c>
      <c r="B278" s="20" t="s">
        <v>22</v>
      </c>
      <c r="C278" s="20" t="s">
        <v>9</v>
      </c>
      <c r="D278" s="20" t="s">
        <v>7</v>
      </c>
      <c r="E278" s="20" t="s">
        <v>354</v>
      </c>
      <c r="F278" s="23" t="s">
        <v>94</v>
      </c>
      <c r="G278" s="64">
        <f>G279</f>
        <v>0</v>
      </c>
      <c r="H278" s="101"/>
      <c r="I278" s="64">
        <f t="shared" si="72"/>
        <v>0</v>
      </c>
    </row>
    <row r="279" spans="1:9" s="8" customFormat="1" ht="15" hidden="1" customHeight="1">
      <c r="A279" s="21" t="s">
        <v>217</v>
      </c>
      <c r="B279" s="20" t="s">
        <v>22</v>
      </c>
      <c r="C279" s="20" t="s">
        <v>9</v>
      </c>
      <c r="D279" s="20" t="s">
        <v>7</v>
      </c>
      <c r="E279" s="20" t="s">
        <v>354</v>
      </c>
      <c r="F279" s="23" t="s">
        <v>218</v>
      </c>
      <c r="G279" s="64">
        <v>0</v>
      </c>
      <c r="H279" s="101"/>
      <c r="I279" s="64">
        <f t="shared" si="72"/>
        <v>0</v>
      </c>
    </row>
    <row r="280" spans="1:9" s="8" customFormat="1" ht="36">
      <c r="A280" s="21" t="s">
        <v>132</v>
      </c>
      <c r="B280" s="20" t="s">
        <v>22</v>
      </c>
      <c r="C280" s="20" t="s">
        <v>9</v>
      </c>
      <c r="D280" s="20" t="s">
        <v>7</v>
      </c>
      <c r="E280" s="20" t="s">
        <v>287</v>
      </c>
      <c r="F280" s="23"/>
      <c r="G280" s="64">
        <f>G281</f>
        <v>508</v>
      </c>
      <c r="H280" s="64">
        <f t="shared" ref="H280:H281" si="78">H281</f>
        <v>0</v>
      </c>
      <c r="I280" s="64">
        <f t="shared" si="72"/>
        <v>508</v>
      </c>
    </row>
    <row r="281" spans="1:9" s="8" customFormat="1" ht="12">
      <c r="A281" s="21" t="s">
        <v>95</v>
      </c>
      <c r="B281" s="20" t="s">
        <v>22</v>
      </c>
      <c r="C281" s="20" t="s">
        <v>9</v>
      </c>
      <c r="D281" s="20" t="s">
        <v>7</v>
      </c>
      <c r="E281" s="20" t="s">
        <v>287</v>
      </c>
      <c r="F281" s="23" t="s">
        <v>94</v>
      </c>
      <c r="G281" s="64">
        <f>G282</f>
        <v>508</v>
      </c>
      <c r="H281" s="64">
        <f t="shared" si="78"/>
        <v>0</v>
      </c>
      <c r="I281" s="64">
        <f t="shared" si="72"/>
        <v>508</v>
      </c>
    </row>
    <row r="282" spans="1:9" s="8" customFormat="1" ht="12">
      <c r="A282" s="21" t="s">
        <v>217</v>
      </c>
      <c r="B282" s="20" t="s">
        <v>22</v>
      </c>
      <c r="C282" s="20" t="s">
        <v>9</v>
      </c>
      <c r="D282" s="20" t="s">
        <v>7</v>
      </c>
      <c r="E282" s="20" t="s">
        <v>287</v>
      </c>
      <c r="F282" s="23" t="s">
        <v>218</v>
      </c>
      <c r="G282" s="64">
        <v>508</v>
      </c>
      <c r="H282" s="101"/>
      <c r="I282" s="64">
        <f t="shared" si="72"/>
        <v>508</v>
      </c>
    </row>
    <row r="283" spans="1:9" s="8" customFormat="1" ht="12">
      <c r="A283" s="21" t="s">
        <v>74</v>
      </c>
      <c r="B283" s="20" t="s">
        <v>22</v>
      </c>
      <c r="C283" s="20" t="s">
        <v>9</v>
      </c>
      <c r="D283" s="20" t="s">
        <v>7</v>
      </c>
      <c r="E283" s="20" t="s">
        <v>243</v>
      </c>
      <c r="F283" s="23"/>
      <c r="G283" s="64">
        <f>G284</f>
        <v>10518.6</v>
      </c>
      <c r="H283" s="64">
        <f t="shared" ref="H283:H284" si="79">H284</f>
        <v>72.900000000000006</v>
      </c>
      <c r="I283" s="64">
        <f t="shared" si="72"/>
        <v>10591.5</v>
      </c>
    </row>
    <row r="284" spans="1:9" s="8" customFormat="1" ht="12">
      <c r="A284" s="21" t="s">
        <v>95</v>
      </c>
      <c r="B284" s="20" t="s">
        <v>22</v>
      </c>
      <c r="C284" s="20" t="s">
        <v>9</v>
      </c>
      <c r="D284" s="20" t="s">
        <v>7</v>
      </c>
      <c r="E284" s="20" t="s">
        <v>243</v>
      </c>
      <c r="F284" s="23" t="s">
        <v>94</v>
      </c>
      <c r="G284" s="64">
        <f>G285</f>
        <v>10518.6</v>
      </c>
      <c r="H284" s="64">
        <f t="shared" si="79"/>
        <v>72.900000000000006</v>
      </c>
      <c r="I284" s="64">
        <f t="shared" si="72"/>
        <v>10591.5</v>
      </c>
    </row>
    <row r="285" spans="1:9" s="8" customFormat="1" ht="12">
      <c r="A285" s="21" t="s">
        <v>217</v>
      </c>
      <c r="B285" s="20" t="s">
        <v>22</v>
      </c>
      <c r="C285" s="20" t="s">
        <v>9</v>
      </c>
      <c r="D285" s="20" t="s">
        <v>7</v>
      </c>
      <c r="E285" s="20" t="s">
        <v>243</v>
      </c>
      <c r="F285" s="23" t="s">
        <v>218</v>
      </c>
      <c r="G285" s="64">
        <v>10518.6</v>
      </c>
      <c r="H285" s="101">
        <f>72.9</f>
        <v>72.900000000000006</v>
      </c>
      <c r="I285" s="64">
        <f t="shared" si="72"/>
        <v>10591.5</v>
      </c>
    </row>
    <row r="286" spans="1:9" s="8" customFormat="1" ht="24">
      <c r="A286" s="21" t="s">
        <v>98</v>
      </c>
      <c r="B286" s="20" t="s">
        <v>22</v>
      </c>
      <c r="C286" s="20" t="s">
        <v>9</v>
      </c>
      <c r="D286" s="20" t="s">
        <v>7</v>
      </c>
      <c r="E286" s="20" t="s">
        <v>244</v>
      </c>
      <c r="F286" s="23"/>
      <c r="G286" s="64">
        <f>G287</f>
        <v>163.6</v>
      </c>
      <c r="H286" s="64">
        <f t="shared" ref="H286:H287" si="80">H287</f>
        <v>-72.900000000000006</v>
      </c>
      <c r="I286" s="64">
        <f t="shared" si="72"/>
        <v>90.699999999999989</v>
      </c>
    </row>
    <row r="287" spans="1:9" s="8" customFormat="1" ht="12">
      <c r="A287" s="21" t="s">
        <v>95</v>
      </c>
      <c r="B287" s="20" t="s">
        <v>22</v>
      </c>
      <c r="C287" s="20" t="s">
        <v>9</v>
      </c>
      <c r="D287" s="20" t="s">
        <v>7</v>
      </c>
      <c r="E287" s="20" t="s">
        <v>244</v>
      </c>
      <c r="F287" s="23" t="s">
        <v>94</v>
      </c>
      <c r="G287" s="64">
        <f>G288</f>
        <v>163.6</v>
      </c>
      <c r="H287" s="64">
        <f t="shared" si="80"/>
        <v>-72.900000000000006</v>
      </c>
      <c r="I287" s="64">
        <f t="shared" si="72"/>
        <v>90.699999999999989</v>
      </c>
    </row>
    <row r="288" spans="1:9" s="8" customFormat="1" ht="12">
      <c r="A288" s="21" t="s">
        <v>217</v>
      </c>
      <c r="B288" s="20" t="s">
        <v>22</v>
      </c>
      <c r="C288" s="20" t="s">
        <v>9</v>
      </c>
      <c r="D288" s="20" t="s">
        <v>7</v>
      </c>
      <c r="E288" s="20" t="s">
        <v>244</v>
      </c>
      <c r="F288" s="23" t="s">
        <v>218</v>
      </c>
      <c r="G288" s="64">
        <v>163.6</v>
      </c>
      <c r="H288" s="101">
        <f>-72.9</f>
        <v>-72.900000000000006</v>
      </c>
      <c r="I288" s="64">
        <f t="shared" si="72"/>
        <v>90.699999999999989</v>
      </c>
    </row>
    <row r="289" spans="1:9" s="8" customFormat="1" ht="12">
      <c r="A289" s="21" t="s">
        <v>99</v>
      </c>
      <c r="B289" s="20" t="s">
        <v>22</v>
      </c>
      <c r="C289" s="20" t="s">
        <v>9</v>
      </c>
      <c r="D289" s="20" t="s">
        <v>7</v>
      </c>
      <c r="E289" s="20" t="s">
        <v>246</v>
      </c>
      <c r="F289" s="23"/>
      <c r="G289" s="64">
        <f>G290</f>
        <v>20</v>
      </c>
      <c r="H289" s="64">
        <f t="shared" ref="H289:H290" si="81">H290</f>
        <v>0</v>
      </c>
      <c r="I289" s="64">
        <f t="shared" si="72"/>
        <v>20</v>
      </c>
    </row>
    <row r="290" spans="1:9" s="8" customFormat="1" ht="12">
      <c r="A290" s="21" t="s">
        <v>95</v>
      </c>
      <c r="B290" s="20" t="s">
        <v>22</v>
      </c>
      <c r="C290" s="20" t="s">
        <v>9</v>
      </c>
      <c r="D290" s="20" t="s">
        <v>7</v>
      </c>
      <c r="E290" s="20" t="s">
        <v>246</v>
      </c>
      <c r="F290" s="23" t="s">
        <v>94</v>
      </c>
      <c r="G290" s="64">
        <f>G291</f>
        <v>20</v>
      </c>
      <c r="H290" s="64">
        <f t="shared" si="81"/>
        <v>0</v>
      </c>
      <c r="I290" s="64">
        <f t="shared" si="72"/>
        <v>20</v>
      </c>
    </row>
    <row r="291" spans="1:9" s="8" customFormat="1" ht="12">
      <c r="A291" s="21" t="s">
        <v>217</v>
      </c>
      <c r="B291" s="20" t="s">
        <v>22</v>
      </c>
      <c r="C291" s="20" t="s">
        <v>9</v>
      </c>
      <c r="D291" s="20" t="s">
        <v>7</v>
      </c>
      <c r="E291" s="20" t="s">
        <v>246</v>
      </c>
      <c r="F291" s="23" t="s">
        <v>218</v>
      </c>
      <c r="G291" s="64">
        <v>20</v>
      </c>
      <c r="H291" s="101"/>
      <c r="I291" s="64">
        <f t="shared" si="72"/>
        <v>20</v>
      </c>
    </row>
    <row r="292" spans="1:9" s="8" customFormat="1" ht="12">
      <c r="A292" s="21" t="s">
        <v>476</v>
      </c>
      <c r="B292" s="20" t="s">
        <v>22</v>
      </c>
      <c r="C292" s="20" t="s">
        <v>9</v>
      </c>
      <c r="D292" s="20" t="s">
        <v>7</v>
      </c>
      <c r="E292" s="20" t="s">
        <v>475</v>
      </c>
      <c r="F292" s="23"/>
      <c r="G292" s="64">
        <f>G293</f>
        <v>350</v>
      </c>
      <c r="H292" s="64">
        <f>H293</f>
        <v>0</v>
      </c>
      <c r="I292" s="64">
        <f t="shared" si="72"/>
        <v>350</v>
      </c>
    </row>
    <row r="293" spans="1:9" s="8" customFormat="1" ht="12">
      <c r="A293" s="21" t="s">
        <v>95</v>
      </c>
      <c r="B293" s="20" t="s">
        <v>22</v>
      </c>
      <c r="C293" s="20" t="s">
        <v>9</v>
      </c>
      <c r="D293" s="20" t="s">
        <v>7</v>
      </c>
      <c r="E293" s="20" t="s">
        <v>475</v>
      </c>
      <c r="F293" s="23" t="s">
        <v>94</v>
      </c>
      <c r="G293" s="64">
        <f>G294</f>
        <v>350</v>
      </c>
      <c r="H293" s="64">
        <f>H294</f>
        <v>0</v>
      </c>
      <c r="I293" s="64">
        <f t="shared" si="72"/>
        <v>350</v>
      </c>
    </row>
    <row r="294" spans="1:9" s="8" customFormat="1" ht="12">
      <c r="A294" s="21" t="s">
        <v>217</v>
      </c>
      <c r="B294" s="20" t="s">
        <v>22</v>
      </c>
      <c r="C294" s="20" t="s">
        <v>9</v>
      </c>
      <c r="D294" s="20" t="s">
        <v>7</v>
      </c>
      <c r="E294" s="20" t="s">
        <v>475</v>
      </c>
      <c r="F294" s="23" t="s">
        <v>218</v>
      </c>
      <c r="G294" s="64">
        <v>350</v>
      </c>
      <c r="H294" s="101"/>
      <c r="I294" s="64">
        <f t="shared" si="72"/>
        <v>350</v>
      </c>
    </row>
    <row r="295" spans="1:9" s="8" customFormat="1" ht="24">
      <c r="A295" s="21" t="s">
        <v>529</v>
      </c>
      <c r="B295" s="20" t="s">
        <v>22</v>
      </c>
      <c r="C295" s="20" t="s">
        <v>9</v>
      </c>
      <c r="D295" s="20" t="s">
        <v>7</v>
      </c>
      <c r="E295" s="20" t="s">
        <v>528</v>
      </c>
      <c r="F295" s="23"/>
      <c r="G295" s="64">
        <f>G296</f>
        <v>0</v>
      </c>
      <c r="H295" s="64">
        <f>H296</f>
        <v>85</v>
      </c>
      <c r="I295" s="64">
        <f t="shared" si="72"/>
        <v>85</v>
      </c>
    </row>
    <row r="296" spans="1:9" s="8" customFormat="1" ht="12">
      <c r="A296" s="21" t="s">
        <v>95</v>
      </c>
      <c r="B296" s="20" t="s">
        <v>22</v>
      </c>
      <c r="C296" s="20" t="s">
        <v>9</v>
      </c>
      <c r="D296" s="20" t="s">
        <v>7</v>
      </c>
      <c r="E296" s="20" t="s">
        <v>528</v>
      </c>
      <c r="F296" s="23" t="s">
        <v>94</v>
      </c>
      <c r="G296" s="64">
        <f>G297</f>
        <v>0</v>
      </c>
      <c r="H296" s="64">
        <f>H297</f>
        <v>85</v>
      </c>
      <c r="I296" s="64">
        <f t="shared" si="72"/>
        <v>85</v>
      </c>
    </row>
    <row r="297" spans="1:9" s="8" customFormat="1" ht="12">
      <c r="A297" s="21" t="s">
        <v>217</v>
      </c>
      <c r="B297" s="20" t="s">
        <v>22</v>
      </c>
      <c r="C297" s="20" t="s">
        <v>9</v>
      </c>
      <c r="D297" s="20" t="s">
        <v>7</v>
      </c>
      <c r="E297" s="20" t="s">
        <v>528</v>
      </c>
      <c r="F297" s="23" t="s">
        <v>218</v>
      </c>
      <c r="G297" s="64">
        <v>0</v>
      </c>
      <c r="H297" s="101">
        <v>85</v>
      </c>
      <c r="I297" s="64">
        <f t="shared" si="72"/>
        <v>85</v>
      </c>
    </row>
    <row r="298" spans="1:9" s="8" customFormat="1" ht="36">
      <c r="A298" s="21" t="s">
        <v>472</v>
      </c>
      <c r="B298" s="20" t="s">
        <v>22</v>
      </c>
      <c r="C298" s="20" t="s">
        <v>9</v>
      </c>
      <c r="D298" s="20" t="s">
        <v>7</v>
      </c>
      <c r="E298" s="20" t="s">
        <v>283</v>
      </c>
      <c r="F298" s="23"/>
      <c r="G298" s="64">
        <f>G299</f>
        <v>8</v>
      </c>
      <c r="H298" s="64">
        <f>H299</f>
        <v>0</v>
      </c>
      <c r="I298" s="64">
        <f t="shared" si="72"/>
        <v>8</v>
      </c>
    </row>
    <row r="299" spans="1:9" s="8" customFormat="1" ht="12">
      <c r="A299" s="21" t="s">
        <v>95</v>
      </c>
      <c r="B299" s="20" t="s">
        <v>22</v>
      </c>
      <c r="C299" s="20" t="s">
        <v>9</v>
      </c>
      <c r="D299" s="20" t="s">
        <v>7</v>
      </c>
      <c r="E299" s="20" t="s">
        <v>283</v>
      </c>
      <c r="F299" s="23" t="s">
        <v>94</v>
      </c>
      <c r="G299" s="64">
        <f>G300</f>
        <v>8</v>
      </c>
      <c r="H299" s="64">
        <f>H300</f>
        <v>0</v>
      </c>
      <c r="I299" s="64">
        <f t="shared" si="72"/>
        <v>8</v>
      </c>
    </row>
    <row r="300" spans="1:9" s="8" customFormat="1" ht="12">
      <c r="A300" s="21" t="s">
        <v>217</v>
      </c>
      <c r="B300" s="20" t="s">
        <v>22</v>
      </c>
      <c r="C300" s="20" t="s">
        <v>9</v>
      </c>
      <c r="D300" s="20" t="s">
        <v>7</v>
      </c>
      <c r="E300" s="20" t="s">
        <v>283</v>
      </c>
      <c r="F300" s="23" t="s">
        <v>218</v>
      </c>
      <c r="G300" s="64">
        <v>8</v>
      </c>
      <c r="H300" s="101"/>
      <c r="I300" s="64">
        <f t="shared" si="72"/>
        <v>8</v>
      </c>
    </row>
    <row r="301" spans="1:9" s="8" customFormat="1" ht="12" hidden="1">
      <c r="A301" s="21" t="s">
        <v>306</v>
      </c>
      <c r="B301" s="20" t="s">
        <v>22</v>
      </c>
      <c r="C301" s="20" t="s">
        <v>9</v>
      </c>
      <c r="D301" s="20" t="s">
        <v>7</v>
      </c>
      <c r="E301" s="20" t="s">
        <v>321</v>
      </c>
      <c r="F301" s="23"/>
      <c r="G301" s="64">
        <f>G302</f>
        <v>0</v>
      </c>
      <c r="H301" s="101"/>
      <c r="I301" s="63">
        <f t="shared" si="72"/>
        <v>0</v>
      </c>
    </row>
    <row r="302" spans="1:9" s="8" customFormat="1" ht="12" hidden="1">
      <c r="A302" s="21" t="s">
        <v>95</v>
      </c>
      <c r="B302" s="20" t="s">
        <v>22</v>
      </c>
      <c r="C302" s="20" t="s">
        <v>9</v>
      </c>
      <c r="D302" s="20" t="s">
        <v>7</v>
      </c>
      <c r="E302" s="20" t="s">
        <v>321</v>
      </c>
      <c r="F302" s="23" t="s">
        <v>94</v>
      </c>
      <c r="G302" s="64">
        <f>G303</f>
        <v>0</v>
      </c>
      <c r="H302" s="101"/>
      <c r="I302" s="63">
        <f t="shared" si="72"/>
        <v>0</v>
      </c>
    </row>
    <row r="303" spans="1:9" s="8" customFormat="1" ht="12" hidden="1">
      <c r="A303" s="21" t="s">
        <v>217</v>
      </c>
      <c r="B303" s="20" t="s">
        <v>22</v>
      </c>
      <c r="C303" s="20" t="s">
        <v>9</v>
      </c>
      <c r="D303" s="20" t="s">
        <v>7</v>
      </c>
      <c r="E303" s="20" t="s">
        <v>321</v>
      </c>
      <c r="F303" s="23" t="s">
        <v>218</v>
      </c>
      <c r="G303" s="64"/>
      <c r="H303" s="101"/>
      <c r="I303" s="63">
        <f t="shared" si="72"/>
        <v>0</v>
      </c>
    </row>
    <row r="304" spans="1:9" s="8" customFormat="1" ht="12">
      <c r="A304" s="22" t="s">
        <v>277</v>
      </c>
      <c r="B304" s="34">
        <v>800</v>
      </c>
      <c r="C304" s="18" t="s">
        <v>9</v>
      </c>
      <c r="D304" s="18" t="s">
        <v>9</v>
      </c>
      <c r="E304" s="16"/>
      <c r="F304" s="16"/>
      <c r="G304" s="65">
        <f>G305+G321</f>
        <v>845</v>
      </c>
      <c r="H304" s="65">
        <f>H305+H321</f>
        <v>0</v>
      </c>
      <c r="I304" s="65">
        <f t="shared" si="72"/>
        <v>845</v>
      </c>
    </row>
    <row r="305" spans="1:9" s="8" customFormat="1" ht="24">
      <c r="A305" s="21" t="s">
        <v>119</v>
      </c>
      <c r="B305" s="30">
        <v>800</v>
      </c>
      <c r="C305" s="20" t="s">
        <v>9</v>
      </c>
      <c r="D305" s="20" t="s">
        <v>9</v>
      </c>
      <c r="E305" s="20" t="s">
        <v>163</v>
      </c>
      <c r="F305" s="20"/>
      <c r="G305" s="64">
        <f>G306+G317</f>
        <v>645</v>
      </c>
      <c r="H305" s="64">
        <f>H306+H317</f>
        <v>0</v>
      </c>
      <c r="I305" s="64">
        <f t="shared" si="72"/>
        <v>645</v>
      </c>
    </row>
    <row r="306" spans="1:9" s="8" customFormat="1" ht="12">
      <c r="A306" s="21" t="s">
        <v>120</v>
      </c>
      <c r="B306" s="30">
        <v>800</v>
      </c>
      <c r="C306" s="20" t="s">
        <v>9</v>
      </c>
      <c r="D306" s="20" t="s">
        <v>9</v>
      </c>
      <c r="E306" s="20" t="s">
        <v>164</v>
      </c>
      <c r="F306" s="20"/>
      <c r="G306" s="64">
        <f>G307+G312</f>
        <v>445</v>
      </c>
      <c r="H306" s="64">
        <f>H307+H312</f>
        <v>0</v>
      </c>
      <c r="I306" s="64">
        <f t="shared" si="72"/>
        <v>445</v>
      </c>
    </row>
    <row r="307" spans="1:9" s="2" customFormat="1" ht="12">
      <c r="A307" s="21" t="s">
        <v>88</v>
      </c>
      <c r="B307" s="30">
        <v>800</v>
      </c>
      <c r="C307" s="20" t="s">
        <v>9</v>
      </c>
      <c r="D307" s="20" t="s">
        <v>9</v>
      </c>
      <c r="E307" s="20" t="s">
        <v>165</v>
      </c>
      <c r="F307" s="20"/>
      <c r="G307" s="64">
        <f>G310+G308</f>
        <v>165</v>
      </c>
      <c r="H307" s="64">
        <f t="shared" ref="H307" si="82">H310+H308</f>
        <v>0</v>
      </c>
      <c r="I307" s="64">
        <f t="shared" si="72"/>
        <v>165</v>
      </c>
    </row>
    <row r="308" spans="1:9" s="2" customFormat="1" ht="24">
      <c r="A308" s="21" t="s">
        <v>61</v>
      </c>
      <c r="B308" s="30">
        <v>800</v>
      </c>
      <c r="C308" s="20" t="s">
        <v>9</v>
      </c>
      <c r="D308" s="20" t="s">
        <v>9</v>
      </c>
      <c r="E308" s="20" t="s">
        <v>165</v>
      </c>
      <c r="F308" s="20" t="s">
        <v>60</v>
      </c>
      <c r="G308" s="64">
        <f>G309</f>
        <v>22</v>
      </c>
      <c r="H308" s="64">
        <f t="shared" ref="H308" si="83">H309</f>
        <v>0</v>
      </c>
      <c r="I308" s="64">
        <f t="shared" si="72"/>
        <v>22</v>
      </c>
    </row>
    <row r="309" spans="1:9" s="2" customFormat="1" ht="12">
      <c r="A309" s="21" t="s">
        <v>63</v>
      </c>
      <c r="B309" s="30">
        <v>800</v>
      </c>
      <c r="C309" s="20" t="s">
        <v>9</v>
      </c>
      <c r="D309" s="20" t="s">
        <v>9</v>
      </c>
      <c r="E309" s="20" t="s">
        <v>165</v>
      </c>
      <c r="F309" s="20" t="s">
        <v>62</v>
      </c>
      <c r="G309" s="64">
        <v>22</v>
      </c>
      <c r="H309" s="101"/>
      <c r="I309" s="64">
        <f t="shared" si="72"/>
        <v>22</v>
      </c>
    </row>
    <row r="310" spans="1:9" s="2" customFormat="1" ht="12">
      <c r="A310" s="21" t="s">
        <v>69</v>
      </c>
      <c r="B310" s="30">
        <v>800</v>
      </c>
      <c r="C310" s="20" t="s">
        <v>9</v>
      </c>
      <c r="D310" s="20" t="s">
        <v>9</v>
      </c>
      <c r="E310" s="20" t="s">
        <v>165</v>
      </c>
      <c r="F310" s="20" t="s">
        <v>67</v>
      </c>
      <c r="G310" s="64">
        <f>G311</f>
        <v>143</v>
      </c>
      <c r="H310" s="64">
        <f t="shared" ref="H310" si="84">H311</f>
        <v>0</v>
      </c>
      <c r="I310" s="64">
        <f t="shared" si="72"/>
        <v>143</v>
      </c>
    </row>
    <row r="311" spans="1:9" s="2" customFormat="1" ht="12">
      <c r="A311" s="21" t="s">
        <v>89</v>
      </c>
      <c r="B311" s="30">
        <v>800</v>
      </c>
      <c r="C311" s="20" t="s">
        <v>9</v>
      </c>
      <c r="D311" s="20" t="s">
        <v>9</v>
      </c>
      <c r="E311" s="20" t="s">
        <v>165</v>
      </c>
      <c r="F311" s="20" t="s">
        <v>68</v>
      </c>
      <c r="G311" s="64">
        <v>143</v>
      </c>
      <c r="H311" s="101"/>
      <c r="I311" s="64">
        <f t="shared" si="72"/>
        <v>143</v>
      </c>
    </row>
    <row r="312" spans="1:9" s="2" customFormat="1" ht="12">
      <c r="A312" s="21" t="s">
        <v>457</v>
      </c>
      <c r="B312" s="30">
        <v>800</v>
      </c>
      <c r="C312" s="20" t="s">
        <v>9</v>
      </c>
      <c r="D312" s="20" t="s">
        <v>9</v>
      </c>
      <c r="E312" s="20" t="s">
        <v>226</v>
      </c>
      <c r="F312" s="20"/>
      <c r="G312" s="64">
        <f>G313+G315</f>
        <v>280</v>
      </c>
      <c r="H312" s="64">
        <f>H313+H315</f>
        <v>0</v>
      </c>
      <c r="I312" s="64">
        <f t="shared" si="72"/>
        <v>280</v>
      </c>
    </row>
    <row r="313" spans="1:9" s="2" customFormat="1" ht="12" hidden="1">
      <c r="A313" s="21" t="s">
        <v>69</v>
      </c>
      <c r="B313" s="30">
        <v>800</v>
      </c>
      <c r="C313" s="20" t="s">
        <v>9</v>
      </c>
      <c r="D313" s="20" t="s">
        <v>9</v>
      </c>
      <c r="E313" s="20" t="s">
        <v>226</v>
      </c>
      <c r="F313" s="20" t="s">
        <v>67</v>
      </c>
      <c r="G313" s="64">
        <f>G314</f>
        <v>0</v>
      </c>
      <c r="H313" s="64">
        <f t="shared" ref="H313" si="85">H314</f>
        <v>0</v>
      </c>
      <c r="I313" s="64">
        <f t="shared" si="72"/>
        <v>0</v>
      </c>
    </row>
    <row r="314" spans="1:9" s="2" customFormat="1" ht="12" hidden="1">
      <c r="A314" s="21" t="s">
        <v>89</v>
      </c>
      <c r="B314" s="30">
        <v>800</v>
      </c>
      <c r="C314" s="20" t="s">
        <v>9</v>
      </c>
      <c r="D314" s="20" t="s">
        <v>9</v>
      </c>
      <c r="E314" s="20" t="s">
        <v>226</v>
      </c>
      <c r="F314" s="20" t="s">
        <v>68</v>
      </c>
      <c r="G314" s="64"/>
      <c r="H314" s="101"/>
      <c r="I314" s="64">
        <f t="shared" si="72"/>
        <v>0</v>
      </c>
    </row>
    <row r="315" spans="1:9" s="2" customFormat="1" ht="12">
      <c r="A315" s="21" t="s">
        <v>95</v>
      </c>
      <c r="B315" s="30">
        <v>800</v>
      </c>
      <c r="C315" s="20" t="s">
        <v>9</v>
      </c>
      <c r="D315" s="20" t="s">
        <v>9</v>
      </c>
      <c r="E315" s="20" t="s">
        <v>226</v>
      </c>
      <c r="F315" s="23" t="s">
        <v>94</v>
      </c>
      <c r="G315" s="64">
        <f>G316</f>
        <v>280</v>
      </c>
      <c r="H315" s="64">
        <f>H316</f>
        <v>0</v>
      </c>
      <c r="I315" s="64">
        <f t="shared" si="72"/>
        <v>280</v>
      </c>
    </row>
    <row r="316" spans="1:9" s="2" customFormat="1" ht="12">
      <c r="A316" s="21" t="s">
        <v>217</v>
      </c>
      <c r="B316" s="30">
        <v>800</v>
      </c>
      <c r="C316" s="20" t="s">
        <v>9</v>
      </c>
      <c r="D316" s="20" t="s">
        <v>9</v>
      </c>
      <c r="E316" s="20" t="s">
        <v>226</v>
      </c>
      <c r="F316" s="23" t="s">
        <v>218</v>
      </c>
      <c r="G316" s="64">
        <v>280</v>
      </c>
      <c r="H316" s="101"/>
      <c r="I316" s="64">
        <f t="shared" si="72"/>
        <v>280</v>
      </c>
    </row>
    <row r="317" spans="1:9" s="2" customFormat="1" ht="24">
      <c r="A317" s="21" t="s">
        <v>206</v>
      </c>
      <c r="B317" s="30">
        <v>800</v>
      </c>
      <c r="C317" s="20" t="s">
        <v>9</v>
      </c>
      <c r="D317" s="20" t="s">
        <v>9</v>
      </c>
      <c r="E317" s="20" t="s">
        <v>205</v>
      </c>
      <c r="F317" s="20"/>
      <c r="G317" s="64">
        <f t="shared" ref="G317:H319" si="86">G318</f>
        <v>200</v>
      </c>
      <c r="H317" s="64">
        <f t="shared" si="86"/>
        <v>0</v>
      </c>
      <c r="I317" s="64">
        <f t="shared" si="72"/>
        <v>200</v>
      </c>
    </row>
    <row r="318" spans="1:9" s="2" customFormat="1" ht="12">
      <c r="A318" s="21" t="s">
        <v>88</v>
      </c>
      <c r="B318" s="30">
        <v>800</v>
      </c>
      <c r="C318" s="20" t="s">
        <v>9</v>
      </c>
      <c r="D318" s="20" t="s">
        <v>9</v>
      </c>
      <c r="E318" s="20" t="s">
        <v>207</v>
      </c>
      <c r="F318" s="20"/>
      <c r="G318" s="64">
        <f t="shared" si="86"/>
        <v>200</v>
      </c>
      <c r="H318" s="64">
        <f t="shared" si="86"/>
        <v>0</v>
      </c>
      <c r="I318" s="64">
        <f t="shared" si="72"/>
        <v>200</v>
      </c>
    </row>
    <row r="319" spans="1:9" s="2" customFormat="1" ht="12">
      <c r="A319" s="21" t="s">
        <v>69</v>
      </c>
      <c r="B319" s="30">
        <v>800</v>
      </c>
      <c r="C319" s="20" t="s">
        <v>9</v>
      </c>
      <c r="D319" s="20" t="s">
        <v>9</v>
      </c>
      <c r="E319" s="20" t="s">
        <v>207</v>
      </c>
      <c r="F319" s="20" t="s">
        <v>67</v>
      </c>
      <c r="G319" s="64">
        <f t="shared" si="86"/>
        <v>200</v>
      </c>
      <c r="H319" s="64">
        <f t="shared" si="86"/>
        <v>0</v>
      </c>
      <c r="I319" s="64">
        <f t="shared" si="72"/>
        <v>200</v>
      </c>
    </row>
    <row r="320" spans="1:9" s="2" customFormat="1" ht="12">
      <c r="A320" s="21" t="s">
        <v>89</v>
      </c>
      <c r="B320" s="30">
        <v>800</v>
      </c>
      <c r="C320" s="20" t="s">
        <v>9</v>
      </c>
      <c r="D320" s="20" t="s">
        <v>9</v>
      </c>
      <c r="E320" s="20" t="s">
        <v>207</v>
      </c>
      <c r="F320" s="20" t="s">
        <v>68</v>
      </c>
      <c r="G320" s="64">
        <v>200</v>
      </c>
      <c r="H320" s="101"/>
      <c r="I320" s="64">
        <f t="shared" si="72"/>
        <v>200</v>
      </c>
    </row>
    <row r="321" spans="1:13" s="2" customFormat="1" ht="24">
      <c r="A321" s="21" t="s">
        <v>238</v>
      </c>
      <c r="B321" s="30">
        <v>800</v>
      </c>
      <c r="C321" s="20" t="s">
        <v>9</v>
      </c>
      <c r="D321" s="20" t="s">
        <v>9</v>
      </c>
      <c r="E321" s="20" t="s">
        <v>237</v>
      </c>
      <c r="F321" s="20"/>
      <c r="G321" s="64">
        <f t="shared" ref="G321:H323" si="87">G322</f>
        <v>200</v>
      </c>
      <c r="H321" s="64">
        <f t="shared" si="87"/>
        <v>0</v>
      </c>
      <c r="I321" s="64">
        <f t="shared" si="72"/>
        <v>200</v>
      </c>
    </row>
    <row r="322" spans="1:13" s="2" customFormat="1" ht="12">
      <c r="A322" s="21" t="s">
        <v>250</v>
      </c>
      <c r="B322" s="30">
        <v>800</v>
      </c>
      <c r="C322" s="20" t="s">
        <v>9</v>
      </c>
      <c r="D322" s="20" t="s">
        <v>9</v>
      </c>
      <c r="E322" s="20" t="s">
        <v>249</v>
      </c>
      <c r="F322" s="20"/>
      <c r="G322" s="64">
        <f t="shared" si="87"/>
        <v>200</v>
      </c>
      <c r="H322" s="64">
        <f t="shared" si="87"/>
        <v>0</v>
      </c>
      <c r="I322" s="64">
        <f t="shared" si="72"/>
        <v>200</v>
      </c>
    </row>
    <row r="323" spans="1:13" s="2" customFormat="1" ht="12">
      <c r="A323" s="21" t="s">
        <v>69</v>
      </c>
      <c r="B323" s="30">
        <v>800</v>
      </c>
      <c r="C323" s="20" t="s">
        <v>9</v>
      </c>
      <c r="D323" s="20" t="s">
        <v>9</v>
      </c>
      <c r="E323" s="20" t="s">
        <v>249</v>
      </c>
      <c r="F323" s="20" t="s">
        <v>67</v>
      </c>
      <c r="G323" s="64">
        <f t="shared" si="87"/>
        <v>200</v>
      </c>
      <c r="H323" s="64">
        <f t="shared" si="87"/>
        <v>0</v>
      </c>
      <c r="I323" s="64">
        <f t="shared" si="72"/>
        <v>200</v>
      </c>
    </row>
    <row r="324" spans="1:13" s="2" customFormat="1" ht="12">
      <c r="A324" s="21" t="s">
        <v>89</v>
      </c>
      <c r="B324" s="30">
        <v>800</v>
      </c>
      <c r="C324" s="20" t="s">
        <v>9</v>
      </c>
      <c r="D324" s="20" t="s">
        <v>9</v>
      </c>
      <c r="E324" s="20" t="s">
        <v>249</v>
      </c>
      <c r="F324" s="20" t="s">
        <v>68</v>
      </c>
      <c r="G324" s="64">
        <v>200</v>
      </c>
      <c r="H324" s="101"/>
      <c r="I324" s="64">
        <f t="shared" si="72"/>
        <v>200</v>
      </c>
    </row>
    <row r="325" spans="1:13" s="2" customFormat="1" ht="12">
      <c r="A325" s="25" t="s">
        <v>54</v>
      </c>
      <c r="B325" s="16" t="s">
        <v>22</v>
      </c>
      <c r="C325" s="16" t="s">
        <v>17</v>
      </c>
      <c r="D325" s="16"/>
      <c r="E325" s="16"/>
      <c r="F325" s="16"/>
      <c r="G325" s="63">
        <f t="shared" ref="G325:H327" si="88">G326</f>
        <v>109796.6</v>
      </c>
      <c r="H325" s="63">
        <f t="shared" si="88"/>
        <v>0</v>
      </c>
      <c r="I325" s="63">
        <f t="shared" si="72"/>
        <v>109796.6</v>
      </c>
    </row>
    <row r="326" spans="1:13" s="2" customFormat="1" ht="12">
      <c r="A326" s="22" t="s">
        <v>20</v>
      </c>
      <c r="B326" s="16" t="s">
        <v>22</v>
      </c>
      <c r="C326" s="18" t="s">
        <v>17</v>
      </c>
      <c r="D326" s="18" t="s">
        <v>5</v>
      </c>
      <c r="E326" s="18"/>
      <c r="F326" s="18"/>
      <c r="G326" s="65">
        <f>G327+G368</f>
        <v>109796.6</v>
      </c>
      <c r="H326" s="65">
        <f>H327+H368</f>
        <v>0</v>
      </c>
      <c r="I326" s="65">
        <f t="shared" si="72"/>
        <v>109796.6</v>
      </c>
    </row>
    <row r="327" spans="1:13" s="2" customFormat="1" ht="12">
      <c r="A327" s="21" t="s">
        <v>241</v>
      </c>
      <c r="B327" s="20" t="s">
        <v>22</v>
      </c>
      <c r="C327" s="20" t="s">
        <v>17</v>
      </c>
      <c r="D327" s="20" t="s">
        <v>5</v>
      </c>
      <c r="E327" s="20" t="s">
        <v>162</v>
      </c>
      <c r="F327" s="20"/>
      <c r="G327" s="64">
        <f t="shared" si="88"/>
        <v>109796.6</v>
      </c>
      <c r="H327" s="64">
        <f t="shared" si="88"/>
        <v>0</v>
      </c>
      <c r="I327" s="64">
        <f t="shared" si="72"/>
        <v>109796.6</v>
      </c>
    </row>
    <row r="328" spans="1:13" s="6" customFormat="1" ht="12">
      <c r="A328" s="21" t="s">
        <v>271</v>
      </c>
      <c r="B328" s="20" t="s">
        <v>22</v>
      </c>
      <c r="C328" s="20" t="s">
        <v>17</v>
      </c>
      <c r="D328" s="20" t="s">
        <v>5</v>
      </c>
      <c r="E328" s="20" t="s">
        <v>242</v>
      </c>
      <c r="F328" s="20"/>
      <c r="G328" s="64">
        <f>G332+G335+G338+G341+G344+G347+G350+G362+G359+G356+G365+G353+G329</f>
        <v>109796.6</v>
      </c>
      <c r="H328" s="64">
        <f>H332+H335+H338+H341+H344+H347+H350+H362+H359+H356+H365+H353+H329</f>
        <v>0</v>
      </c>
      <c r="I328" s="64">
        <f t="shared" si="72"/>
        <v>109796.6</v>
      </c>
      <c r="J328" s="2"/>
      <c r="K328" s="2"/>
      <c r="L328" s="2"/>
      <c r="M328" s="2"/>
    </row>
    <row r="329" spans="1:13" s="6" customFormat="1" ht="12">
      <c r="A329" s="21" t="s">
        <v>507</v>
      </c>
      <c r="B329" s="20" t="s">
        <v>22</v>
      </c>
      <c r="C329" s="20" t="s">
        <v>17</v>
      </c>
      <c r="D329" s="20" t="s">
        <v>5</v>
      </c>
      <c r="E329" s="20" t="s">
        <v>508</v>
      </c>
      <c r="F329" s="20"/>
      <c r="G329" s="64">
        <f>G330</f>
        <v>345</v>
      </c>
      <c r="H329" s="64">
        <f>H330</f>
        <v>0</v>
      </c>
      <c r="I329" s="64">
        <f t="shared" si="72"/>
        <v>345</v>
      </c>
      <c r="J329" s="2"/>
      <c r="K329" s="2"/>
      <c r="L329" s="2"/>
      <c r="M329" s="2"/>
    </row>
    <row r="330" spans="1:13" s="6" customFormat="1" ht="12">
      <c r="A330" s="21" t="s">
        <v>95</v>
      </c>
      <c r="B330" s="20" t="s">
        <v>22</v>
      </c>
      <c r="C330" s="20" t="s">
        <v>17</v>
      </c>
      <c r="D330" s="20" t="s">
        <v>5</v>
      </c>
      <c r="E330" s="20" t="s">
        <v>508</v>
      </c>
      <c r="F330" s="20" t="s">
        <v>94</v>
      </c>
      <c r="G330" s="64">
        <f>G331</f>
        <v>345</v>
      </c>
      <c r="H330" s="64">
        <f>H331</f>
        <v>0</v>
      </c>
      <c r="I330" s="64">
        <f t="shared" si="72"/>
        <v>345</v>
      </c>
      <c r="J330" s="2"/>
      <c r="K330" s="2"/>
      <c r="L330" s="2"/>
      <c r="M330" s="2"/>
    </row>
    <row r="331" spans="1:13" s="6" customFormat="1" ht="12">
      <c r="A331" s="21" t="s">
        <v>217</v>
      </c>
      <c r="B331" s="20" t="s">
        <v>22</v>
      </c>
      <c r="C331" s="20" t="s">
        <v>17</v>
      </c>
      <c r="D331" s="20" t="s">
        <v>5</v>
      </c>
      <c r="E331" s="20" t="s">
        <v>508</v>
      </c>
      <c r="F331" s="20" t="s">
        <v>218</v>
      </c>
      <c r="G331" s="64">
        <v>345</v>
      </c>
      <c r="H331" s="64"/>
      <c r="I331" s="64">
        <f t="shared" si="72"/>
        <v>345</v>
      </c>
      <c r="J331" s="2"/>
      <c r="K331" s="2"/>
      <c r="L331" s="2"/>
      <c r="M331" s="2"/>
    </row>
    <row r="332" spans="1:13" s="2" customFormat="1" ht="53.25" hidden="1" customHeight="1">
      <c r="A332" s="21" t="s">
        <v>204</v>
      </c>
      <c r="B332" s="20" t="s">
        <v>22</v>
      </c>
      <c r="C332" s="20" t="s">
        <v>17</v>
      </c>
      <c r="D332" s="20" t="s">
        <v>5</v>
      </c>
      <c r="E332" s="20" t="s">
        <v>365</v>
      </c>
      <c r="F332" s="20"/>
      <c r="G332" s="64">
        <f>G333</f>
        <v>0</v>
      </c>
      <c r="H332" s="64">
        <f t="shared" ref="H332:H333" si="89">H333</f>
        <v>0</v>
      </c>
      <c r="I332" s="64">
        <f t="shared" si="72"/>
        <v>0</v>
      </c>
    </row>
    <row r="333" spans="1:13" s="2" customFormat="1" ht="16.5" hidden="1" customHeight="1">
      <c r="A333" s="21" t="s">
        <v>95</v>
      </c>
      <c r="B333" s="20" t="s">
        <v>22</v>
      </c>
      <c r="C333" s="20" t="s">
        <v>17</v>
      </c>
      <c r="D333" s="20" t="s">
        <v>5</v>
      </c>
      <c r="E333" s="20" t="s">
        <v>365</v>
      </c>
      <c r="F333" s="20" t="s">
        <v>94</v>
      </c>
      <c r="G333" s="64">
        <f>G334</f>
        <v>0</v>
      </c>
      <c r="H333" s="64">
        <f t="shared" si="89"/>
        <v>0</v>
      </c>
      <c r="I333" s="64">
        <f t="shared" si="72"/>
        <v>0</v>
      </c>
    </row>
    <row r="334" spans="1:13" s="2" customFormat="1" ht="12" hidden="1">
      <c r="A334" s="21" t="s">
        <v>217</v>
      </c>
      <c r="B334" s="20" t="s">
        <v>22</v>
      </c>
      <c r="C334" s="20" t="s">
        <v>17</v>
      </c>
      <c r="D334" s="20" t="s">
        <v>5</v>
      </c>
      <c r="E334" s="20" t="s">
        <v>365</v>
      </c>
      <c r="F334" s="20" t="s">
        <v>218</v>
      </c>
      <c r="G334" s="64">
        <v>0</v>
      </c>
      <c r="H334" s="101"/>
      <c r="I334" s="64">
        <f t="shared" si="72"/>
        <v>0</v>
      </c>
    </row>
    <row r="335" spans="1:13" s="2" customFormat="1" ht="12">
      <c r="A335" s="21" t="s">
        <v>74</v>
      </c>
      <c r="B335" s="20" t="s">
        <v>22</v>
      </c>
      <c r="C335" s="20" t="s">
        <v>17</v>
      </c>
      <c r="D335" s="20" t="s">
        <v>5</v>
      </c>
      <c r="E335" s="20" t="s">
        <v>243</v>
      </c>
      <c r="F335" s="20"/>
      <c r="G335" s="64">
        <f>G336</f>
        <v>83067.899999999994</v>
      </c>
      <c r="H335" s="64">
        <f t="shared" ref="H335:H336" si="90">H336</f>
        <v>50</v>
      </c>
      <c r="I335" s="64">
        <f t="shared" si="72"/>
        <v>83117.899999999994</v>
      </c>
    </row>
    <row r="336" spans="1:13" s="2" customFormat="1" ht="12">
      <c r="A336" s="21" t="s">
        <v>95</v>
      </c>
      <c r="B336" s="20" t="s">
        <v>22</v>
      </c>
      <c r="C336" s="20" t="s">
        <v>17</v>
      </c>
      <c r="D336" s="20" t="s">
        <v>5</v>
      </c>
      <c r="E336" s="20" t="s">
        <v>243</v>
      </c>
      <c r="F336" s="20" t="s">
        <v>127</v>
      </c>
      <c r="G336" s="64">
        <f>G337</f>
        <v>83067.899999999994</v>
      </c>
      <c r="H336" s="64">
        <f t="shared" si="90"/>
        <v>50</v>
      </c>
      <c r="I336" s="64">
        <f t="shared" si="72"/>
        <v>83117.899999999994</v>
      </c>
    </row>
    <row r="337" spans="1:9" s="2" customFormat="1" ht="12">
      <c r="A337" s="21" t="s">
        <v>217</v>
      </c>
      <c r="B337" s="20" t="s">
        <v>22</v>
      </c>
      <c r="C337" s="20" t="s">
        <v>17</v>
      </c>
      <c r="D337" s="20" t="s">
        <v>5</v>
      </c>
      <c r="E337" s="20" t="s">
        <v>243</v>
      </c>
      <c r="F337" s="20" t="s">
        <v>218</v>
      </c>
      <c r="G337" s="87">
        <v>83067.899999999994</v>
      </c>
      <c r="H337" s="101">
        <f>50</f>
        <v>50</v>
      </c>
      <c r="I337" s="64">
        <f t="shared" si="72"/>
        <v>83117.899999999994</v>
      </c>
    </row>
    <row r="338" spans="1:9" s="2" customFormat="1" ht="24">
      <c r="A338" s="21" t="s">
        <v>98</v>
      </c>
      <c r="B338" s="20" t="s">
        <v>22</v>
      </c>
      <c r="C338" s="20" t="s">
        <v>17</v>
      </c>
      <c r="D338" s="20" t="s">
        <v>5</v>
      </c>
      <c r="E338" s="20" t="s">
        <v>244</v>
      </c>
      <c r="F338" s="20"/>
      <c r="G338" s="64">
        <f>G339</f>
        <v>466</v>
      </c>
      <c r="H338" s="64">
        <f t="shared" ref="H338:H339" si="91">H339</f>
        <v>0</v>
      </c>
      <c r="I338" s="64">
        <f t="shared" si="72"/>
        <v>466</v>
      </c>
    </row>
    <row r="339" spans="1:9" s="2" customFormat="1" ht="12">
      <c r="A339" s="21" t="s">
        <v>95</v>
      </c>
      <c r="B339" s="20" t="s">
        <v>22</v>
      </c>
      <c r="C339" s="20" t="s">
        <v>17</v>
      </c>
      <c r="D339" s="20" t="s">
        <v>5</v>
      </c>
      <c r="E339" s="20" t="s">
        <v>244</v>
      </c>
      <c r="F339" s="20" t="s">
        <v>127</v>
      </c>
      <c r="G339" s="64">
        <f>G340</f>
        <v>466</v>
      </c>
      <c r="H339" s="64">
        <f t="shared" si="91"/>
        <v>0</v>
      </c>
      <c r="I339" s="64">
        <f t="shared" si="72"/>
        <v>466</v>
      </c>
    </row>
    <row r="340" spans="1:9" s="2" customFormat="1" ht="12">
      <c r="A340" s="21" t="s">
        <v>217</v>
      </c>
      <c r="B340" s="20" t="s">
        <v>22</v>
      </c>
      <c r="C340" s="20" t="s">
        <v>17</v>
      </c>
      <c r="D340" s="20" t="s">
        <v>5</v>
      </c>
      <c r="E340" s="20" t="s">
        <v>244</v>
      </c>
      <c r="F340" s="20" t="s">
        <v>218</v>
      </c>
      <c r="G340" s="64">
        <v>466</v>
      </c>
      <c r="H340" s="101"/>
      <c r="I340" s="64">
        <f t="shared" si="72"/>
        <v>466</v>
      </c>
    </row>
    <row r="341" spans="1:9" s="2" customFormat="1" ht="24" hidden="1">
      <c r="A341" s="21" t="s">
        <v>96</v>
      </c>
      <c r="B341" s="20" t="s">
        <v>22</v>
      </c>
      <c r="C341" s="20" t="s">
        <v>17</v>
      </c>
      <c r="D341" s="20" t="s">
        <v>5</v>
      </c>
      <c r="E341" s="20" t="s">
        <v>247</v>
      </c>
      <c r="F341" s="20"/>
      <c r="G341" s="64">
        <f>G342</f>
        <v>0</v>
      </c>
      <c r="H341" s="64">
        <f t="shared" ref="H341:H342" si="92">H342</f>
        <v>0</v>
      </c>
      <c r="I341" s="64">
        <f t="shared" ref="I341:I421" si="93">G341+H341</f>
        <v>0</v>
      </c>
    </row>
    <row r="342" spans="1:9" s="2" customFormat="1" ht="15" hidden="1" customHeight="1">
      <c r="A342" s="21" t="s">
        <v>95</v>
      </c>
      <c r="B342" s="20" t="s">
        <v>22</v>
      </c>
      <c r="C342" s="20" t="s">
        <v>17</v>
      </c>
      <c r="D342" s="20" t="s">
        <v>5</v>
      </c>
      <c r="E342" s="20" t="s">
        <v>247</v>
      </c>
      <c r="F342" s="20" t="s">
        <v>94</v>
      </c>
      <c r="G342" s="64">
        <f>G343</f>
        <v>0</v>
      </c>
      <c r="H342" s="64">
        <f t="shared" si="92"/>
        <v>0</v>
      </c>
      <c r="I342" s="64">
        <f t="shared" si="93"/>
        <v>0</v>
      </c>
    </row>
    <row r="343" spans="1:9" s="2" customFormat="1" ht="12" hidden="1">
      <c r="A343" s="21" t="s">
        <v>217</v>
      </c>
      <c r="B343" s="20" t="s">
        <v>22</v>
      </c>
      <c r="C343" s="20" t="s">
        <v>17</v>
      </c>
      <c r="D343" s="20" t="s">
        <v>5</v>
      </c>
      <c r="E343" s="20" t="s">
        <v>247</v>
      </c>
      <c r="F343" s="20" t="s">
        <v>218</v>
      </c>
      <c r="G343" s="64">
        <v>0</v>
      </c>
      <c r="H343" s="101"/>
      <c r="I343" s="64">
        <f t="shared" si="93"/>
        <v>0</v>
      </c>
    </row>
    <row r="344" spans="1:9" s="2" customFormat="1" ht="12">
      <c r="A344" s="21" t="s">
        <v>97</v>
      </c>
      <c r="B344" s="20" t="s">
        <v>22</v>
      </c>
      <c r="C344" s="20" t="s">
        <v>17</v>
      </c>
      <c r="D344" s="20" t="s">
        <v>5</v>
      </c>
      <c r="E344" s="20" t="s">
        <v>248</v>
      </c>
      <c r="F344" s="23"/>
      <c r="G344" s="64">
        <f>G345</f>
        <v>1293.5999999999999</v>
      </c>
      <c r="H344" s="64">
        <f t="shared" ref="H344:H345" si="94">H345</f>
        <v>-50</v>
      </c>
      <c r="I344" s="64">
        <f t="shared" si="93"/>
        <v>1243.5999999999999</v>
      </c>
    </row>
    <row r="345" spans="1:9" s="2" customFormat="1" ht="12">
      <c r="A345" s="21" t="s">
        <v>95</v>
      </c>
      <c r="B345" s="20" t="s">
        <v>22</v>
      </c>
      <c r="C345" s="20" t="s">
        <v>17</v>
      </c>
      <c r="D345" s="20" t="s">
        <v>5</v>
      </c>
      <c r="E345" s="20" t="s">
        <v>248</v>
      </c>
      <c r="F345" s="23" t="s">
        <v>94</v>
      </c>
      <c r="G345" s="64">
        <f>G346</f>
        <v>1293.5999999999999</v>
      </c>
      <c r="H345" s="64">
        <f t="shared" si="94"/>
        <v>-50</v>
      </c>
      <c r="I345" s="64">
        <f t="shared" si="93"/>
        <v>1243.5999999999999</v>
      </c>
    </row>
    <row r="346" spans="1:9" s="2" customFormat="1" ht="12">
      <c r="A346" s="21" t="s">
        <v>217</v>
      </c>
      <c r="B346" s="20" t="s">
        <v>22</v>
      </c>
      <c r="C346" s="20" t="s">
        <v>17</v>
      </c>
      <c r="D346" s="20" t="s">
        <v>5</v>
      </c>
      <c r="E346" s="20" t="s">
        <v>248</v>
      </c>
      <c r="F346" s="23" t="s">
        <v>218</v>
      </c>
      <c r="G346" s="64">
        <v>1293.5999999999999</v>
      </c>
      <c r="H346" s="101">
        <f>-50</f>
        <v>-50</v>
      </c>
      <c r="I346" s="64">
        <f t="shared" si="93"/>
        <v>1243.5999999999999</v>
      </c>
    </row>
    <row r="347" spans="1:9" s="2" customFormat="1" ht="24">
      <c r="A347" s="21" t="s">
        <v>370</v>
      </c>
      <c r="B347" s="20" t="s">
        <v>22</v>
      </c>
      <c r="C347" s="20" t="s">
        <v>17</v>
      </c>
      <c r="D347" s="20" t="s">
        <v>5</v>
      </c>
      <c r="E347" s="20" t="s">
        <v>322</v>
      </c>
      <c r="F347" s="20"/>
      <c r="G347" s="64">
        <f>G348</f>
        <v>984.2</v>
      </c>
      <c r="H347" s="64">
        <f t="shared" ref="H347:H348" si="95">H348</f>
        <v>0</v>
      </c>
      <c r="I347" s="64">
        <f t="shared" si="93"/>
        <v>984.2</v>
      </c>
    </row>
    <row r="348" spans="1:9" s="2" customFormat="1" ht="12">
      <c r="A348" s="21" t="s">
        <v>95</v>
      </c>
      <c r="B348" s="20" t="s">
        <v>22</v>
      </c>
      <c r="C348" s="20" t="s">
        <v>17</v>
      </c>
      <c r="D348" s="20" t="s">
        <v>5</v>
      </c>
      <c r="E348" s="20" t="s">
        <v>322</v>
      </c>
      <c r="F348" s="20" t="s">
        <v>94</v>
      </c>
      <c r="G348" s="64">
        <f>G349</f>
        <v>984.2</v>
      </c>
      <c r="H348" s="64">
        <f t="shared" si="95"/>
        <v>0</v>
      </c>
      <c r="I348" s="64">
        <f t="shared" si="93"/>
        <v>984.2</v>
      </c>
    </row>
    <row r="349" spans="1:9" s="2" customFormat="1" ht="12">
      <c r="A349" s="21" t="s">
        <v>217</v>
      </c>
      <c r="B349" s="20" t="s">
        <v>22</v>
      </c>
      <c r="C349" s="20" t="s">
        <v>17</v>
      </c>
      <c r="D349" s="20" t="s">
        <v>5</v>
      </c>
      <c r="E349" s="20" t="s">
        <v>322</v>
      </c>
      <c r="F349" s="20" t="s">
        <v>218</v>
      </c>
      <c r="G349" s="64">
        <v>984.2</v>
      </c>
      <c r="H349" s="101"/>
      <c r="I349" s="64">
        <f t="shared" si="93"/>
        <v>984.2</v>
      </c>
    </row>
    <row r="350" spans="1:9" s="2" customFormat="1" ht="12">
      <c r="A350" s="21" t="s">
        <v>323</v>
      </c>
      <c r="B350" s="20" t="s">
        <v>22</v>
      </c>
      <c r="C350" s="20" t="s">
        <v>17</v>
      </c>
      <c r="D350" s="20" t="s">
        <v>5</v>
      </c>
      <c r="E350" s="20" t="s">
        <v>416</v>
      </c>
      <c r="F350" s="20"/>
      <c r="G350" s="64">
        <f>G351</f>
        <v>169.6</v>
      </c>
      <c r="H350" s="64">
        <f t="shared" ref="H350:H351" si="96">H351</f>
        <v>0</v>
      </c>
      <c r="I350" s="64">
        <f t="shared" si="93"/>
        <v>169.6</v>
      </c>
    </row>
    <row r="351" spans="1:9" s="2" customFormat="1" ht="12">
      <c r="A351" s="21" t="s">
        <v>95</v>
      </c>
      <c r="B351" s="20" t="s">
        <v>22</v>
      </c>
      <c r="C351" s="20" t="s">
        <v>17</v>
      </c>
      <c r="D351" s="20" t="s">
        <v>5</v>
      </c>
      <c r="E351" s="20" t="s">
        <v>416</v>
      </c>
      <c r="F351" s="20" t="s">
        <v>94</v>
      </c>
      <c r="G351" s="64">
        <f>G352</f>
        <v>169.6</v>
      </c>
      <c r="H351" s="64">
        <f t="shared" si="96"/>
        <v>0</v>
      </c>
      <c r="I351" s="64">
        <f t="shared" si="93"/>
        <v>169.6</v>
      </c>
    </row>
    <row r="352" spans="1:9" s="2" customFormat="1" ht="12">
      <c r="A352" s="21" t="s">
        <v>217</v>
      </c>
      <c r="B352" s="20" t="s">
        <v>22</v>
      </c>
      <c r="C352" s="20" t="s">
        <v>17</v>
      </c>
      <c r="D352" s="20" t="s">
        <v>5</v>
      </c>
      <c r="E352" s="20" t="s">
        <v>416</v>
      </c>
      <c r="F352" s="20" t="s">
        <v>218</v>
      </c>
      <c r="G352" s="64">
        <v>169.6</v>
      </c>
      <c r="H352" s="103"/>
      <c r="I352" s="64">
        <f t="shared" si="93"/>
        <v>169.6</v>
      </c>
    </row>
    <row r="353" spans="1:9" s="2" customFormat="1" ht="36">
      <c r="A353" s="21" t="s">
        <v>204</v>
      </c>
      <c r="B353" s="20" t="s">
        <v>22</v>
      </c>
      <c r="C353" s="20" t="s">
        <v>17</v>
      </c>
      <c r="D353" s="20" t="s">
        <v>5</v>
      </c>
      <c r="E353" s="20" t="s">
        <v>484</v>
      </c>
      <c r="F353" s="20"/>
      <c r="G353" s="64">
        <f>G354</f>
        <v>1723.6</v>
      </c>
      <c r="H353" s="64">
        <f>H354</f>
        <v>0</v>
      </c>
      <c r="I353" s="64">
        <f t="shared" si="93"/>
        <v>1723.6</v>
      </c>
    </row>
    <row r="354" spans="1:9" s="2" customFormat="1" ht="12">
      <c r="A354" s="21" t="s">
        <v>95</v>
      </c>
      <c r="B354" s="20" t="s">
        <v>22</v>
      </c>
      <c r="C354" s="20" t="s">
        <v>17</v>
      </c>
      <c r="D354" s="20" t="s">
        <v>5</v>
      </c>
      <c r="E354" s="20" t="s">
        <v>484</v>
      </c>
      <c r="F354" s="20" t="s">
        <v>94</v>
      </c>
      <c r="G354" s="64">
        <f>G355</f>
        <v>1723.6</v>
      </c>
      <c r="H354" s="64">
        <f>H355</f>
        <v>0</v>
      </c>
      <c r="I354" s="64">
        <f t="shared" si="93"/>
        <v>1723.6</v>
      </c>
    </row>
    <row r="355" spans="1:9" s="2" customFormat="1" ht="12">
      <c r="A355" s="21" t="s">
        <v>217</v>
      </c>
      <c r="B355" s="20" t="s">
        <v>22</v>
      </c>
      <c r="C355" s="20" t="s">
        <v>17</v>
      </c>
      <c r="D355" s="20" t="s">
        <v>5</v>
      </c>
      <c r="E355" s="20" t="s">
        <v>484</v>
      </c>
      <c r="F355" s="20" t="s">
        <v>218</v>
      </c>
      <c r="G355" s="64">
        <v>1723.6</v>
      </c>
      <c r="H355" s="103"/>
      <c r="I355" s="64">
        <f t="shared" si="93"/>
        <v>1723.6</v>
      </c>
    </row>
    <row r="356" spans="1:9" s="2" customFormat="1" ht="36">
      <c r="A356" s="21" t="s">
        <v>477</v>
      </c>
      <c r="B356" s="20" t="s">
        <v>22</v>
      </c>
      <c r="C356" s="20" t="s">
        <v>17</v>
      </c>
      <c r="D356" s="20" t="s">
        <v>5</v>
      </c>
      <c r="E356" s="20" t="s">
        <v>436</v>
      </c>
      <c r="F356" s="20"/>
      <c r="G356" s="64">
        <f>G357</f>
        <v>3418.8</v>
      </c>
      <c r="H356" s="64">
        <f>H357</f>
        <v>0</v>
      </c>
      <c r="I356" s="64">
        <f t="shared" si="93"/>
        <v>3418.8</v>
      </c>
    </row>
    <row r="357" spans="1:9" s="2" customFormat="1" ht="12">
      <c r="A357" s="21" t="s">
        <v>95</v>
      </c>
      <c r="B357" s="20" t="s">
        <v>22</v>
      </c>
      <c r="C357" s="20" t="s">
        <v>17</v>
      </c>
      <c r="D357" s="20" t="s">
        <v>5</v>
      </c>
      <c r="E357" s="20" t="s">
        <v>436</v>
      </c>
      <c r="F357" s="20" t="s">
        <v>94</v>
      </c>
      <c r="G357" s="64">
        <f>G358</f>
        <v>3418.8</v>
      </c>
      <c r="H357" s="64">
        <f>H358</f>
        <v>0</v>
      </c>
      <c r="I357" s="64">
        <f t="shared" si="93"/>
        <v>3418.8</v>
      </c>
    </row>
    <row r="358" spans="1:9" s="2" customFormat="1" ht="12">
      <c r="A358" s="21" t="s">
        <v>217</v>
      </c>
      <c r="B358" s="20" t="s">
        <v>22</v>
      </c>
      <c r="C358" s="20" t="s">
        <v>17</v>
      </c>
      <c r="D358" s="20" t="s">
        <v>5</v>
      </c>
      <c r="E358" s="20" t="s">
        <v>436</v>
      </c>
      <c r="F358" s="20" t="s">
        <v>218</v>
      </c>
      <c r="G358" s="64">
        <v>3418.8</v>
      </c>
      <c r="H358" s="103"/>
      <c r="I358" s="64">
        <f t="shared" si="93"/>
        <v>3418.8</v>
      </c>
    </row>
    <row r="359" spans="1:9" s="2" customFormat="1" ht="12">
      <c r="A359" s="21" t="s">
        <v>223</v>
      </c>
      <c r="B359" s="20" t="s">
        <v>22</v>
      </c>
      <c r="C359" s="20" t="s">
        <v>17</v>
      </c>
      <c r="D359" s="20" t="s">
        <v>5</v>
      </c>
      <c r="E359" s="20" t="s">
        <v>245</v>
      </c>
      <c r="F359" s="20"/>
      <c r="G359" s="64">
        <f>G360</f>
        <v>600</v>
      </c>
      <c r="H359" s="64">
        <f t="shared" ref="H359:H360" si="97">H360</f>
        <v>0</v>
      </c>
      <c r="I359" s="64">
        <f t="shared" si="93"/>
        <v>600</v>
      </c>
    </row>
    <row r="360" spans="1:9" s="2" customFormat="1" ht="12">
      <c r="A360" s="21" t="s">
        <v>95</v>
      </c>
      <c r="B360" s="20" t="s">
        <v>22</v>
      </c>
      <c r="C360" s="20" t="s">
        <v>17</v>
      </c>
      <c r="D360" s="20" t="s">
        <v>5</v>
      </c>
      <c r="E360" s="20" t="s">
        <v>245</v>
      </c>
      <c r="F360" s="20" t="s">
        <v>94</v>
      </c>
      <c r="G360" s="64">
        <f>G361</f>
        <v>600</v>
      </c>
      <c r="H360" s="64">
        <f t="shared" si="97"/>
        <v>0</v>
      </c>
      <c r="I360" s="64">
        <f t="shared" si="93"/>
        <v>600</v>
      </c>
    </row>
    <row r="361" spans="1:9" s="2" customFormat="1" ht="12">
      <c r="A361" s="21" t="s">
        <v>217</v>
      </c>
      <c r="B361" s="20" t="s">
        <v>22</v>
      </c>
      <c r="C361" s="20" t="s">
        <v>17</v>
      </c>
      <c r="D361" s="20" t="s">
        <v>5</v>
      </c>
      <c r="E361" s="20" t="s">
        <v>245</v>
      </c>
      <c r="F361" s="20" t="s">
        <v>218</v>
      </c>
      <c r="G361" s="64">
        <v>600</v>
      </c>
      <c r="H361" s="101"/>
      <c r="I361" s="64">
        <f t="shared" si="93"/>
        <v>600</v>
      </c>
    </row>
    <row r="362" spans="1:9" s="2" customFormat="1" ht="24">
      <c r="A362" s="21" t="s">
        <v>392</v>
      </c>
      <c r="B362" s="20" t="s">
        <v>22</v>
      </c>
      <c r="C362" s="20" t="s">
        <v>17</v>
      </c>
      <c r="D362" s="20" t="s">
        <v>5</v>
      </c>
      <c r="E362" s="20" t="s">
        <v>359</v>
      </c>
      <c r="F362" s="20"/>
      <c r="G362" s="64">
        <f>G363</f>
        <v>400.8</v>
      </c>
      <c r="H362" s="64">
        <f t="shared" ref="H362:H363" si="98">H363</f>
        <v>0</v>
      </c>
      <c r="I362" s="64">
        <f t="shared" si="93"/>
        <v>400.8</v>
      </c>
    </row>
    <row r="363" spans="1:9" s="2" customFormat="1" ht="12">
      <c r="A363" s="21" t="s">
        <v>95</v>
      </c>
      <c r="B363" s="20" t="s">
        <v>22</v>
      </c>
      <c r="C363" s="20" t="s">
        <v>17</v>
      </c>
      <c r="D363" s="20" t="s">
        <v>5</v>
      </c>
      <c r="E363" s="20" t="s">
        <v>359</v>
      </c>
      <c r="F363" s="20" t="s">
        <v>94</v>
      </c>
      <c r="G363" s="64">
        <f>G364</f>
        <v>400.8</v>
      </c>
      <c r="H363" s="64">
        <f t="shared" si="98"/>
        <v>0</v>
      </c>
      <c r="I363" s="64">
        <f t="shared" si="93"/>
        <v>400.8</v>
      </c>
    </row>
    <row r="364" spans="1:9" s="2" customFormat="1" ht="12">
      <c r="A364" s="21" t="s">
        <v>217</v>
      </c>
      <c r="B364" s="20" t="s">
        <v>22</v>
      </c>
      <c r="C364" s="20" t="s">
        <v>17</v>
      </c>
      <c r="D364" s="20" t="s">
        <v>5</v>
      </c>
      <c r="E364" s="20" t="s">
        <v>359</v>
      </c>
      <c r="F364" s="20" t="s">
        <v>218</v>
      </c>
      <c r="G364" s="64">
        <v>400.8</v>
      </c>
      <c r="H364" s="101"/>
      <c r="I364" s="64">
        <f t="shared" si="93"/>
        <v>400.8</v>
      </c>
    </row>
    <row r="365" spans="1:9" s="2" customFormat="1" ht="12">
      <c r="A365" s="21" t="s">
        <v>460</v>
      </c>
      <c r="B365" s="20" t="s">
        <v>22</v>
      </c>
      <c r="C365" s="20" t="s">
        <v>17</v>
      </c>
      <c r="D365" s="20" t="s">
        <v>5</v>
      </c>
      <c r="E365" s="20" t="s">
        <v>459</v>
      </c>
      <c r="F365" s="23"/>
      <c r="G365" s="64">
        <f>G366</f>
        <v>17327.099999999999</v>
      </c>
      <c r="H365" s="64">
        <f>H366</f>
        <v>0</v>
      </c>
      <c r="I365" s="64">
        <f t="shared" si="93"/>
        <v>17327.099999999999</v>
      </c>
    </row>
    <row r="366" spans="1:9" s="2" customFormat="1" ht="12">
      <c r="A366" s="21" t="s">
        <v>95</v>
      </c>
      <c r="B366" s="20" t="s">
        <v>22</v>
      </c>
      <c r="C366" s="20" t="s">
        <v>17</v>
      </c>
      <c r="D366" s="20" t="s">
        <v>5</v>
      </c>
      <c r="E366" s="20" t="s">
        <v>459</v>
      </c>
      <c r="F366" s="23" t="s">
        <v>94</v>
      </c>
      <c r="G366" s="64">
        <f>G367</f>
        <v>17327.099999999999</v>
      </c>
      <c r="H366" s="64">
        <f>H367</f>
        <v>0</v>
      </c>
      <c r="I366" s="64">
        <f t="shared" si="93"/>
        <v>17327.099999999999</v>
      </c>
    </row>
    <row r="367" spans="1:9" s="2" customFormat="1" ht="12">
      <c r="A367" s="21" t="s">
        <v>217</v>
      </c>
      <c r="B367" s="20" t="s">
        <v>22</v>
      </c>
      <c r="C367" s="20" t="s">
        <v>17</v>
      </c>
      <c r="D367" s="20" t="s">
        <v>5</v>
      </c>
      <c r="E367" s="20" t="s">
        <v>459</v>
      </c>
      <c r="F367" s="23" t="s">
        <v>218</v>
      </c>
      <c r="G367" s="64">
        <v>17327.099999999999</v>
      </c>
      <c r="H367" s="101"/>
      <c r="I367" s="64">
        <f t="shared" si="93"/>
        <v>17327.099999999999</v>
      </c>
    </row>
    <row r="368" spans="1:9" s="2" customFormat="1" ht="24" hidden="1">
      <c r="A368" s="96" t="s">
        <v>384</v>
      </c>
      <c r="B368" s="20" t="s">
        <v>22</v>
      </c>
      <c r="C368" s="20" t="s">
        <v>17</v>
      </c>
      <c r="D368" s="20" t="s">
        <v>5</v>
      </c>
      <c r="E368" s="20" t="s">
        <v>387</v>
      </c>
      <c r="F368" s="23"/>
      <c r="G368" s="64">
        <f t="shared" ref="G368:H371" si="99">G369</f>
        <v>0</v>
      </c>
      <c r="H368" s="64">
        <f t="shared" si="99"/>
        <v>0</v>
      </c>
      <c r="I368" s="64">
        <f t="shared" si="93"/>
        <v>0</v>
      </c>
    </row>
    <row r="369" spans="1:9" s="2" customFormat="1" ht="12" hidden="1">
      <c r="A369" s="85" t="s">
        <v>419</v>
      </c>
      <c r="B369" s="20" t="s">
        <v>22</v>
      </c>
      <c r="C369" s="20" t="s">
        <v>17</v>
      </c>
      <c r="D369" s="20" t="s">
        <v>5</v>
      </c>
      <c r="E369" s="20" t="s">
        <v>417</v>
      </c>
      <c r="F369" s="23"/>
      <c r="G369" s="64">
        <f>G370</f>
        <v>0</v>
      </c>
      <c r="H369" s="64">
        <f>H370</f>
        <v>0</v>
      </c>
      <c r="I369" s="64">
        <f t="shared" si="93"/>
        <v>0</v>
      </c>
    </row>
    <row r="370" spans="1:9" s="2" customFormat="1" ht="12" hidden="1">
      <c r="A370" s="24" t="s">
        <v>386</v>
      </c>
      <c r="B370" s="20" t="s">
        <v>22</v>
      </c>
      <c r="C370" s="20" t="s">
        <v>17</v>
      </c>
      <c r="D370" s="20" t="s">
        <v>5</v>
      </c>
      <c r="E370" s="20" t="s">
        <v>418</v>
      </c>
      <c r="F370" s="23"/>
      <c r="G370" s="64">
        <f t="shared" si="99"/>
        <v>0</v>
      </c>
      <c r="H370" s="64">
        <f t="shared" si="99"/>
        <v>0</v>
      </c>
      <c r="I370" s="64">
        <f t="shared" si="93"/>
        <v>0</v>
      </c>
    </row>
    <row r="371" spans="1:9" s="2" customFormat="1" ht="14.25" hidden="1" customHeight="1">
      <c r="A371" s="21" t="s">
        <v>95</v>
      </c>
      <c r="B371" s="20" t="s">
        <v>22</v>
      </c>
      <c r="C371" s="20" t="s">
        <v>17</v>
      </c>
      <c r="D371" s="20" t="s">
        <v>5</v>
      </c>
      <c r="E371" s="20" t="s">
        <v>418</v>
      </c>
      <c r="F371" s="23" t="s">
        <v>94</v>
      </c>
      <c r="G371" s="64">
        <f t="shared" si="99"/>
        <v>0</v>
      </c>
      <c r="H371" s="64">
        <f t="shared" si="99"/>
        <v>0</v>
      </c>
      <c r="I371" s="64">
        <f t="shared" si="93"/>
        <v>0</v>
      </c>
    </row>
    <row r="372" spans="1:9" s="2" customFormat="1" ht="12" hidden="1">
      <c r="A372" s="21" t="s">
        <v>217</v>
      </c>
      <c r="B372" s="20" t="s">
        <v>22</v>
      </c>
      <c r="C372" s="20" t="s">
        <v>17</v>
      </c>
      <c r="D372" s="20" t="s">
        <v>5</v>
      </c>
      <c r="E372" s="20" t="s">
        <v>418</v>
      </c>
      <c r="F372" s="23" t="s">
        <v>218</v>
      </c>
      <c r="G372" s="64">
        <v>0</v>
      </c>
      <c r="H372" s="101"/>
      <c r="I372" s="64">
        <f t="shared" si="93"/>
        <v>0</v>
      </c>
    </row>
    <row r="373" spans="1:9" s="2" customFormat="1" ht="12">
      <c r="A373" s="25" t="s">
        <v>33</v>
      </c>
      <c r="B373" s="32">
        <v>800</v>
      </c>
      <c r="C373" s="32">
        <v>10</v>
      </c>
      <c r="D373" s="16"/>
      <c r="E373" s="16"/>
      <c r="F373" s="16"/>
      <c r="G373" s="63">
        <f>G374+G381+G411+G419</f>
        <v>18424.099999999999</v>
      </c>
      <c r="H373" s="63">
        <f>H374+H381+H411+H419</f>
        <v>-299</v>
      </c>
      <c r="I373" s="63">
        <f t="shared" si="93"/>
        <v>18125.099999999999</v>
      </c>
    </row>
    <row r="374" spans="1:9" s="2" customFormat="1" ht="12">
      <c r="A374" s="33" t="s">
        <v>78</v>
      </c>
      <c r="B374" s="34">
        <v>800</v>
      </c>
      <c r="C374" s="34">
        <v>10</v>
      </c>
      <c r="D374" s="18" t="s">
        <v>5</v>
      </c>
      <c r="E374" s="18"/>
      <c r="F374" s="18"/>
      <c r="G374" s="65">
        <f t="shared" ref="G374:H377" si="100">G375</f>
        <v>1113</v>
      </c>
      <c r="H374" s="65">
        <f t="shared" si="100"/>
        <v>-100</v>
      </c>
      <c r="I374" s="65">
        <f t="shared" si="93"/>
        <v>1013</v>
      </c>
    </row>
    <row r="375" spans="1:9" s="2" customFormat="1" ht="12">
      <c r="A375" s="24" t="s">
        <v>123</v>
      </c>
      <c r="B375" s="30">
        <v>800</v>
      </c>
      <c r="C375" s="30">
        <v>10</v>
      </c>
      <c r="D375" s="20" t="s">
        <v>5</v>
      </c>
      <c r="E375" s="20" t="s">
        <v>166</v>
      </c>
      <c r="F375" s="20"/>
      <c r="G375" s="64">
        <f t="shared" si="100"/>
        <v>1113</v>
      </c>
      <c r="H375" s="64">
        <f t="shared" si="100"/>
        <v>-100</v>
      </c>
      <c r="I375" s="64">
        <f t="shared" si="93"/>
        <v>1013</v>
      </c>
    </row>
    <row r="376" spans="1:9" s="2" customFormat="1" ht="12">
      <c r="A376" s="24" t="s">
        <v>298</v>
      </c>
      <c r="B376" s="30">
        <v>800</v>
      </c>
      <c r="C376" s="30">
        <v>10</v>
      </c>
      <c r="D376" s="20" t="s">
        <v>5</v>
      </c>
      <c r="E376" s="20" t="s">
        <v>167</v>
      </c>
      <c r="F376" s="20"/>
      <c r="G376" s="64">
        <f>G377+G379</f>
        <v>1113</v>
      </c>
      <c r="H376" s="64">
        <f>H377+H379</f>
        <v>-100</v>
      </c>
      <c r="I376" s="64">
        <f t="shared" si="93"/>
        <v>1013</v>
      </c>
    </row>
    <row r="377" spans="1:9" s="2" customFormat="1" ht="1.5" hidden="1" customHeight="1">
      <c r="A377" s="24" t="s">
        <v>80</v>
      </c>
      <c r="B377" s="30">
        <v>800</v>
      </c>
      <c r="C377" s="30">
        <v>10</v>
      </c>
      <c r="D377" s="20" t="s">
        <v>5</v>
      </c>
      <c r="E377" s="20" t="s">
        <v>167</v>
      </c>
      <c r="F377" s="20" t="s">
        <v>79</v>
      </c>
      <c r="G377" s="64">
        <f t="shared" si="100"/>
        <v>0</v>
      </c>
      <c r="H377" s="64">
        <f t="shared" si="100"/>
        <v>0</v>
      </c>
      <c r="I377" s="64">
        <f t="shared" si="93"/>
        <v>0</v>
      </c>
    </row>
    <row r="378" spans="1:9" s="2" customFormat="1" ht="14.25" hidden="1" customHeight="1">
      <c r="A378" s="24" t="s">
        <v>82</v>
      </c>
      <c r="B378" s="30">
        <v>800</v>
      </c>
      <c r="C378" s="30">
        <v>10</v>
      </c>
      <c r="D378" s="20" t="s">
        <v>5</v>
      </c>
      <c r="E378" s="20" t="s">
        <v>167</v>
      </c>
      <c r="F378" s="20" t="s">
        <v>81</v>
      </c>
      <c r="G378" s="64">
        <v>0</v>
      </c>
      <c r="H378" s="101"/>
      <c r="I378" s="64">
        <f t="shared" si="93"/>
        <v>0</v>
      </c>
    </row>
    <row r="379" spans="1:9" s="2" customFormat="1" ht="12">
      <c r="A379" s="24" t="s">
        <v>80</v>
      </c>
      <c r="B379" s="30">
        <v>800</v>
      </c>
      <c r="C379" s="30">
        <v>10</v>
      </c>
      <c r="D379" s="20" t="s">
        <v>5</v>
      </c>
      <c r="E379" s="20" t="s">
        <v>167</v>
      </c>
      <c r="F379" s="20" t="s">
        <v>79</v>
      </c>
      <c r="G379" s="64">
        <f>G380</f>
        <v>1113</v>
      </c>
      <c r="H379" s="64">
        <f>H380</f>
        <v>-100</v>
      </c>
      <c r="I379" s="64">
        <f t="shared" si="93"/>
        <v>1013</v>
      </c>
    </row>
    <row r="380" spans="1:9" s="2" customFormat="1" ht="12">
      <c r="A380" s="24" t="s">
        <v>85</v>
      </c>
      <c r="B380" s="30">
        <v>800</v>
      </c>
      <c r="C380" s="30">
        <v>10</v>
      </c>
      <c r="D380" s="20" t="s">
        <v>5</v>
      </c>
      <c r="E380" s="20" t="s">
        <v>167</v>
      </c>
      <c r="F380" s="20" t="s">
        <v>84</v>
      </c>
      <c r="G380" s="64">
        <v>1113</v>
      </c>
      <c r="H380" s="101">
        <v>-100</v>
      </c>
      <c r="I380" s="64">
        <f t="shared" si="93"/>
        <v>1013</v>
      </c>
    </row>
    <row r="381" spans="1:9" s="2" customFormat="1" ht="12">
      <c r="A381" s="33" t="s">
        <v>27</v>
      </c>
      <c r="B381" s="34">
        <v>800</v>
      </c>
      <c r="C381" s="34">
        <v>10</v>
      </c>
      <c r="D381" s="18" t="s">
        <v>7</v>
      </c>
      <c r="E381" s="18"/>
      <c r="F381" s="18"/>
      <c r="G381" s="65">
        <f>G407+G382+G394+G389</f>
        <v>10579.199999999999</v>
      </c>
      <c r="H381" s="65">
        <f>H407+H382+H394+H389</f>
        <v>-20</v>
      </c>
      <c r="I381" s="65">
        <f t="shared" si="93"/>
        <v>10559.199999999999</v>
      </c>
    </row>
    <row r="382" spans="1:9" s="2" customFormat="1" ht="24">
      <c r="A382" s="24" t="s">
        <v>121</v>
      </c>
      <c r="B382" s="30">
        <v>800</v>
      </c>
      <c r="C382" s="30">
        <v>10</v>
      </c>
      <c r="D382" s="20" t="s">
        <v>7</v>
      </c>
      <c r="E382" s="20" t="s">
        <v>168</v>
      </c>
      <c r="F382" s="20"/>
      <c r="G382" s="64">
        <f>G386+G383</f>
        <v>1090.8000000000002</v>
      </c>
      <c r="H382" s="64">
        <f>H386+H383</f>
        <v>0</v>
      </c>
      <c r="I382" s="64">
        <f t="shared" si="93"/>
        <v>1090.8000000000002</v>
      </c>
    </row>
    <row r="383" spans="1:9" s="2" customFormat="1" ht="12">
      <c r="A383" s="24" t="s">
        <v>495</v>
      </c>
      <c r="B383" s="30">
        <v>800</v>
      </c>
      <c r="C383" s="30">
        <v>10</v>
      </c>
      <c r="D383" s="20" t="s">
        <v>7</v>
      </c>
      <c r="E383" s="72" t="s">
        <v>494</v>
      </c>
      <c r="F383" s="20"/>
      <c r="G383" s="64">
        <f>G384</f>
        <v>32.4</v>
      </c>
      <c r="H383" s="64">
        <f>H384</f>
        <v>0</v>
      </c>
      <c r="I383" s="64">
        <f t="shared" si="93"/>
        <v>32.4</v>
      </c>
    </row>
    <row r="384" spans="1:9" s="2" customFormat="1" ht="12">
      <c r="A384" s="24" t="s">
        <v>80</v>
      </c>
      <c r="B384" s="30">
        <v>800</v>
      </c>
      <c r="C384" s="30">
        <v>10</v>
      </c>
      <c r="D384" s="20" t="s">
        <v>7</v>
      </c>
      <c r="E384" s="72" t="s">
        <v>494</v>
      </c>
      <c r="F384" s="20" t="s">
        <v>79</v>
      </c>
      <c r="G384" s="64">
        <f>G385</f>
        <v>32.4</v>
      </c>
      <c r="H384" s="64">
        <f>H385</f>
        <v>0</v>
      </c>
      <c r="I384" s="64">
        <f t="shared" si="93"/>
        <v>32.4</v>
      </c>
    </row>
    <row r="385" spans="1:9" s="2" customFormat="1" ht="12">
      <c r="A385" s="24" t="s">
        <v>85</v>
      </c>
      <c r="B385" s="30">
        <v>800</v>
      </c>
      <c r="C385" s="30">
        <v>10</v>
      </c>
      <c r="D385" s="20" t="s">
        <v>7</v>
      </c>
      <c r="E385" s="72" t="s">
        <v>494</v>
      </c>
      <c r="F385" s="20" t="s">
        <v>84</v>
      </c>
      <c r="G385" s="64">
        <v>32.4</v>
      </c>
      <c r="H385" s="64"/>
      <c r="I385" s="64">
        <f t="shared" si="93"/>
        <v>32.4</v>
      </c>
    </row>
    <row r="386" spans="1:9" s="2" customFormat="1" ht="12">
      <c r="A386" s="24" t="s">
        <v>369</v>
      </c>
      <c r="B386" s="30">
        <v>800</v>
      </c>
      <c r="C386" s="30">
        <v>10</v>
      </c>
      <c r="D386" s="20" t="s">
        <v>7</v>
      </c>
      <c r="E386" s="72" t="s">
        <v>324</v>
      </c>
      <c r="F386" s="20"/>
      <c r="G386" s="64">
        <f>G387</f>
        <v>1058.4000000000001</v>
      </c>
      <c r="H386" s="64">
        <f t="shared" ref="H386:H387" si="101">H387</f>
        <v>0</v>
      </c>
      <c r="I386" s="64">
        <f t="shared" si="93"/>
        <v>1058.4000000000001</v>
      </c>
    </row>
    <row r="387" spans="1:9" s="2" customFormat="1" ht="12">
      <c r="A387" s="24" t="s">
        <v>80</v>
      </c>
      <c r="B387" s="30">
        <v>800</v>
      </c>
      <c r="C387" s="30">
        <v>10</v>
      </c>
      <c r="D387" s="20" t="s">
        <v>7</v>
      </c>
      <c r="E387" s="72" t="s">
        <v>324</v>
      </c>
      <c r="F387" s="20" t="s">
        <v>79</v>
      </c>
      <c r="G387" s="64">
        <f>G388</f>
        <v>1058.4000000000001</v>
      </c>
      <c r="H387" s="64">
        <f t="shared" si="101"/>
        <v>0</v>
      </c>
      <c r="I387" s="64">
        <f t="shared" si="93"/>
        <v>1058.4000000000001</v>
      </c>
    </row>
    <row r="388" spans="1:9" s="2" customFormat="1" ht="12">
      <c r="A388" s="24" t="s">
        <v>85</v>
      </c>
      <c r="B388" s="30">
        <v>800</v>
      </c>
      <c r="C388" s="30">
        <v>10</v>
      </c>
      <c r="D388" s="20" t="s">
        <v>7</v>
      </c>
      <c r="E388" s="72" t="s">
        <v>324</v>
      </c>
      <c r="F388" s="20" t="s">
        <v>84</v>
      </c>
      <c r="G388" s="64">
        <v>1058.4000000000001</v>
      </c>
      <c r="H388" s="101"/>
      <c r="I388" s="64">
        <f t="shared" si="93"/>
        <v>1058.4000000000001</v>
      </c>
    </row>
    <row r="389" spans="1:9" s="2" customFormat="1" ht="12">
      <c r="A389" s="21" t="s">
        <v>232</v>
      </c>
      <c r="B389" s="30">
        <v>800</v>
      </c>
      <c r="C389" s="30">
        <v>10</v>
      </c>
      <c r="D389" s="20" t="s">
        <v>7</v>
      </c>
      <c r="E389" s="72" t="s">
        <v>225</v>
      </c>
      <c r="F389" s="20"/>
      <c r="G389" s="64">
        <f t="shared" ref="G389:H392" si="102">G390</f>
        <v>4.4000000000000004</v>
      </c>
      <c r="H389" s="64">
        <f t="shared" si="102"/>
        <v>0</v>
      </c>
      <c r="I389" s="64">
        <f t="shared" si="93"/>
        <v>4.4000000000000004</v>
      </c>
    </row>
    <row r="390" spans="1:9" s="2" customFormat="1" ht="24">
      <c r="A390" s="21" t="s">
        <v>397</v>
      </c>
      <c r="B390" s="30">
        <v>800</v>
      </c>
      <c r="C390" s="30">
        <v>10</v>
      </c>
      <c r="D390" s="20" t="s">
        <v>7</v>
      </c>
      <c r="E390" s="72" t="s">
        <v>233</v>
      </c>
      <c r="F390" s="20"/>
      <c r="G390" s="64">
        <f t="shared" si="102"/>
        <v>4.4000000000000004</v>
      </c>
      <c r="H390" s="64">
        <f t="shared" si="102"/>
        <v>0</v>
      </c>
      <c r="I390" s="64">
        <f t="shared" si="93"/>
        <v>4.4000000000000004</v>
      </c>
    </row>
    <row r="391" spans="1:9" s="2" customFormat="1" ht="24">
      <c r="A391" s="95" t="s">
        <v>203</v>
      </c>
      <c r="B391" s="30">
        <v>800</v>
      </c>
      <c r="C391" s="30">
        <v>10</v>
      </c>
      <c r="D391" s="20" t="s">
        <v>7</v>
      </c>
      <c r="E391" s="72" t="s">
        <v>239</v>
      </c>
      <c r="F391" s="20"/>
      <c r="G391" s="64">
        <f t="shared" si="102"/>
        <v>4.4000000000000004</v>
      </c>
      <c r="H391" s="64">
        <f t="shared" si="102"/>
        <v>0</v>
      </c>
      <c r="I391" s="64">
        <f t="shared" si="93"/>
        <v>4.4000000000000004</v>
      </c>
    </row>
    <row r="392" spans="1:9" s="2" customFormat="1" ht="12">
      <c r="A392" s="21" t="s">
        <v>71</v>
      </c>
      <c r="B392" s="30">
        <v>800</v>
      </c>
      <c r="C392" s="30">
        <v>10</v>
      </c>
      <c r="D392" s="20" t="s">
        <v>7</v>
      </c>
      <c r="E392" s="72" t="s">
        <v>239</v>
      </c>
      <c r="F392" s="20" t="s">
        <v>22</v>
      </c>
      <c r="G392" s="64">
        <f t="shared" si="102"/>
        <v>4.4000000000000004</v>
      </c>
      <c r="H392" s="64">
        <f t="shared" si="102"/>
        <v>0</v>
      </c>
      <c r="I392" s="64">
        <f t="shared" si="93"/>
        <v>4.4000000000000004</v>
      </c>
    </row>
    <row r="393" spans="1:9" s="2" customFormat="1" ht="24">
      <c r="A393" s="21" t="s">
        <v>126</v>
      </c>
      <c r="B393" s="30">
        <v>800</v>
      </c>
      <c r="C393" s="30">
        <v>10</v>
      </c>
      <c r="D393" s="20" t="s">
        <v>7</v>
      </c>
      <c r="E393" s="72" t="s">
        <v>239</v>
      </c>
      <c r="F393" s="20" t="s">
        <v>77</v>
      </c>
      <c r="G393" s="64">
        <v>4.4000000000000004</v>
      </c>
      <c r="H393" s="101"/>
      <c r="I393" s="64">
        <f t="shared" si="93"/>
        <v>4.4000000000000004</v>
      </c>
    </row>
    <row r="394" spans="1:9" s="2" customFormat="1" ht="24">
      <c r="A394" s="96" t="s">
        <v>384</v>
      </c>
      <c r="B394" s="30">
        <v>800</v>
      </c>
      <c r="C394" s="30">
        <v>10</v>
      </c>
      <c r="D394" s="20" t="s">
        <v>7</v>
      </c>
      <c r="E394" s="72" t="s">
        <v>387</v>
      </c>
      <c r="F394" s="93"/>
      <c r="G394" s="94">
        <f>G395</f>
        <v>9354</v>
      </c>
      <c r="H394" s="94">
        <f t="shared" ref="H394" si="103">H395</f>
        <v>0</v>
      </c>
      <c r="I394" s="64">
        <f t="shared" si="93"/>
        <v>9354</v>
      </c>
    </row>
    <row r="395" spans="1:9" s="2" customFormat="1" ht="12">
      <c r="A395" s="96" t="s">
        <v>385</v>
      </c>
      <c r="B395" s="30">
        <v>800</v>
      </c>
      <c r="C395" s="30">
        <v>10</v>
      </c>
      <c r="D395" s="20" t="s">
        <v>7</v>
      </c>
      <c r="E395" s="72" t="s">
        <v>388</v>
      </c>
      <c r="F395" s="93"/>
      <c r="G395" s="94">
        <f>G396+G402+G399</f>
        <v>9354</v>
      </c>
      <c r="H395" s="94">
        <f>H396+H402+H399</f>
        <v>0</v>
      </c>
      <c r="I395" s="64">
        <f t="shared" si="93"/>
        <v>9354</v>
      </c>
    </row>
    <row r="396" spans="1:9" s="2" customFormat="1" ht="12">
      <c r="A396" s="24" t="s">
        <v>433</v>
      </c>
      <c r="B396" s="30">
        <v>800</v>
      </c>
      <c r="C396" s="30">
        <v>10</v>
      </c>
      <c r="D396" s="20" t="s">
        <v>7</v>
      </c>
      <c r="E396" s="72" t="s">
        <v>395</v>
      </c>
      <c r="F396" s="20"/>
      <c r="G396" s="64">
        <f>G397</f>
        <v>1443.5</v>
      </c>
      <c r="H396" s="64">
        <f t="shared" ref="H396:H397" si="104">H397</f>
        <v>0</v>
      </c>
      <c r="I396" s="64">
        <f t="shared" si="93"/>
        <v>1443.5</v>
      </c>
    </row>
    <row r="397" spans="1:9" s="2" customFormat="1" ht="12">
      <c r="A397" s="24" t="s">
        <v>80</v>
      </c>
      <c r="B397" s="30">
        <v>800</v>
      </c>
      <c r="C397" s="30">
        <v>10</v>
      </c>
      <c r="D397" s="20" t="s">
        <v>7</v>
      </c>
      <c r="E397" s="72" t="s">
        <v>395</v>
      </c>
      <c r="F397" s="20" t="s">
        <v>79</v>
      </c>
      <c r="G397" s="64">
        <f>G398</f>
        <v>1443.5</v>
      </c>
      <c r="H397" s="64">
        <f t="shared" si="104"/>
        <v>0</v>
      </c>
      <c r="I397" s="64">
        <f t="shared" si="93"/>
        <v>1443.5</v>
      </c>
    </row>
    <row r="398" spans="1:9" s="2" customFormat="1" ht="12">
      <c r="A398" s="24" t="s">
        <v>85</v>
      </c>
      <c r="B398" s="30">
        <v>800</v>
      </c>
      <c r="C398" s="30">
        <v>10</v>
      </c>
      <c r="D398" s="20" t="s">
        <v>7</v>
      </c>
      <c r="E398" s="72" t="s">
        <v>395</v>
      </c>
      <c r="F398" s="20" t="s">
        <v>84</v>
      </c>
      <c r="G398" s="64">
        <v>1443.5</v>
      </c>
      <c r="H398" s="64"/>
      <c r="I398" s="64">
        <f t="shared" si="93"/>
        <v>1443.5</v>
      </c>
    </row>
    <row r="399" spans="1:9" s="2" customFormat="1" ht="24">
      <c r="A399" s="24" t="s">
        <v>451</v>
      </c>
      <c r="B399" s="30">
        <v>800</v>
      </c>
      <c r="C399" s="30">
        <v>10</v>
      </c>
      <c r="D399" s="20" t="s">
        <v>7</v>
      </c>
      <c r="E399" s="72" t="s">
        <v>435</v>
      </c>
      <c r="F399" s="20"/>
      <c r="G399" s="64">
        <f>G400</f>
        <v>1339</v>
      </c>
      <c r="H399" s="64">
        <f>H400</f>
        <v>0</v>
      </c>
      <c r="I399" s="64">
        <f t="shared" si="93"/>
        <v>1339</v>
      </c>
    </row>
    <row r="400" spans="1:9" s="2" customFormat="1" ht="12">
      <c r="A400" s="21" t="s">
        <v>138</v>
      </c>
      <c r="B400" s="30">
        <v>800</v>
      </c>
      <c r="C400" s="30">
        <v>10</v>
      </c>
      <c r="D400" s="20" t="s">
        <v>7</v>
      </c>
      <c r="E400" s="72" t="s">
        <v>435</v>
      </c>
      <c r="F400" s="20" t="s">
        <v>135</v>
      </c>
      <c r="G400" s="64">
        <f>G401</f>
        <v>1339</v>
      </c>
      <c r="H400" s="64">
        <f>H401</f>
        <v>0</v>
      </c>
      <c r="I400" s="64">
        <f t="shared" si="93"/>
        <v>1339</v>
      </c>
    </row>
    <row r="401" spans="1:13" s="2" customFormat="1" ht="12">
      <c r="A401" s="21" t="s">
        <v>137</v>
      </c>
      <c r="B401" s="30">
        <v>800</v>
      </c>
      <c r="C401" s="30">
        <v>10</v>
      </c>
      <c r="D401" s="20" t="s">
        <v>7</v>
      </c>
      <c r="E401" s="72" t="s">
        <v>435</v>
      </c>
      <c r="F401" s="20" t="s">
        <v>136</v>
      </c>
      <c r="G401" s="64">
        <v>1339</v>
      </c>
      <c r="H401" s="64"/>
      <c r="I401" s="64">
        <f t="shared" si="93"/>
        <v>1339</v>
      </c>
    </row>
    <row r="402" spans="1:13" s="2" customFormat="1" ht="12">
      <c r="A402" s="24" t="s">
        <v>386</v>
      </c>
      <c r="B402" s="30">
        <v>800</v>
      </c>
      <c r="C402" s="30">
        <v>10</v>
      </c>
      <c r="D402" s="20" t="s">
        <v>7</v>
      </c>
      <c r="E402" s="72" t="s">
        <v>396</v>
      </c>
      <c r="F402" s="20"/>
      <c r="G402" s="64">
        <f>G403+G405</f>
        <v>6571.5</v>
      </c>
      <c r="H402" s="64">
        <f>H403+H405</f>
        <v>0</v>
      </c>
      <c r="I402" s="64">
        <f t="shared" si="93"/>
        <v>6571.5</v>
      </c>
    </row>
    <row r="403" spans="1:13" s="2" customFormat="1" ht="12">
      <c r="A403" s="24" t="s">
        <v>80</v>
      </c>
      <c r="B403" s="30">
        <v>800</v>
      </c>
      <c r="C403" s="30">
        <v>10</v>
      </c>
      <c r="D403" s="20" t="s">
        <v>7</v>
      </c>
      <c r="E403" s="72" t="s">
        <v>396</v>
      </c>
      <c r="F403" s="20" t="s">
        <v>79</v>
      </c>
      <c r="G403" s="64">
        <f>G404</f>
        <v>902.7</v>
      </c>
      <c r="H403" s="64">
        <f t="shared" ref="H403" si="105">H404</f>
        <v>0</v>
      </c>
      <c r="I403" s="64">
        <f t="shared" si="93"/>
        <v>902.7</v>
      </c>
    </row>
    <row r="404" spans="1:13" s="2" customFormat="1" ht="12">
      <c r="A404" s="24" t="s">
        <v>85</v>
      </c>
      <c r="B404" s="30">
        <v>800</v>
      </c>
      <c r="C404" s="30">
        <v>10</v>
      </c>
      <c r="D404" s="20" t="s">
        <v>7</v>
      </c>
      <c r="E404" s="72" t="s">
        <v>396</v>
      </c>
      <c r="F404" s="20" t="s">
        <v>84</v>
      </c>
      <c r="G404" s="64">
        <v>902.7</v>
      </c>
      <c r="H404" s="101"/>
      <c r="I404" s="64">
        <f t="shared" si="93"/>
        <v>902.7</v>
      </c>
    </row>
    <row r="405" spans="1:13" s="2" customFormat="1" ht="12">
      <c r="A405" s="21" t="s">
        <v>138</v>
      </c>
      <c r="B405" s="30">
        <v>800</v>
      </c>
      <c r="C405" s="30">
        <v>10</v>
      </c>
      <c r="D405" s="20" t="s">
        <v>7</v>
      </c>
      <c r="E405" s="72" t="s">
        <v>396</v>
      </c>
      <c r="F405" s="20" t="s">
        <v>135</v>
      </c>
      <c r="G405" s="64">
        <f>G406</f>
        <v>5668.8</v>
      </c>
      <c r="H405" s="64">
        <f>H406</f>
        <v>0</v>
      </c>
      <c r="I405" s="64">
        <f t="shared" si="93"/>
        <v>5668.8</v>
      </c>
    </row>
    <row r="406" spans="1:13" s="2" customFormat="1" ht="12">
      <c r="A406" s="21" t="s">
        <v>137</v>
      </c>
      <c r="B406" s="30">
        <v>800</v>
      </c>
      <c r="C406" s="30">
        <v>10</v>
      </c>
      <c r="D406" s="20" t="s">
        <v>7</v>
      </c>
      <c r="E406" s="72" t="s">
        <v>396</v>
      </c>
      <c r="F406" s="20" t="s">
        <v>136</v>
      </c>
      <c r="G406" s="64">
        <v>5668.8</v>
      </c>
      <c r="H406" s="101"/>
      <c r="I406" s="64">
        <f t="shared" si="93"/>
        <v>5668.8</v>
      </c>
    </row>
    <row r="407" spans="1:13" s="2" customFormat="1" ht="12">
      <c r="A407" s="24" t="s">
        <v>123</v>
      </c>
      <c r="B407" s="30">
        <v>800</v>
      </c>
      <c r="C407" s="30">
        <v>10</v>
      </c>
      <c r="D407" s="20" t="s">
        <v>7</v>
      </c>
      <c r="E407" s="20" t="s">
        <v>166</v>
      </c>
      <c r="F407" s="20"/>
      <c r="G407" s="64">
        <f t="shared" ref="G407:H409" si="106">G408</f>
        <v>130</v>
      </c>
      <c r="H407" s="64">
        <f t="shared" si="106"/>
        <v>-20</v>
      </c>
      <c r="I407" s="64">
        <f t="shared" si="93"/>
        <v>110</v>
      </c>
    </row>
    <row r="408" spans="1:13" s="2" customFormat="1" ht="24">
      <c r="A408" s="24" t="s">
        <v>83</v>
      </c>
      <c r="B408" s="30">
        <v>800</v>
      </c>
      <c r="C408" s="30">
        <v>10</v>
      </c>
      <c r="D408" s="20" t="s">
        <v>7</v>
      </c>
      <c r="E408" s="20" t="s">
        <v>169</v>
      </c>
      <c r="F408" s="19"/>
      <c r="G408" s="64">
        <f t="shared" si="106"/>
        <v>130</v>
      </c>
      <c r="H408" s="64">
        <f t="shared" si="106"/>
        <v>-20</v>
      </c>
      <c r="I408" s="64">
        <f t="shared" si="93"/>
        <v>110</v>
      </c>
    </row>
    <row r="409" spans="1:13" s="2" customFormat="1" ht="12">
      <c r="A409" s="24" t="s">
        <v>80</v>
      </c>
      <c r="B409" s="30">
        <v>800</v>
      </c>
      <c r="C409" s="30">
        <v>10</v>
      </c>
      <c r="D409" s="20" t="s">
        <v>7</v>
      </c>
      <c r="E409" s="20" t="s">
        <v>169</v>
      </c>
      <c r="F409" s="20" t="s">
        <v>79</v>
      </c>
      <c r="G409" s="64">
        <f t="shared" si="106"/>
        <v>130</v>
      </c>
      <c r="H409" s="64">
        <f t="shared" si="106"/>
        <v>-20</v>
      </c>
      <c r="I409" s="64">
        <f t="shared" si="93"/>
        <v>110</v>
      </c>
    </row>
    <row r="410" spans="1:13" s="2" customFormat="1" ht="12">
      <c r="A410" s="24" t="s">
        <v>82</v>
      </c>
      <c r="B410" s="30">
        <v>800</v>
      </c>
      <c r="C410" s="30">
        <v>10</v>
      </c>
      <c r="D410" s="20" t="s">
        <v>7</v>
      </c>
      <c r="E410" s="20" t="s">
        <v>169</v>
      </c>
      <c r="F410" s="20" t="s">
        <v>81</v>
      </c>
      <c r="G410" s="64">
        <v>130</v>
      </c>
      <c r="H410" s="101">
        <f>-20</f>
        <v>-20</v>
      </c>
      <c r="I410" s="64">
        <f t="shared" si="93"/>
        <v>110</v>
      </c>
    </row>
    <row r="411" spans="1:13" s="2" customFormat="1" ht="12">
      <c r="A411" s="33" t="s">
        <v>40</v>
      </c>
      <c r="B411" s="34">
        <v>800</v>
      </c>
      <c r="C411" s="34">
        <v>10</v>
      </c>
      <c r="D411" s="18" t="s">
        <v>14</v>
      </c>
      <c r="E411" s="18"/>
      <c r="F411" s="18"/>
      <c r="G411" s="65">
        <f t="shared" ref="G411:H414" si="107">G412</f>
        <v>6692.9</v>
      </c>
      <c r="H411" s="65">
        <f t="shared" si="107"/>
        <v>-179</v>
      </c>
      <c r="I411" s="65">
        <f t="shared" si="93"/>
        <v>6513.9</v>
      </c>
    </row>
    <row r="412" spans="1:13" s="2" customFormat="1" ht="12">
      <c r="A412" s="24" t="s">
        <v>123</v>
      </c>
      <c r="B412" s="30">
        <v>800</v>
      </c>
      <c r="C412" s="30">
        <v>10</v>
      </c>
      <c r="D412" s="20" t="s">
        <v>14</v>
      </c>
      <c r="E412" s="20" t="s">
        <v>166</v>
      </c>
      <c r="F412" s="20"/>
      <c r="G412" s="64">
        <f>G413+G416</f>
        <v>6692.9</v>
      </c>
      <c r="H412" s="64">
        <f t="shared" ref="H412" si="108">H413+H416</f>
        <v>-179</v>
      </c>
      <c r="I412" s="64">
        <f t="shared" si="93"/>
        <v>6513.9</v>
      </c>
    </row>
    <row r="413" spans="1:13" s="2" customFormat="1" ht="24">
      <c r="A413" s="24" t="s">
        <v>201</v>
      </c>
      <c r="B413" s="30">
        <v>800</v>
      </c>
      <c r="C413" s="30">
        <v>10</v>
      </c>
      <c r="D413" s="20" t="s">
        <v>14</v>
      </c>
      <c r="E413" s="20" t="s">
        <v>281</v>
      </c>
      <c r="F413" s="20"/>
      <c r="G413" s="64">
        <f t="shared" si="107"/>
        <v>4594.2</v>
      </c>
      <c r="H413" s="64">
        <f t="shared" si="107"/>
        <v>-179</v>
      </c>
      <c r="I413" s="64">
        <f t="shared" si="93"/>
        <v>4415.2</v>
      </c>
    </row>
    <row r="414" spans="1:13" s="53" customFormat="1" ht="12">
      <c r="A414" s="21" t="s">
        <v>138</v>
      </c>
      <c r="B414" s="30">
        <v>800</v>
      </c>
      <c r="C414" s="30">
        <v>10</v>
      </c>
      <c r="D414" s="20" t="s">
        <v>14</v>
      </c>
      <c r="E414" s="20" t="s">
        <v>281</v>
      </c>
      <c r="F414" s="20" t="s">
        <v>135</v>
      </c>
      <c r="G414" s="64">
        <f t="shared" si="107"/>
        <v>4594.2</v>
      </c>
      <c r="H414" s="64">
        <f t="shared" si="107"/>
        <v>-179</v>
      </c>
      <c r="I414" s="64">
        <f t="shared" si="93"/>
        <v>4415.2</v>
      </c>
      <c r="J414" s="5"/>
      <c r="K414" s="5"/>
      <c r="L414" s="5"/>
      <c r="M414" s="5"/>
    </row>
    <row r="415" spans="1:13" s="2" customFormat="1" ht="12">
      <c r="A415" s="21" t="s">
        <v>137</v>
      </c>
      <c r="B415" s="30">
        <v>800</v>
      </c>
      <c r="C415" s="30">
        <v>10</v>
      </c>
      <c r="D415" s="20" t="s">
        <v>14</v>
      </c>
      <c r="E415" s="20" t="s">
        <v>281</v>
      </c>
      <c r="F415" s="20" t="s">
        <v>136</v>
      </c>
      <c r="G415" s="64">
        <v>4594.2</v>
      </c>
      <c r="H415" s="101">
        <f>-179</f>
        <v>-179</v>
      </c>
      <c r="I415" s="64">
        <f t="shared" si="93"/>
        <v>4415.2</v>
      </c>
    </row>
    <row r="416" spans="1:13" s="2" customFormat="1" ht="24">
      <c r="A416" s="95" t="s">
        <v>200</v>
      </c>
      <c r="B416" s="20" t="s">
        <v>22</v>
      </c>
      <c r="C416" s="20" t="s">
        <v>13</v>
      </c>
      <c r="D416" s="20" t="s">
        <v>14</v>
      </c>
      <c r="E416" s="20" t="s">
        <v>257</v>
      </c>
      <c r="F416" s="20"/>
      <c r="G416" s="64">
        <f>G417</f>
        <v>2098.6999999999998</v>
      </c>
      <c r="H416" s="64">
        <f t="shared" ref="H416:H417" si="109">H417</f>
        <v>0</v>
      </c>
      <c r="I416" s="64">
        <f t="shared" si="93"/>
        <v>2098.6999999999998</v>
      </c>
    </row>
    <row r="417" spans="1:86" s="2" customFormat="1" ht="12">
      <c r="A417" s="21" t="s">
        <v>138</v>
      </c>
      <c r="B417" s="20" t="s">
        <v>22</v>
      </c>
      <c r="C417" s="20" t="s">
        <v>13</v>
      </c>
      <c r="D417" s="20" t="s">
        <v>14</v>
      </c>
      <c r="E417" s="20" t="s">
        <v>257</v>
      </c>
      <c r="F417" s="20" t="s">
        <v>135</v>
      </c>
      <c r="G417" s="64">
        <f>G418</f>
        <v>2098.6999999999998</v>
      </c>
      <c r="H417" s="64">
        <f t="shared" si="109"/>
        <v>0</v>
      </c>
      <c r="I417" s="64">
        <f t="shared" si="93"/>
        <v>2098.6999999999998</v>
      </c>
    </row>
    <row r="418" spans="1:86" s="2" customFormat="1" ht="12">
      <c r="A418" s="21" t="s">
        <v>137</v>
      </c>
      <c r="B418" s="20" t="s">
        <v>22</v>
      </c>
      <c r="C418" s="20" t="s">
        <v>13</v>
      </c>
      <c r="D418" s="20" t="s">
        <v>14</v>
      </c>
      <c r="E418" s="20" t="s">
        <v>257</v>
      </c>
      <c r="F418" s="20" t="s">
        <v>136</v>
      </c>
      <c r="G418" s="64">
        <v>2098.6999999999998</v>
      </c>
      <c r="H418" s="101"/>
      <c r="I418" s="64">
        <f t="shared" si="93"/>
        <v>2098.6999999999998</v>
      </c>
    </row>
    <row r="419" spans="1:86" s="2" customFormat="1" ht="12">
      <c r="A419" s="25" t="s">
        <v>252</v>
      </c>
      <c r="B419" s="16" t="s">
        <v>22</v>
      </c>
      <c r="C419" s="16" t="s">
        <v>13</v>
      </c>
      <c r="D419" s="16" t="s">
        <v>15</v>
      </c>
      <c r="E419" s="16"/>
      <c r="F419" s="16"/>
      <c r="G419" s="63">
        <f t="shared" ref="G419:H422" si="110">G420</f>
        <v>39</v>
      </c>
      <c r="H419" s="63">
        <f t="shared" si="110"/>
        <v>0</v>
      </c>
      <c r="I419" s="63">
        <f t="shared" si="93"/>
        <v>39</v>
      </c>
    </row>
    <row r="420" spans="1:86" s="2" customFormat="1" ht="12">
      <c r="A420" s="21" t="s">
        <v>266</v>
      </c>
      <c r="B420" s="18" t="s">
        <v>22</v>
      </c>
      <c r="C420" s="18" t="s">
        <v>13</v>
      </c>
      <c r="D420" s="18" t="s">
        <v>15</v>
      </c>
      <c r="E420" s="18" t="s">
        <v>192</v>
      </c>
      <c r="F420" s="18"/>
      <c r="G420" s="65">
        <f t="shared" si="110"/>
        <v>39</v>
      </c>
      <c r="H420" s="65">
        <f t="shared" si="110"/>
        <v>0</v>
      </c>
      <c r="I420" s="65">
        <f t="shared" si="93"/>
        <v>39</v>
      </c>
    </row>
    <row r="421" spans="1:86" s="2" customFormat="1" ht="12">
      <c r="A421" s="21" t="s">
        <v>106</v>
      </c>
      <c r="B421" s="20" t="s">
        <v>22</v>
      </c>
      <c r="C421" s="20" t="s">
        <v>13</v>
      </c>
      <c r="D421" s="20" t="s">
        <v>15</v>
      </c>
      <c r="E421" s="20" t="s">
        <v>193</v>
      </c>
      <c r="F421" s="20"/>
      <c r="G421" s="64">
        <f t="shared" si="110"/>
        <v>39</v>
      </c>
      <c r="H421" s="64">
        <f t="shared" si="110"/>
        <v>0</v>
      </c>
      <c r="I421" s="64">
        <f t="shared" si="93"/>
        <v>39</v>
      </c>
    </row>
    <row r="422" spans="1:86" s="2" customFormat="1" ht="12">
      <c r="A422" s="24" t="s">
        <v>80</v>
      </c>
      <c r="B422" s="20" t="s">
        <v>22</v>
      </c>
      <c r="C422" s="20" t="s">
        <v>13</v>
      </c>
      <c r="D422" s="20" t="s">
        <v>15</v>
      </c>
      <c r="E422" s="20" t="s">
        <v>193</v>
      </c>
      <c r="F422" s="20" t="s">
        <v>79</v>
      </c>
      <c r="G422" s="64">
        <f t="shared" si="110"/>
        <v>39</v>
      </c>
      <c r="H422" s="64">
        <f t="shared" si="110"/>
        <v>0</v>
      </c>
      <c r="I422" s="64">
        <f t="shared" ref="I422:I492" si="111">G422+H422</f>
        <v>39</v>
      </c>
    </row>
    <row r="423" spans="1:86" s="2" customFormat="1" ht="12">
      <c r="A423" s="21" t="s">
        <v>325</v>
      </c>
      <c r="B423" s="20" t="s">
        <v>22</v>
      </c>
      <c r="C423" s="20" t="s">
        <v>13</v>
      </c>
      <c r="D423" s="20" t="s">
        <v>15</v>
      </c>
      <c r="E423" s="20" t="s">
        <v>193</v>
      </c>
      <c r="F423" s="20" t="s">
        <v>227</v>
      </c>
      <c r="G423" s="64">
        <v>39</v>
      </c>
      <c r="H423" s="101"/>
      <c r="I423" s="64">
        <f t="shared" si="111"/>
        <v>39</v>
      </c>
    </row>
    <row r="424" spans="1:86" s="2" customFormat="1" ht="12">
      <c r="A424" s="15" t="s">
        <v>31</v>
      </c>
      <c r="B424" s="16" t="s">
        <v>22</v>
      </c>
      <c r="C424" s="16" t="s">
        <v>45</v>
      </c>
      <c r="D424" s="16"/>
      <c r="E424" s="16"/>
      <c r="F424" s="16"/>
      <c r="G424" s="63">
        <f>G425+G433</f>
        <v>19807.599999999999</v>
      </c>
      <c r="H424" s="63">
        <f t="shared" ref="H424" si="112">H425+H433</f>
        <v>0</v>
      </c>
      <c r="I424" s="63">
        <f t="shared" si="111"/>
        <v>19807.599999999999</v>
      </c>
    </row>
    <row r="425" spans="1:86" s="2" customFormat="1" ht="12">
      <c r="A425" s="33" t="s">
        <v>55</v>
      </c>
      <c r="B425" s="18" t="s">
        <v>22</v>
      </c>
      <c r="C425" s="18" t="s">
        <v>45</v>
      </c>
      <c r="D425" s="18" t="s">
        <v>5</v>
      </c>
      <c r="E425" s="18"/>
      <c r="F425" s="18"/>
      <c r="G425" s="65">
        <f t="shared" ref="G425:H427" si="113">G426</f>
        <v>350</v>
      </c>
      <c r="H425" s="65">
        <f t="shared" si="113"/>
        <v>0</v>
      </c>
      <c r="I425" s="65">
        <f t="shared" si="111"/>
        <v>350</v>
      </c>
    </row>
    <row r="426" spans="1:86" s="2" customFormat="1" ht="24">
      <c r="A426" s="24" t="s">
        <v>122</v>
      </c>
      <c r="B426" s="20" t="s">
        <v>22</v>
      </c>
      <c r="C426" s="20" t="s">
        <v>45</v>
      </c>
      <c r="D426" s="20" t="s">
        <v>5</v>
      </c>
      <c r="E426" s="20" t="s">
        <v>163</v>
      </c>
      <c r="F426" s="20"/>
      <c r="G426" s="64">
        <f t="shared" si="113"/>
        <v>350</v>
      </c>
      <c r="H426" s="64">
        <f t="shared" si="113"/>
        <v>0</v>
      </c>
      <c r="I426" s="64">
        <f t="shared" si="111"/>
        <v>350</v>
      </c>
    </row>
    <row r="427" spans="1:86" s="2" customFormat="1" ht="12">
      <c r="A427" s="24" t="s">
        <v>398</v>
      </c>
      <c r="B427" s="20" t="s">
        <v>22</v>
      </c>
      <c r="C427" s="20" t="s">
        <v>45</v>
      </c>
      <c r="D427" s="20" t="s">
        <v>5</v>
      </c>
      <c r="E427" s="20" t="s">
        <v>170</v>
      </c>
      <c r="F427" s="20"/>
      <c r="G427" s="64">
        <f t="shared" si="113"/>
        <v>350</v>
      </c>
      <c r="H427" s="64">
        <f t="shared" si="113"/>
        <v>0</v>
      </c>
      <c r="I427" s="64">
        <f t="shared" si="111"/>
        <v>350</v>
      </c>
    </row>
    <row r="428" spans="1:86" s="2" customFormat="1" ht="12">
      <c r="A428" s="24" t="s">
        <v>86</v>
      </c>
      <c r="B428" s="20" t="s">
        <v>22</v>
      </c>
      <c r="C428" s="20" t="s">
        <v>45</v>
      </c>
      <c r="D428" s="20" t="s">
        <v>5</v>
      </c>
      <c r="E428" s="20" t="s">
        <v>171</v>
      </c>
      <c r="F428" s="20"/>
      <c r="G428" s="64">
        <f>G431+G429</f>
        <v>350</v>
      </c>
      <c r="H428" s="64">
        <f t="shared" ref="H428" si="114">H431+H429</f>
        <v>0</v>
      </c>
      <c r="I428" s="64">
        <f t="shared" si="111"/>
        <v>350</v>
      </c>
    </row>
    <row r="429" spans="1:86" s="2" customFormat="1" ht="24">
      <c r="A429" s="21" t="s">
        <v>61</v>
      </c>
      <c r="B429" s="20" t="s">
        <v>22</v>
      </c>
      <c r="C429" s="20" t="s">
        <v>45</v>
      </c>
      <c r="D429" s="20" t="s">
        <v>5</v>
      </c>
      <c r="E429" s="20" t="s">
        <v>171</v>
      </c>
      <c r="F429" s="20" t="s">
        <v>60</v>
      </c>
      <c r="G429" s="64">
        <f>G430</f>
        <v>124.5</v>
      </c>
      <c r="H429" s="64">
        <f t="shared" ref="H429" si="115">H430</f>
        <v>0</v>
      </c>
      <c r="I429" s="64">
        <f t="shared" si="111"/>
        <v>124.5</v>
      </c>
    </row>
    <row r="430" spans="1:86" s="10" customFormat="1" ht="14.25">
      <c r="A430" s="21" t="s">
        <v>63</v>
      </c>
      <c r="B430" s="20" t="s">
        <v>22</v>
      </c>
      <c r="C430" s="20" t="s">
        <v>45</v>
      </c>
      <c r="D430" s="20" t="s">
        <v>5</v>
      </c>
      <c r="E430" s="20" t="s">
        <v>171</v>
      </c>
      <c r="F430" s="20" t="s">
        <v>62</v>
      </c>
      <c r="G430" s="64">
        <v>124.5</v>
      </c>
      <c r="H430" s="103"/>
      <c r="I430" s="64">
        <f t="shared" si="111"/>
        <v>124.5</v>
      </c>
      <c r="J430" s="43"/>
      <c r="K430" s="43"/>
      <c r="L430" s="43"/>
      <c r="M430" s="43"/>
      <c r="N430" s="43"/>
      <c r="O430" s="43"/>
      <c r="P430" s="43"/>
      <c r="Q430" s="43"/>
      <c r="R430" s="43"/>
      <c r="S430" s="43"/>
      <c r="T430" s="43"/>
      <c r="U430" s="43"/>
      <c r="V430" s="43"/>
      <c r="W430" s="43"/>
      <c r="X430" s="43"/>
      <c r="Y430" s="43"/>
      <c r="Z430" s="43"/>
      <c r="AA430" s="43"/>
      <c r="AB430" s="43"/>
      <c r="AC430" s="43"/>
      <c r="AD430" s="43"/>
      <c r="AE430" s="43"/>
      <c r="AF430" s="43"/>
      <c r="AG430" s="43"/>
      <c r="AH430" s="43"/>
      <c r="AI430" s="43"/>
      <c r="AJ430" s="43"/>
      <c r="AK430" s="43"/>
      <c r="AL430" s="43"/>
      <c r="AM430" s="43"/>
      <c r="AN430" s="43"/>
      <c r="AO430" s="43"/>
      <c r="AP430" s="43"/>
      <c r="AQ430" s="43"/>
      <c r="AR430" s="43"/>
      <c r="AS430" s="43"/>
      <c r="AT430" s="43"/>
      <c r="AU430" s="43"/>
      <c r="AV430" s="43"/>
      <c r="AW430" s="43"/>
      <c r="AX430" s="43"/>
      <c r="AY430" s="43"/>
      <c r="AZ430" s="43"/>
      <c r="BA430" s="43"/>
      <c r="BB430" s="43"/>
      <c r="BC430" s="43"/>
      <c r="BD430" s="43"/>
      <c r="BE430" s="43"/>
      <c r="BF430" s="43"/>
      <c r="BG430" s="43"/>
      <c r="BH430" s="43"/>
      <c r="BI430" s="43"/>
      <c r="BJ430" s="43"/>
      <c r="BK430" s="43"/>
      <c r="BL430" s="43"/>
      <c r="BM430" s="43"/>
      <c r="BN430" s="43"/>
      <c r="BO430" s="43"/>
      <c r="BP430" s="43"/>
      <c r="BQ430" s="43"/>
      <c r="BR430" s="43"/>
      <c r="BS430" s="43"/>
      <c r="BT430" s="43"/>
      <c r="BU430" s="43"/>
      <c r="BV430" s="43"/>
      <c r="BW430" s="43"/>
      <c r="BX430" s="43"/>
      <c r="BY430" s="43"/>
      <c r="BZ430" s="43"/>
      <c r="CA430" s="43"/>
      <c r="CB430" s="43"/>
      <c r="CC430" s="43"/>
      <c r="CD430" s="43"/>
      <c r="CE430" s="43"/>
      <c r="CF430" s="43"/>
      <c r="CG430" s="43"/>
      <c r="CH430" s="43"/>
    </row>
    <row r="431" spans="1:86" s="10" customFormat="1" ht="14.25">
      <c r="A431" s="24" t="s">
        <v>69</v>
      </c>
      <c r="B431" s="20" t="s">
        <v>22</v>
      </c>
      <c r="C431" s="20" t="s">
        <v>45</v>
      </c>
      <c r="D431" s="20" t="s">
        <v>5</v>
      </c>
      <c r="E431" s="20" t="s">
        <v>171</v>
      </c>
      <c r="F431" s="20" t="s">
        <v>67</v>
      </c>
      <c r="G431" s="64">
        <f>G432</f>
        <v>225.5</v>
      </c>
      <c r="H431" s="64">
        <f t="shared" ref="H431" si="116">H432</f>
        <v>0</v>
      </c>
      <c r="I431" s="64">
        <f t="shared" si="111"/>
        <v>225.5</v>
      </c>
      <c r="J431" s="43"/>
      <c r="K431" s="43"/>
      <c r="L431" s="43"/>
      <c r="M431" s="43"/>
      <c r="N431" s="43"/>
      <c r="O431" s="43"/>
      <c r="P431" s="43"/>
      <c r="Q431" s="43"/>
      <c r="R431" s="43"/>
      <c r="S431" s="43"/>
      <c r="T431" s="43"/>
      <c r="U431" s="43"/>
      <c r="V431" s="43"/>
      <c r="W431" s="43"/>
      <c r="X431" s="43"/>
      <c r="Y431" s="43"/>
      <c r="Z431" s="43"/>
      <c r="AA431" s="43"/>
      <c r="AB431" s="43"/>
      <c r="AC431" s="43"/>
      <c r="AD431" s="43"/>
      <c r="AE431" s="43"/>
      <c r="AF431" s="43"/>
      <c r="AG431" s="43"/>
      <c r="AH431" s="43"/>
      <c r="AI431" s="43"/>
      <c r="AJ431" s="43"/>
      <c r="AK431" s="43"/>
      <c r="AL431" s="43"/>
      <c r="AM431" s="43"/>
      <c r="AN431" s="43"/>
      <c r="AO431" s="43"/>
      <c r="AP431" s="43"/>
      <c r="AQ431" s="43"/>
      <c r="AR431" s="43"/>
      <c r="AS431" s="43"/>
      <c r="AT431" s="43"/>
      <c r="AU431" s="43"/>
      <c r="AV431" s="43"/>
      <c r="AW431" s="43"/>
      <c r="AX431" s="43"/>
      <c r="AY431" s="43"/>
      <c r="AZ431" s="43"/>
      <c r="BA431" s="43"/>
      <c r="BB431" s="43"/>
      <c r="BC431" s="43"/>
      <c r="BD431" s="43"/>
      <c r="BE431" s="43"/>
      <c r="BF431" s="43"/>
      <c r="BG431" s="43"/>
      <c r="BH431" s="43"/>
      <c r="BI431" s="43"/>
      <c r="BJ431" s="43"/>
      <c r="BK431" s="43"/>
      <c r="BL431" s="43"/>
      <c r="BM431" s="43"/>
      <c r="BN431" s="43"/>
      <c r="BO431" s="43"/>
      <c r="BP431" s="43"/>
      <c r="BQ431" s="43"/>
      <c r="BR431" s="43"/>
      <c r="BS431" s="43"/>
      <c r="BT431" s="43"/>
      <c r="BU431" s="43"/>
      <c r="BV431" s="43"/>
      <c r="BW431" s="43"/>
      <c r="BX431" s="43"/>
      <c r="BY431" s="43"/>
      <c r="BZ431" s="43"/>
      <c r="CA431" s="43"/>
      <c r="CB431" s="43"/>
      <c r="CC431" s="43"/>
      <c r="CD431" s="43"/>
      <c r="CE431" s="43"/>
      <c r="CF431" s="43"/>
      <c r="CG431" s="43"/>
      <c r="CH431" s="43"/>
    </row>
    <row r="432" spans="1:86" s="10" customFormat="1" ht="14.25">
      <c r="A432" s="24" t="s">
        <v>87</v>
      </c>
      <c r="B432" s="20" t="s">
        <v>22</v>
      </c>
      <c r="C432" s="20" t="s">
        <v>45</v>
      </c>
      <c r="D432" s="20" t="s">
        <v>5</v>
      </c>
      <c r="E432" s="20" t="s">
        <v>171</v>
      </c>
      <c r="F432" s="20" t="s">
        <v>68</v>
      </c>
      <c r="G432" s="64">
        <v>225.5</v>
      </c>
      <c r="H432" s="103">
        <v>0</v>
      </c>
      <c r="I432" s="64">
        <f t="shared" si="111"/>
        <v>225.5</v>
      </c>
      <c r="J432" s="43"/>
      <c r="K432" s="43"/>
      <c r="L432" s="43"/>
      <c r="M432" s="43"/>
      <c r="N432" s="43"/>
      <c r="O432" s="43"/>
      <c r="P432" s="43"/>
      <c r="Q432" s="43"/>
      <c r="R432" s="43"/>
      <c r="S432" s="43"/>
      <c r="T432" s="43"/>
      <c r="U432" s="43"/>
      <c r="V432" s="43"/>
      <c r="W432" s="43"/>
      <c r="X432" s="43"/>
      <c r="Y432" s="43"/>
      <c r="Z432" s="43"/>
      <c r="AA432" s="43"/>
      <c r="AB432" s="43"/>
      <c r="AC432" s="43"/>
      <c r="AD432" s="43"/>
      <c r="AE432" s="43"/>
      <c r="AF432" s="43"/>
      <c r="AG432" s="43"/>
      <c r="AH432" s="43"/>
      <c r="AI432" s="43"/>
      <c r="AJ432" s="43"/>
      <c r="AK432" s="43"/>
      <c r="AL432" s="43"/>
      <c r="AM432" s="43"/>
      <c r="AN432" s="43"/>
      <c r="AO432" s="43"/>
      <c r="AP432" s="43"/>
      <c r="AQ432" s="43"/>
      <c r="AR432" s="43"/>
      <c r="AS432" s="43"/>
      <c r="AT432" s="43"/>
      <c r="AU432" s="43"/>
      <c r="AV432" s="43"/>
      <c r="AW432" s="43"/>
      <c r="AX432" s="43"/>
      <c r="AY432" s="43"/>
      <c r="AZ432" s="43"/>
      <c r="BA432" s="43"/>
      <c r="BB432" s="43"/>
      <c r="BC432" s="43"/>
      <c r="BD432" s="43"/>
      <c r="BE432" s="43"/>
      <c r="BF432" s="43"/>
      <c r="BG432" s="43"/>
      <c r="BH432" s="43"/>
      <c r="BI432" s="43"/>
      <c r="BJ432" s="43"/>
      <c r="BK432" s="43"/>
      <c r="BL432" s="43"/>
      <c r="BM432" s="43"/>
      <c r="BN432" s="43"/>
      <c r="BO432" s="43"/>
      <c r="BP432" s="43"/>
      <c r="BQ432" s="43"/>
      <c r="BR432" s="43"/>
      <c r="BS432" s="43"/>
      <c r="BT432" s="43"/>
      <c r="BU432" s="43"/>
      <c r="BV432" s="43"/>
      <c r="BW432" s="43"/>
      <c r="BX432" s="43"/>
      <c r="BY432" s="43"/>
      <c r="BZ432" s="43"/>
      <c r="CA432" s="43"/>
      <c r="CB432" s="43"/>
      <c r="CC432" s="43"/>
      <c r="CD432" s="43"/>
      <c r="CE432" s="43"/>
      <c r="CF432" s="43"/>
      <c r="CG432" s="43"/>
      <c r="CH432" s="43"/>
    </row>
    <row r="433" spans="1:86" s="10" customFormat="1" ht="14.25">
      <c r="A433" s="33" t="s">
        <v>47</v>
      </c>
      <c r="B433" s="18" t="s">
        <v>22</v>
      </c>
      <c r="C433" s="18" t="s">
        <v>45</v>
      </c>
      <c r="D433" s="18" t="s">
        <v>6</v>
      </c>
      <c r="E433" s="18"/>
      <c r="F433" s="18"/>
      <c r="G433" s="65">
        <f>G434+G441</f>
        <v>19457.599999999999</v>
      </c>
      <c r="H433" s="65">
        <f>H434+H441</f>
        <v>0</v>
      </c>
      <c r="I433" s="65">
        <f t="shared" si="111"/>
        <v>19457.599999999999</v>
      </c>
      <c r="J433" s="43"/>
      <c r="K433" s="43"/>
      <c r="L433" s="43"/>
      <c r="M433" s="43"/>
      <c r="N433" s="43"/>
      <c r="O433" s="43"/>
      <c r="P433" s="43"/>
      <c r="Q433" s="43"/>
      <c r="R433" s="43"/>
      <c r="S433" s="43"/>
      <c r="T433" s="43"/>
      <c r="U433" s="43"/>
      <c r="V433" s="43"/>
      <c r="W433" s="43"/>
      <c r="X433" s="43"/>
      <c r="Y433" s="43"/>
      <c r="Z433" s="43"/>
      <c r="AA433" s="43"/>
      <c r="AB433" s="43"/>
      <c r="AC433" s="43"/>
      <c r="AD433" s="43"/>
      <c r="AE433" s="43"/>
      <c r="AF433" s="43"/>
      <c r="AG433" s="43"/>
      <c r="AH433" s="43"/>
      <c r="AI433" s="43"/>
      <c r="AJ433" s="43"/>
      <c r="AK433" s="43"/>
      <c r="AL433" s="43"/>
      <c r="AM433" s="43"/>
      <c r="AN433" s="43"/>
      <c r="AO433" s="43"/>
      <c r="AP433" s="43"/>
      <c r="AQ433" s="43"/>
      <c r="AR433" s="43"/>
      <c r="AS433" s="43"/>
      <c r="AT433" s="43"/>
      <c r="AU433" s="43"/>
      <c r="AV433" s="43"/>
      <c r="AW433" s="43"/>
      <c r="AX433" s="43"/>
      <c r="AY433" s="43"/>
      <c r="AZ433" s="43"/>
      <c r="BA433" s="43"/>
      <c r="BB433" s="43"/>
      <c r="BC433" s="43"/>
      <c r="BD433" s="43"/>
      <c r="BE433" s="43"/>
      <c r="BF433" s="43"/>
      <c r="BG433" s="43"/>
      <c r="BH433" s="43"/>
      <c r="BI433" s="43"/>
      <c r="BJ433" s="43"/>
      <c r="BK433" s="43"/>
      <c r="BL433" s="43"/>
      <c r="BM433" s="43"/>
      <c r="BN433" s="43"/>
      <c r="BO433" s="43"/>
      <c r="BP433" s="43"/>
      <c r="BQ433" s="43"/>
      <c r="BR433" s="43"/>
      <c r="BS433" s="43"/>
      <c r="BT433" s="43"/>
      <c r="BU433" s="43"/>
      <c r="BV433" s="43"/>
      <c r="BW433" s="43"/>
      <c r="BX433" s="43"/>
      <c r="BY433" s="43"/>
      <c r="BZ433" s="43"/>
      <c r="CA433" s="43"/>
      <c r="CB433" s="43"/>
      <c r="CC433" s="43"/>
      <c r="CD433" s="43"/>
      <c r="CE433" s="43"/>
      <c r="CF433" s="43"/>
      <c r="CG433" s="43"/>
      <c r="CH433" s="43"/>
    </row>
    <row r="434" spans="1:86" s="10" customFormat="1" ht="24">
      <c r="A434" s="24" t="s">
        <v>122</v>
      </c>
      <c r="B434" s="20" t="s">
        <v>22</v>
      </c>
      <c r="C434" s="20" t="s">
        <v>45</v>
      </c>
      <c r="D434" s="20" t="s">
        <v>6</v>
      </c>
      <c r="E434" s="20" t="s">
        <v>163</v>
      </c>
      <c r="F434" s="20"/>
      <c r="G434" s="64">
        <f t="shared" ref="G434:H435" si="117">G435</f>
        <v>100</v>
      </c>
      <c r="H434" s="64">
        <f t="shared" si="117"/>
        <v>0</v>
      </c>
      <c r="I434" s="64">
        <f t="shared" si="111"/>
        <v>100</v>
      </c>
      <c r="J434" s="43"/>
      <c r="K434" s="43"/>
      <c r="L434" s="43"/>
      <c r="M434" s="43"/>
      <c r="N434" s="43"/>
      <c r="O434" s="43"/>
      <c r="P434" s="43"/>
      <c r="Q434" s="43"/>
      <c r="R434" s="43"/>
      <c r="S434" s="43"/>
      <c r="T434" s="43"/>
      <c r="U434" s="43"/>
      <c r="V434" s="43"/>
      <c r="W434" s="43"/>
      <c r="X434" s="43"/>
      <c r="Y434" s="43"/>
      <c r="Z434" s="43"/>
      <c r="AA434" s="43"/>
      <c r="AB434" s="43"/>
      <c r="AC434" s="43"/>
      <c r="AD434" s="43"/>
      <c r="AE434" s="43"/>
      <c r="AF434" s="43"/>
      <c r="AG434" s="43"/>
      <c r="AH434" s="43"/>
      <c r="AI434" s="43"/>
      <c r="AJ434" s="43"/>
      <c r="AK434" s="43"/>
      <c r="AL434" s="43"/>
      <c r="AM434" s="43"/>
      <c r="AN434" s="43"/>
      <c r="AO434" s="43"/>
      <c r="AP434" s="43"/>
      <c r="AQ434" s="43"/>
      <c r="AR434" s="43"/>
      <c r="AS434" s="43"/>
      <c r="AT434" s="43"/>
      <c r="AU434" s="43"/>
      <c r="AV434" s="43"/>
      <c r="AW434" s="43"/>
      <c r="AX434" s="43"/>
      <c r="AY434" s="43"/>
      <c r="AZ434" s="43"/>
      <c r="BA434" s="43"/>
      <c r="BB434" s="43"/>
      <c r="BC434" s="43"/>
      <c r="BD434" s="43"/>
      <c r="BE434" s="43"/>
      <c r="BF434" s="43"/>
      <c r="BG434" s="43"/>
      <c r="BH434" s="43"/>
      <c r="BI434" s="43"/>
      <c r="BJ434" s="43"/>
      <c r="BK434" s="43"/>
      <c r="BL434" s="43"/>
      <c r="BM434" s="43"/>
      <c r="BN434" s="43"/>
      <c r="BO434" s="43"/>
      <c r="BP434" s="43"/>
      <c r="BQ434" s="43"/>
      <c r="BR434" s="43"/>
      <c r="BS434" s="43"/>
      <c r="BT434" s="43"/>
      <c r="BU434" s="43"/>
      <c r="BV434" s="43"/>
      <c r="BW434" s="43"/>
      <c r="BX434" s="43"/>
      <c r="BY434" s="43"/>
      <c r="BZ434" s="43"/>
      <c r="CA434" s="43"/>
      <c r="CB434" s="43"/>
      <c r="CC434" s="43"/>
      <c r="CD434" s="43"/>
      <c r="CE434" s="43"/>
      <c r="CF434" s="43"/>
      <c r="CG434" s="43"/>
      <c r="CH434" s="43"/>
    </row>
    <row r="435" spans="1:86" s="10" customFormat="1" ht="14.25">
      <c r="A435" s="24" t="s">
        <v>398</v>
      </c>
      <c r="B435" s="20" t="s">
        <v>22</v>
      </c>
      <c r="C435" s="20" t="s">
        <v>45</v>
      </c>
      <c r="D435" s="20" t="s">
        <v>6</v>
      </c>
      <c r="E435" s="20" t="s">
        <v>170</v>
      </c>
      <c r="F435" s="20"/>
      <c r="G435" s="64">
        <f t="shared" si="117"/>
        <v>100</v>
      </c>
      <c r="H435" s="64">
        <f t="shared" si="117"/>
        <v>0</v>
      </c>
      <c r="I435" s="64">
        <f t="shared" si="111"/>
        <v>100</v>
      </c>
      <c r="J435" s="43"/>
      <c r="K435" s="43"/>
      <c r="L435" s="43"/>
      <c r="M435" s="43"/>
      <c r="N435" s="43"/>
      <c r="O435" s="43"/>
      <c r="P435" s="43"/>
      <c r="Q435" s="43"/>
      <c r="R435" s="43"/>
      <c r="S435" s="43"/>
      <c r="T435" s="43"/>
      <c r="U435" s="43"/>
      <c r="V435" s="43"/>
      <c r="W435" s="43"/>
      <c r="X435" s="43"/>
      <c r="Y435" s="43"/>
      <c r="Z435" s="43"/>
      <c r="AA435" s="43"/>
      <c r="AB435" s="43"/>
      <c r="AC435" s="43"/>
      <c r="AD435" s="43"/>
      <c r="AE435" s="43"/>
      <c r="AF435" s="43"/>
      <c r="AG435" s="43"/>
      <c r="AH435" s="43"/>
      <c r="AI435" s="43"/>
      <c r="AJ435" s="43"/>
      <c r="AK435" s="43"/>
      <c r="AL435" s="43"/>
      <c r="AM435" s="43"/>
      <c r="AN435" s="43"/>
      <c r="AO435" s="43"/>
      <c r="AP435" s="43"/>
      <c r="AQ435" s="43"/>
      <c r="AR435" s="43"/>
      <c r="AS435" s="43"/>
      <c r="AT435" s="43"/>
      <c r="AU435" s="43"/>
      <c r="AV435" s="43"/>
      <c r="AW435" s="43"/>
      <c r="AX435" s="43"/>
      <c r="AY435" s="43"/>
      <c r="AZ435" s="43"/>
      <c r="BA435" s="43"/>
      <c r="BB435" s="43"/>
      <c r="BC435" s="43"/>
      <c r="BD435" s="43"/>
      <c r="BE435" s="43"/>
      <c r="BF435" s="43"/>
      <c r="BG435" s="43"/>
      <c r="BH435" s="43"/>
      <c r="BI435" s="43"/>
      <c r="BJ435" s="43"/>
      <c r="BK435" s="43"/>
      <c r="BL435" s="43"/>
      <c r="BM435" s="43"/>
      <c r="BN435" s="43"/>
      <c r="BO435" s="43"/>
      <c r="BP435" s="43"/>
      <c r="BQ435" s="43"/>
      <c r="BR435" s="43"/>
      <c r="BS435" s="43"/>
      <c r="BT435" s="43"/>
      <c r="BU435" s="43"/>
      <c r="BV435" s="43"/>
      <c r="BW435" s="43"/>
      <c r="BX435" s="43"/>
      <c r="BY435" s="43"/>
      <c r="BZ435" s="43"/>
      <c r="CA435" s="43"/>
      <c r="CB435" s="43"/>
      <c r="CC435" s="43"/>
      <c r="CD435" s="43"/>
      <c r="CE435" s="43"/>
      <c r="CF435" s="43"/>
      <c r="CG435" s="43"/>
      <c r="CH435" s="43"/>
    </row>
    <row r="436" spans="1:86" s="10" customFormat="1" ht="14.25">
      <c r="A436" s="24" t="s">
        <v>86</v>
      </c>
      <c r="B436" s="20" t="s">
        <v>22</v>
      </c>
      <c r="C436" s="20" t="s">
        <v>45</v>
      </c>
      <c r="D436" s="20" t="s">
        <v>6</v>
      </c>
      <c r="E436" s="20" t="s">
        <v>171</v>
      </c>
      <c r="F436" s="20"/>
      <c r="G436" s="64">
        <f>G439+G437</f>
        <v>100</v>
      </c>
      <c r="H436" s="64">
        <f t="shared" ref="H436" si="118">H439+H437</f>
        <v>0</v>
      </c>
      <c r="I436" s="64">
        <f t="shared" si="111"/>
        <v>100</v>
      </c>
      <c r="J436" s="43"/>
      <c r="K436" s="43"/>
      <c r="L436" s="43"/>
      <c r="M436" s="43"/>
      <c r="N436" s="43"/>
      <c r="O436" s="43"/>
      <c r="P436" s="43"/>
      <c r="Q436" s="43"/>
      <c r="R436" s="43"/>
      <c r="S436" s="43"/>
      <c r="T436" s="43"/>
      <c r="U436" s="43"/>
      <c r="V436" s="43"/>
      <c r="W436" s="43"/>
      <c r="X436" s="43"/>
      <c r="Y436" s="43"/>
      <c r="Z436" s="43"/>
      <c r="AA436" s="43"/>
      <c r="AB436" s="43"/>
      <c r="AC436" s="43"/>
      <c r="AD436" s="43"/>
      <c r="AE436" s="43"/>
      <c r="AF436" s="43"/>
      <c r="AG436" s="43"/>
      <c r="AH436" s="43"/>
      <c r="AI436" s="43"/>
      <c r="AJ436" s="43"/>
      <c r="AK436" s="43"/>
      <c r="AL436" s="43"/>
      <c r="AM436" s="43"/>
      <c r="AN436" s="43"/>
      <c r="AO436" s="43"/>
      <c r="AP436" s="43"/>
      <c r="AQ436" s="43"/>
      <c r="AR436" s="43"/>
      <c r="AS436" s="43"/>
      <c r="AT436" s="43"/>
      <c r="AU436" s="43"/>
      <c r="AV436" s="43"/>
      <c r="AW436" s="43"/>
      <c r="AX436" s="43"/>
      <c r="AY436" s="43"/>
      <c r="AZ436" s="43"/>
      <c r="BA436" s="43"/>
      <c r="BB436" s="43"/>
      <c r="BC436" s="43"/>
      <c r="BD436" s="43"/>
      <c r="BE436" s="43"/>
      <c r="BF436" s="43"/>
      <c r="BG436" s="43"/>
      <c r="BH436" s="43"/>
      <c r="BI436" s="43"/>
      <c r="BJ436" s="43"/>
      <c r="BK436" s="43"/>
      <c r="BL436" s="43"/>
      <c r="BM436" s="43"/>
      <c r="BN436" s="43"/>
      <c r="BO436" s="43"/>
      <c r="BP436" s="43"/>
      <c r="BQ436" s="43"/>
      <c r="BR436" s="43"/>
      <c r="BS436" s="43"/>
      <c r="BT436" s="43"/>
      <c r="BU436" s="43"/>
      <c r="BV436" s="43"/>
      <c r="BW436" s="43"/>
      <c r="BX436" s="43"/>
      <c r="BY436" s="43"/>
      <c r="BZ436" s="43"/>
      <c r="CA436" s="43"/>
      <c r="CB436" s="43"/>
      <c r="CC436" s="43"/>
      <c r="CD436" s="43"/>
      <c r="CE436" s="43"/>
      <c r="CF436" s="43"/>
      <c r="CG436" s="43"/>
      <c r="CH436" s="43"/>
    </row>
    <row r="437" spans="1:86" s="10" customFormat="1" ht="24">
      <c r="A437" s="21" t="s">
        <v>61</v>
      </c>
      <c r="B437" s="20" t="s">
        <v>22</v>
      </c>
      <c r="C437" s="20" t="s">
        <v>45</v>
      </c>
      <c r="D437" s="20" t="s">
        <v>6</v>
      </c>
      <c r="E437" s="20" t="s">
        <v>171</v>
      </c>
      <c r="F437" s="20" t="s">
        <v>60</v>
      </c>
      <c r="G437" s="64">
        <f>G438</f>
        <v>19.399999999999999</v>
      </c>
      <c r="H437" s="64">
        <f t="shared" ref="H437" si="119">H438</f>
        <v>0</v>
      </c>
      <c r="I437" s="64">
        <f t="shared" si="111"/>
        <v>19.399999999999999</v>
      </c>
      <c r="J437" s="43"/>
      <c r="K437" s="43"/>
      <c r="L437" s="43"/>
      <c r="M437" s="43"/>
      <c r="N437" s="43"/>
      <c r="O437" s="43"/>
      <c r="P437" s="43"/>
      <c r="Q437" s="43"/>
      <c r="R437" s="43"/>
      <c r="S437" s="43"/>
      <c r="T437" s="43"/>
      <c r="U437" s="43"/>
      <c r="V437" s="43"/>
      <c r="W437" s="43"/>
      <c r="X437" s="43"/>
      <c r="Y437" s="43"/>
      <c r="Z437" s="43"/>
      <c r="AA437" s="43"/>
      <c r="AB437" s="43"/>
      <c r="AC437" s="43"/>
      <c r="AD437" s="43"/>
      <c r="AE437" s="43"/>
      <c r="AF437" s="43"/>
      <c r="AG437" s="43"/>
      <c r="AH437" s="43"/>
      <c r="AI437" s="43"/>
      <c r="AJ437" s="43"/>
      <c r="AK437" s="43"/>
      <c r="AL437" s="43"/>
      <c r="AM437" s="43"/>
      <c r="AN437" s="43"/>
      <c r="AO437" s="43"/>
      <c r="AP437" s="43"/>
      <c r="AQ437" s="43"/>
      <c r="AR437" s="43"/>
      <c r="AS437" s="43"/>
      <c r="AT437" s="43"/>
      <c r="AU437" s="43"/>
      <c r="AV437" s="43"/>
      <c r="AW437" s="43"/>
      <c r="AX437" s="43"/>
      <c r="AY437" s="43"/>
      <c r="AZ437" s="43"/>
      <c r="BA437" s="43"/>
      <c r="BB437" s="43"/>
      <c r="BC437" s="43"/>
      <c r="BD437" s="43"/>
      <c r="BE437" s="43"/>
      <c r="BF437" s="43"/>
      <c r="BG437" s="43"/>
      <c r="BH437" s="43"/>
      <c r="BI437" s="43"/>
      <c r="BJ437" s="43"/>
      <c r="BK437" s="43"/>
      <c r="BL437" s="43"/>
      <c r="BM437" s="43"/>
      <c r="BN437" s="43"/>
      <c r="BO437" s="43"/>
      <c r="BP437" s="43"/>
      <c r="BQ437" s="43"/>
      <c r="BR437" s="43"/>
      <c r="BS437" s="43"/>
      <c r="BT437" s="43"/>
      <c r="BU437" s="43"/>
      <c r="BV437" s="43"/>
      <c r="BW437" s="43"/>
      <c r="BX437" s="43"/>
      <c r="BY437" s="43"/>
      <c r="BZ437" s="43"/>
      <c r="CA437" s="43"/>
      <c r="CB437" s="43"/>
      <c r="CC437" s="43"/>
      <c r="CD437" s="43"/>
      <c r="CE437" s="43"/>
      <c r="CF437" s="43"/>
      <c r="CG437" s="43"/>
      <c r="CH437" s="43"/>
    </row>
    <row r="438" spans="1:86" s="10" customFormat="1" ht="14.25">
      <c r="A438" s="21" t="s">
        <v>63</v>
      </c>
      <c r="B438" s="20" t="s">
        <v>22</v>
      </c>
      <c r="C438" s="20" t="s">
        <v>45</v>
      </c>
      <c r="D438" s="20" t="s">
        <v>6</v>
      </c>
      <c r="E438" s="20" t="s">
        <v>171</v>
      </c>
      <c r="F438" s="20" t="s">
        <v>62</v>
      </c>
      <c r="G438" s="64">
        <v>19.399999999999999</v>
      </c>
      <c r="H438" s="103"/>
      <c r="I438" s="64">
        <f t="shared" si="111"/>
        <v>19.399999999999999</v>
      </c>
      <c r="J438" s="43"/>
      <c r="K438" s="43"/>
      <c r="L438" s="43"/>
      <c r="M438" s="43"/>
      <c r="N438" s="43"/>
      <c r="O438" s="43"/>
      <c r="P438" s="43"/>
      <c r="Q438" s="43"/>
      <c r="R438" s="43"/>
      <c r="S438" s="43"/>
      <c r="T438" s="43"/>
      <c r="U438" s="43"/>
      <c r="V438" s="43"/>
      <c r="W438" s="43"/>
      <c r="X438" s="43"/>
      <c r="Y438" s="43"/>
      <c r="Z438" s="43"/>
      <c r="AA438" s="43"/>
      <c r="AB438" s="43"/>
      <c r="AC438" s="43"/>
      <c r="AD438" s="43"/>
      <c r="AE438" s="43"/>
      <c r="AF438" s="43"/>
      <c r="AG438" s="43"/>
      <c r="AH438" s="43"/>
      <c r="AI438" s="43"/>
      <c r="AJ438" s="43"/>
      <c r="AK438" s="43"/>
      <c r="AL438" s="43"/>
      <c r="AM438" s="43"/>
      <c r="AN438" s="43"/>
      <c r="AO438" s="43"/>
      <c r="AP438" s="43"/>
      <c r="AQ438" s="43"/>
      <c r="AR438" s="43"/>
      <c r="AS438" s="43"/>
      <c r="AT438" s="43"/>
      <c r="AU438" s="43"/>
      <c r="AV438" s="43"/>
      <c r="AW438" s="43"/>
      <c r="AX438" s="43"/>
      <c r="AY438" s="43"/>
      <c r="AZ438" s="43"/>
      <c r="BA438" s="43"/>
      <c r="BB438" s="43"/>
      <c r="BC438" s="43"/>
      <c r="BD438" s="43"/>
      <c r="BE438" s="43"/>
      <c r="BF438" s="43"/>
      <c r="BG438" s="43"/>
      <c r="BH438" s="43"/>
      <c r="BI438" s="43"/>
      <c r="BJ438" s="43"/>
      <c r="BK438" s="43"/>
      <c r="BL438" s="43"/>
      <c r="BM438" s="43"/>
      <c r="BN438" s="43"/>
      <c r="BO438" s="43"/>
      <c r="BP438" s="43"/>
      <c r="BQ438" s="43"/>
      <c r="BR438" s="43"/>
      <c r="BS438" s="43"/>
      <c r="BT438" s="43"/>
      <c r="BU438" s="43"/>
      <c r="BV438" s="43"/>
      <c r="BW438" s="43"/>
      <c r="BX438" s="43"/>
      <c r="BY438" s="43"/>
      <c r="BZ438" s="43"/>
      <c r="CA438" s="43"/>
      <c r="CB438" s="43"/>
      <c r="CC438" s="43"/>
      <c r="CD438" s="43"/>
      <c r="CE438" s="43"/>
      <c r="CF438" s="43"/>
      <c r="CG438" s="43"/>
      <c r="CH438" s="43"/>
    </row>
    <row r="439" spans="1:86" s="10" customFormat="1" ht="14.25">
      <c r="A439" s="24" t="s">
        <v>69</v>
      </c>
      <c r="B439" s="20" t="s">
        <v>22</v>
      </c>
      <c r="C439" s="20" t="s">
        <v>45</v>
      </c>
      <c r="D439" s="20" t="s">
        <v>6</v>
      </c>
      <c r="E439" s="20" t="s">
        <v>171</v>
      </c>
      <c r="F439" s="20" t="s">
        <v>67</v>
      </c>
      <c r="G439" s="64">
        <f>G440</f>
        <v>80.599999999999994</v>
      </c>
      <c r="H439" s="64">
        <f t="shared" ref="H439" si="120">H440</f>
        <v>0</v>
      </c>
      <c r="I439" s="64">
        <f t="shared" si="111"/>
        <v>80.599999999999994</v>
      </c>
      <c r="J439" s="43"/>
      <c r="K439" s="43"/>
      <c r="L439" s="43"/>
      <c r="M439" s="43"/>
      <c r="N439" s="43"/>
      <c r="O439" s="43"/>
      <c r="P439" s="43"/>
      <c r="Q439" s="43"/>
      <c r="R439" s="43"/>
      <c r="S439" s="43"/>
      <c r="T439" s="43"/>
      <c r="U439" s="43"/>
      <c r="V439" s="43"/>
      <c r="W439" s="43"/>
      <c r="X439" s="43"/>
      <c r="Y439" s="43"/>
      <c r="Z439" s="43"/>
      <c r="AA439" s="43"/>
      <c r="AB439" s="43"/>
      <c r="AC439" s="43"/>
      <c r="AD439" s="43"/>
      <c r="AE439" s="43"/>
      <c r="AF439" s="43"/>
      <c r="AG439" s="43"/>
      <c r="AH439" s="43"/>
      <c r="AI439" s="43"/>
      <c r="AJ439" s="43"/>
      <c r="AK439" s="43"/>
      <c r="AL439" s="43"/>
      <c r="AM439" s="43"/>
      <c r="AN439" s="43"/>
      <c r="AO439" s="43"/>
      <c r="AP439" s="43"/>
      <c r="AQ439" s="43"/>
      <c r="AR439" s="43"/>
      <c r="AS439" s="43"/>
      <c r="AT439" s="43"/>
      <c r="AU439" s="43"/>
      <c r="AV439" s="43"/>
      <c r="AW439" s="43"/>
      <c r="AX439" s="43"/>
      <c r="AY439" s="43"/>
      <c r="AZ439" s="43"/>
      <c r="BA439" s="43"/>
      <c r="BB439" s="43"/>
      <c r="BC439" s="43"/>
      <c r="BD439" s="43"/>
      <c r="BE439" s="43"/>
      <c r="BF439" s="43"/>
      <c r="BG439" s="43"/>
      <c r="BH439" s="43"/>
      <c r="BI439" s="43"/>
      <c r="BJ439" s="43"/>
      <c r="BK439" s="43"/>
      <c r="BL439" s="43"/>
      <c r="BM439" s="43"/>
      <c r="BN439" s="43"/>
      <c r="BO439" s="43"/>
      <c r="BP439" s="43"/>
      <c r="BQ439" s="43"/>
      <c r="BR439" s="43"/>
      <c r="BS439" s="43"/>
      <c r="BT439" s="43"/>
      <c r="BU439" s="43"/>
      <c r="BV439" s="43"/>
      <c r="BW439" s="43"/>
      <c r="BX439" s="43"/>
      <c r="BY439" s="43"/>
      <c r="BZ439" s="43"/>
      <c r="CA439" s="43"/>
      <c r="CB439" s="43"/>
      <c r="CC439" s="43"/>
      <c r="CD439" s="43"/>
      <c r="CE439" s="43"/>
      <c r="CF439" s="43"/>
      <c r="CG439" s="43"/>
      <c r="CH439" s="43"/>
    </row>
    <row r="440" spans="1:86" s="10" customFormat="1" ht="14.25">
      <c r="A440" s="24" t="s">
        <v>87</v>
      </c>
      <c r="B440" s="20" t="s">
        <v>22</v>
      </c>
      <c r="C440" s="20" t="s">
        <v>45</v>
      </c>
      <c r="D440" s="20" t="s">
        <v>6</v>
      </c>
      <c r="E440" s="20" t="s">
        <v>171</v>
      </c>
      <c r="F440" s="20" t="s">
        <v>68</v>
      </c>
      <c r="G440" s="64">
        <v>80.599999999999994</v>
      </c>
      <c r="H440" s="103"/>
      <c r="I440" s="64">
        <f t="shared" si="111"/>
        <v>80.599999999999994</v>
      </c>
      <c r="J440" s="43"/>
      <c r="K440" s="43"/>
      <c r="L440" s="43"/>
      <c r="M440" s="43"/>
      <c r="N440" s="43"/>
      <c r="O440" s="43"/>
      <c r="P440" s="43"/>
      <c r="Q440" s="43"/>
      <c r="R440" s="43"/>
      <c r="S440" s="43"/>
      <c r="T440" s="43"/>
      <c r="U440" s="43"/>
      <c r="V440" s="43"/>
      <c r="W440" s="43"/>
      <c r="X440" s="43"/>
      <c r="Y440" s="43"/>
      <c r="Z440" s="43"/>
      <c r="AA440" s="43"/>
      <c r="AB440" s="43"/>
      <c r="AC440" s="43"/>
      <c r="AD440" s="43"/>
      <c r="AE440" s="43"/>
      <c r="AF440" s="43"/>
      <c r="AG440" s="43"/>
      <c r="AH440" s="43"/>
      <c r="AI440" s="43"/>
      <c r="AJ440" s="43"/>
      <c r="AK440" s="43"/>
      <c r="AL440" s="43"/>
      <c r="AM440" s="43"/>
      <c r="AN440" s="43"/>
      <c r="AO440" s="43"/>
      <c r="AP440" s="43"/>
      <c r="AQ440" s="43"/>
      <c r="AR440" s="43"/>
      <c r="AS440" s="43"/>
      <c r="AT440" s="43"/>
      <c r="AU440" s="43"/>
      <c r="AV440" s="43"/>
      <c r="AW440" s="43"/>
      <c r="AX440" s="43"/>
      <c r="AY440" s="43"/>
      <c r="AZ440" s="43"/>
      <c r="BA440" s="43"/>
      <c r="BB440" s="43"/>
      <c r="BC440" s="43"/>
      <c r="BD440" s="43"/>
      <c r="BE440" s="43"/>
      <c r="BF440" s="43"/>
      <c r="BG440" s="43"/>
      <c r="BH440" s="43"/>
      <c r="BI440" s="43"/>
      <c r="BJ440" s="43"/>
      <c r="BK440" s="43"/>
      <c r="BL440" s="43"/>
      <c r="BM440" s="43"/>
      <c r="BN440" s="43"/>
      <c r="BO440" s="43"/>
      <c r="BP440" s="43"/>
      <c r="BQ440" s="43"/>
      <c r="BR440" s="43"/>
      <c r="BS440" s="43"/>
      <c r="BT440" s="43"/>
      <c r="BU440" s="43"/>
      <c r="BV440" s="43"/>
      <c r="BW440" s="43"/>
      <c r="BX440" s="43"/>
      <c r="BY440" s="43"/>
      <c r="BZ440" s="43"/>
      <c r="CA440" s="43"/>
      <c r="CB440" s="43"/>
      <c r="CC440" s="43"/>
      <c r="CD440" s="43"/>
      <c r="CE440" s="43"/>
      <c r="CF440" s="43"/>
      <c r="CG440" s="43"/>
      <c r="CH440" s="43"/>
    </row>
    <row r="441" spans="1:86" s="10" customFormat="1" ht="24">
      <c r="A441" s="96" t="s">
        <v>384</v>
      </c>
      <c r="B441" s="20" t="s">
        <v>22</v>
      </c>
      <c r="C441" s="20" t="s">
        <v>45</v>
      </c>
      <c r="D441" s="20" t="s">
        <v>6</v>
      </c>
      <c r="E441" s="20" t="s">
        <v>387</v>
      </c>
      <c r="F441" s="20"/>
      <c r="G441" s="64">
        <f t="shared" ref="G441:H447" si="121">G442</f>
        <v>19357.599999999999</v>
      </c>
      <c r="H441" s="64">
        <f t="shared" si="121"/>
        <v>0</v>
      </c>
      <c r="I441" s="64">
        <f t="shared" si="111"/>
        <v>19357.599999999999</v>
      </c>
      <c r="J441" s="43"/>
      <c r="K441" s="43"/>
      <c r="L441" s="43"/>
      <c r="M441" s="43"/>
      <c r="N441" s="43"/>
      <c r="O441" s="43"/>
      <c r="P441" s="43"/>
      <c r="Q441" s="43"/>
      <c r="R441" s="43"/>
      <c r="S441" s="43"/>
      <c r="T441" s="43"/>
      <c r="U441" s="43"/>
      <c r="V441" s="43"/>
      <c r="W441" s="43"/>
      <c r="X441" s="43"/>
      <c r="Y441" s="43"/>
      <c r="Z441" s="43"/>
      <c r="AA441" s="43"/>
      <c r="AB441" s="43"/>
      <c r="AC441" s="43"/>
      <c r="AD441" s="43"/>
      <c r="AE441" s="43"/>
      <c r="AF441" s="43"/>
      <c r="AG441" s="43"/>
      <c r="AH441" s="43"/>
      <c r="AI441" s="43"/>
      <c r="AJ441" s="43"/>
      <c r="AK441" s="43"/>
      <c r="AL441" s="43"/>
      <c r="AM441" s="43"/>
      <c r="AN441" s="43"/>
      <c r="AO441" s="43"/>
      <c r="AP441" s="43"/>
      <c r="AQ441" s="43"/>
      <c r="AR441" s="43"/>
      <c r="AS441" s="43"/>
      <c r="AT441" s="43"/>
      <c r="AU441" s="43"/>
      <c r="AV441" s="43"/>
      <c r="AW441" s="43"/>
      <c r="AX441" s="43"/>
      <c r="AY441" s="43"/>
      <c r="AZ441" s="43"/>
      <c r="BA441" s="43"/>
      <c r="BB441" s="43"/>
      <c r="BC441" s="43"/>
      <c r="BD441" s="43"/>
      <c r="BE441" s="43"/>
      <c r="BF441" s="43"/>
      <c r="BG441" s="43"/>
      <c r="BH441" s="43"/>
      <c r="BI441" s="43"/>
      <c r="BJ441" s="43"/>
      <c r="BK441" s="43"/>
      <c r="BL441" s="43"/>
      <c r="BM441" s="43"/>
      <c r="BN441" s="43"/>
      <c r="BO441" s="43"/>
      <c r="BP441" s="43"/>
      <c r="BQ441" s="43"/>
      <c r="BR441" s="43"/>
      <c r="BS441" s="43"/>
      <c r="BT441" s="43"/>
      <c r="BU441" s="43"/>
      <c r="BV441" s="43"/>
      <c r="BW441" s="43"/>
      <c r="BX441" s="43"/>
      <c r="BY441" s="43"/>
      <c r="BZ441" s="43"/>
      <c r="CA441" s="43"/>
      <c r="CB441" s="43"/>
      <c r="CC441" s="43"/>
      <c r="CD441" s="43"/>
      <c r="CE441" s="43"/>
      <c r="CF441" s="43"/>
      <c r="CG441" s="43"/>
      <c r="CH441" s="43"/>
    </row>
    <row r="442" spans="1:86" s="10" customFormat="1" ht="14.25">
      <c r="A442" s="85" t="s">
        <v>419</v>
      </c>
      <c r="B442" s="20" t="s">
        <v>22</v>
      </c>
      <c r="C442" s="20" t="s">
        <v>45</v>
      </c>
      <c r="D442" s="20" t="s">
        <v>6</v>
      </c>
      <c r="E442" s="20" t="s">
        <v>417</v>
      </c>
      <c r="F442" s="20"/>
      <c r="G442" s="64">
        <f>G443+G446</f>
        <v>19357.599999999999</v>
      </c>
      <c r="H442" s="64">
        <f>H443+H446</f>
        <v>0</v>
      </c>
      <c r="I442" s="64">
        <f t="shared" si="111"/>
        <v>19357.599999999999</v>
      </c>
      <c r="J442" s="43"/>
      <c r="K442" s="43"/>
      <c r="L442" s="43"/>
      <c r="M442" s="43"/>
      <c r="N442" s="43"/>
      <c r="O442" s="43"/>
      <c r="P442" s="43"/>
      <c r="Q442" s="43"/>
      <c r="R442" s="43"/>
      <c r="S442" s="43"/>
      <c r="T442" s="43"/>
      <c r="U442" s="43"/>
      <c r="V442" s="43"/>
      <c r="W442" s="43"/>
      <c r="X442" s="43"/>
      <c r="Y442" s="43"/>
      <c r="Z442" s="43"/>
      <c r="AA442" s="43"/>
      <c r="AB442" s="43"/>
      <c r="AC442" s="43"/>
      <c r="AD442" s="43"/>
      <c r="AE442" s="43"/>
      <c r="AF442" s="43"/>
      <c r="AG442" s="43"/>
      <c r="AH442" s="43"/>
      <c r="AI442" s="43"/>
      <c r="AJ442" s="43"/>
      <c r="AK442" s="43"/>
      <c r="AL442" s="43"/>
      <c r="AM442" s="43"/>
      <c r="AN442" s="43"/>
      <c r="AO442" s="43"/>
      <c r="AP442" s="43"/>
      <c r="AQ442" s="43"/>
      <c r="AR442" s="43"/>
      <c r="AS442" s="43"/>
      <c r="AT442" s="43"/>
      <c r="AU442" s="43"/>
      <c r="AV442" s="43"/>
      <c r="AW442" s="43"/>
      <c r="AX442" s="43"/>
      <c r="AY442" s="43"/>
      <c r="AZ442" s="43"/>
      <c r="BA442" s="43"/>
      <c r="BB442" s="43"/>
      <c r="BC442" s="43"/>
      <c r="BD442" s="43"/>
      <c r="BE442" s="43"/>
      <c r="BF442" s="43"/>
      <c r="BG442" s="43"/>
      <c r="BH442" s="43"/>
      <c r="BI442" s="43"/>
      <c r="BJ442" s="43"/>
      <c r="BK442" s="43"/>
      <c r="BL442" s="43"/>
      <c r="BM442" s="43"/>
      <c r="BN442" s="43"/>
      <c r="BO442" s="43"/>
      <c r="BP442" s="43"/>
      <c r="BQ442" s="43"/>
      <c r="BR442" s="43"/>
      <c r="BS442" s="43"/>
      <c r="BT442" s="43"/>
      <c r="BU442" s="43"/>
      <c r="BV442" s="43"/>
      <c r="BW442" s="43"/>
      <c r="BX442" s="43"/>
      <c r="BY442" s="43"/>
      <c r="BZ442" s="43"/>
      <c r="CA442" s="43"/>
      <c r="CB442" s="43"/>
      <c r="CC442" s="43"/>
      <c r="CD442" s="43"/>
      <c r="CE442" s="43"/>
      <c r="CF442" s="43"/>
      <c r="CG442" s="43"/>
      <c r="CH442" s="43"/>
    </row>
    <row r="443" spans="1:86" s="10" customFormat="1" ht="14.25" hidden="1">
      <c r="A443" s="24" t="s">
        <v>386</v>
      </c>
      <c r="B443" s="20" t="s">
        <v>22</v>
      </c>
      <c r="C443" s="20" t="s">
        <v>45</v>
      </c>
      <c r="D443" s="20" t="s">
        <v>6</v>
      </c>
      <c r="E443" s="20" t="s">
        <v>418</v>
      </c>
      <c r="F443" s="20"/>
      <c r="G443" s="64">
        <f t="shared" si="121"/>
        <v>0</v>
      </c>
      <c r="H443" s="64">
        <f t="shared" si="121"/>
        <v>0</v>
      </c>
      <c r="I443" s="64">
        <f t="shared" si="111"/>
        <v>0</v>
      </c>
      <c r="J443" s="43"/>
      <c r="K443" s="43"/>
      <c r="L443" s="43"/>
      <c r="M443" s="43"/>
      <c r="N443" s="43"/>
      <c r="O443" s="43"/>
      <c r="P443" s="43"/>
      <c r="Q443" s="43"/>
      <c r="R443" s="43"/>
      <c r="S443" s="43"/>
      <c r="T443" s="43"/>
      <c r="U443" s="43"/>
      <c r="V443" s="43"/>
      <c r="W443" s="43"/>
      <c r="X443" s="43"/>
      <c r="Y443" s="43"/>
      <c r="Z443" s="43"/>
      <c r="AA443" s="43"/>
      <c r="AB443" s="43"/>
      <c r="AC443" s="43"/>
      <c r="AD443" s="43"/>
      <c r="AE443" s="43"/>
      <c r="AF443" s="43"/>
      <c r="AG443" s="43"/>
      <c r="AH443" s="43"/>
      <c r="AI443" s="43"/>
      <c r="AJ443" s="43"/>
      <c r="AK443" s="43"/>
      <c r="AL443" s="43"/>
      <c r="AM443" s="43"/>
      <c r="AN443" s="43"/>
      <c r="AO443" s="43"/>
      <c r="AP443" s="43"/>
      <c r="AQ443" s="43"/>
      <c r="AR443" s="43"/>
      <c r="AS443" s="43"/>
      <c r="AT443" s="43"/>
      <c r="AU443" s="43"/>
      <c r="AV443" s="43"/>
      <c r="AW443" s="43"/>
      <c r="AX443" s="43"/>
      <c r="AY443" s="43"/>
      <c r="AZ443" s="43"/>
      <c r="BA443" s="43"/>
      <c r="BB443" s="43"/>
      <c r="BC443" s="43"/>
      <c r="BD443" s="43"/>
      <c r="BE443" s="43"/>
      <c r="BF443" s="43"/>
      <c r="BG443" s="43"/>
      <c r="BH443" s="43"/>
      <c r="BI443" s="43"/>
      <c r="BJ443" s="43"/>
      <c r="BK443" s="43"/>
      <c r="BL443" s="43"/>
      <c r="BM443" s="43"/>
      <c r="BN443" s="43"/>
      <c r="BO443" s="43"/>
      <c r="BP443" s="43"/>
      <c r="BQ443" s="43"/>
      <c r="BR443" s="43"/>
      <c r="BS443" s="43"/>
      <c r="BT443" s="43"/>
      <c r="BU443" s="43"/>
      <c r="BV443" s="43"/>
      <c r="BW443" s="43"/>
      <c r="BX443" s="43"/>
      <c r="BY443" s="43"/>
      <c r="BZ443" s="43"/>
      <c r="CA443" s="43"/>
      <c r="CB443" s="43"/>
      <c r="CC443" s="43"/>
      <c r="CD443" s="43"/>
      <c r="CE443" s="43"/>
      <c r="CF443" s="43"/>
      <c r="CG443" s="43"/>
      <c r="CH443" s="43"/>
    </row>
    <row r="444" spans="1:86" s="10" customFormat="1" ht="14.25" hidden="1">
      <c r="A444" s="24" t="s">
        <v>69</v>
      </c>
      <c r="B444" s="20" t="s">
        <v>22</v>
      </c>
      <c r="C444" s="20" t="s">
        <v>45</v>
      </c>
      <c r="D444" s="20" t="s">
        <v>6</v>
      </c>
      <c r="E444" s="20" t="s">
        <v>418</v>
      </c>
      <c r="F444" s="20" t="s">
        <v>67</v>
      </c>
      <c r="G444" s="64">
        <f t="shared" si="121"/>
        <v>0</v>
      </c>
      <c r="H444" s="64">
        <f t="shared" si="121"/>
        <v>0</v>
      </c>
      <c r="I444" s="64">
        <f t="shared" si="111"/>
        <v>0</v>
      </c>
      <c r="J444" s="43"/>
      <c r="K444" s="43"/>
      <c r="L444" s="43"/>
      <c r="M444" s="43"/>
      <c r="N444" s="43"/>
      <c r="O444" s="43"/>
      <c r="P444" s="43"/>
      <c r="Q444" s="43"/>
      <c r="R444" s="43"/>
      <c r="S444" s="43"/>
      <c r="T444" s="43"/>
      <c r="U444" s="43"/>
      <c r="V444" s="43"/>
      <c r="W444" s="43"/>
      <c r="X444" s="43"/>
      <c r="Y444" s="43"/>
      <c r="Z444" s="43"/>
      <c r="AA444" s="43"/>
      <c r="AB444" s="43"/>
      <c r="AC444" s="43"/>
      <c r="AD444" s="43"/>
      <c r="AE444" s="43"/>
      <c r="AF444" s="43"/>
      <c r="AG444" s="43"/>
      <c r="AH444" s="43"/>
      <c r="AI444" s="43"/>
      <c r="AJ444" s="43"/>
      <c r="AK444" s="43"/>
      <c r="AL444" s="43"/>
      <c r="AM444" s="43"/>
      <c r="AN444" s="43"/>
      <c r="AO444" s="43"/>
      <c r="AP444" s="43"/>
      <c r="AQ444" s="43"/>
      <c r="AR444" s="43"/>
      <c r="AS444" s="43"/>
      <c r="AT444" s="43"/>
      <c r="AU444" s="43"/>
      <c r="AV444" s="43"/>
      <c r="AW444" s="43"/>
      <c r="AX444" s="43"/>
      <c r="AY444" s="43"/>
      <c r="AZ444" s="43"/>
      <c r="BA444" s="43"/>
      <c r="BB444" s="43"/>
      <c r="BC444" s="43"/>
      <c r="BD444" s="43"/>
      <c r="BE444" s="43"/>
      <c r="BF444" s="43"/>
      <c r="BG444" s="43"/>
      <c r="BH444" s="43"/>
      <c r="BI444" s="43"/>
      <c r="BJ444" s="43"/>
      <c r="BK444" s="43"/>
      <c r="BL444" s="43"/>
      <c r="BM444" s="43"/>
      <c r="BN444" s="43"/>
      <c r="BO444" s="43"/>
      <c r="BP444" s="43"/>
      <c r="BQ444" s="43"/>
      <c r="BR444" s="43"/>
      <c r="BS444" s="43"/>
      <c r="BT444" s="43"/>
      <c r="BU444" s="43"/>
      <c r="BV444" s="43"/>
      <c r="BW444" s="43"/>
      <c r="BX444" s="43"/>
      <c r="BY444" s="43"/>
      <c r="BZ444" s="43"/>
      <c r="CA444" s="43"/>
      <c r="CB444" s="43"/>
      <c r="CC444" s="43"/>
      <c r="CD444" s="43"/>
      <c r="CE444" s="43"/>
      <c r="CF444" s="43"/>
      <c r="CG444" s="43"/>
      <c r="CH444" s="43"/>
    </row>
    <row r="445" spans="1:86" s="10" customFormat="1" ht="14.25" hidden="1">
      <c r="A445" s="24" t="s">
        <v>87</v>
      </c>
      <c r="B445" s="20" t="s">
        <v>22</v>
      </c>
      <c r="C445" s="20" t="s">
        <v>45</v>
      </c>
      <c r="D445" s="20" t="s">
        <v>6</v>
      </c>
      <c r="E445" s="20" t="s">
        <v>418</v>
      </c>
      <c r="F445" s="20" t="s">
        <v>68</v>
      </c>
      <c r="G445" s="64">
        <v>0</v>
      </c>
      <c r="H445" s="103"/>
      <c r="I445" s="64">
        <f t="shared" si="111"/>
        <v>0</v>
      </c>
      <c r="J445" s="43"/>
      <c r="K445" s="43"/>
      <c r="L445" s="43"/>
      <c r="M445" s="43"/>
      <c r="N445" s="43"/>
      <c r="O445" s="43"/>
      <c r="P445" s="43"/>
      <c r="Q445" s="43"/>
      <c r="R445" s="43"/>
      <c r="S445" s="43"/>
      <c r="T445" s="43"/>
      <c r="U445" s="43"/>
      <c r="V445" s="43"/>
      <c r="W445" s="43"/>
      <c r="X445" s="43"/>
      <c r="Y445" s="43"/>
      <c r="Z445" s="43"/>
      <c r="AA445" s="43"/>
      <c r="AB445" s="43"/>
      <c r="AC445" s="43"/>
      <c r="AD445" s="43"/>
      <c r="AE445" s="43"/>
      <c r="AF445" s="43"/>
      <c r="AG445" s="43"/>
      <c r="AH445" s="43"/>
      <c r="AI445" s="43"/>
      <c r="AJ445" s="43"/>
      <c r="AK445" s="43"/>
      <c r="AL445" s="43"/>
      <c r="AM445" s="43"/>
      <c r="AN445" s="43"/>
      <c r="AO445" s="43"/>
      <c r="AP445" s="43"/>
      <c r="AQ445" s="43"/>
      <c r="AR445" s="43"/>
      <c r="AS445" s="43"/>
      <c r="AT445" s="43"/>
      <c r="AU445" s="43"/>
      <c r="AV445" s="43"/>
      <c r="AW445" s="43"/>
      <c r="AX445" s="43"/>
      <c r="AY445" s="43"/>
      <c r="AZ445" s="43"/>
      <c r="BA445" s="43"/>
      <c r="BB445" s="43"/>
      <c r="BC445" s="43"/>
      <c r="BD445" s="43"/>
      <c r="BE445" s="43"/>
      <c r="BF445" s="43"/>
      <c r="BG445" s="43"/>
      <c r="BH445" s="43"/>
      <c r="BI445" s="43"/>
      <c r="BJ445" s="43"/>
      <c r="BK445" s="43"/>
      <c r="BL445" s="43"/>
      <c r="BM445" s="43"/>
      <c r="BN445" s="43"/>
      <c r="BO445" s="43"/>
      <c r="BP445" s="43"/>
      <c r="BQ445" s="43"/>
      <c r="BR445" s="43"/>
      <c r="BS445" s="43"/>
      <c r="BT445" s="43"/>
      <c r="BU445" s="43"/>
      <c r="BV445" s="43"/>
      <c r="BW445" s="43"/>
      <c r="BX445" s="43"/>
      <c r="BY445" s="43"/>
      <c r="BZ445" s="43"/>
      <c r="CA445" s="43"/>
      <c r="CB445" s="43"/>
      <c r="CC445" s="43"/>
      <c r="CD445" s="43"/>
      <c r="CE445" s="43"/>
      <c r="CF445" s="43"/>
      <c r="CG445" s="43"/>
      <c r="CH445" s="43"/>
    </row>
    <row r="446" spans="1:86" s="10" customFormat="1" ht="24">
      <c r="A446" s="24" t="s">
        <v>470</v>
      </c>
      <c r="B446" s="20" t="s">
        <v>22</v>
      </c>
      <c r="C446" s="20" t="s">
        <v>45</v>
      </c>
      <c r="D446" s="20" t="s">
        <v>6</v>
      </c>
      <c r="E446" s="20" t="s">
        <v>469</v>
      </c>
      <c r="F446" s="20"/>
      <c r="G446" s="64">
        <f t="shared" si="121"/>
        <v>19357.599999999999</v>
      </c>
      <c r="H446" s="64">
        <f t="shared" si="121"/>
        <v>0</v>
      </c>
      <c r="I446" s="64">
        <f t="shared" si="111"/>
        <v>19357.599999999999</v>
      </c>
      <c r="J446" s="43"/>
      <c r="K446" s="43"/>
      <c r="L446" s="43"/>
      <c r="M446" s="43"/>
      <c r="N446" s="43"/>
      <c r="O446" s="43"/>
      <c r="P446" s="43"/>
      <c r="Q446" s="43"/>
      <c r="R446" s="43"/>
      <c r="S446" s="43"/>
      <c r="T446" s="43"/>
      <c r="U446" s="43"/>
      <c r="V446" s="43"/>
      <c r="W446" s="43"/>
      <c r="X446" s="43"/>
      <c r="Y446" s="43"/>
      <c r="Z446" s="43"/>
      <c r="AA446" s="43"/>
      <c r="AB446" s="43"/>
      <c r="AC446" s="43"/>
      <c r="AD446" s="43"/>
      <c r="AE446" s="43"/>
      <c r="AF446" s="43"/>
      <c r="AG446" s="43"/>
      <c r="AH446" s="43"/>
      <c r="AI446" s="43"/>
      <c r="AJ446" s="43"/>
      <c r="AK446" s="43"/>
      <c r="AL446" s="43"/>
      <c r="AM446" s="43"/>
      <c r="AN446" s="43"/>
      <c r="AO446" s="43"/>
      <c r="AP446" s="43"/>
      <c r="AQ446" s="43"/>
      <c r="AR446" s="43"/>
      <c r="AS446" s="43"/>
      <c r="AT446" s="43"/>
      <c r="AU446" s="43"/>
      <c r="AV446" s="43"/>
      <c r="AW446" s="43"/>
      <c r="AX446" s="43"/>
      <c r="AY446" s="43"/>
      <c r="AZ446" s="43"/>
      <c r="BA446" s="43"/>
      <c r="BB446" s="43"/>
      <c r="BC446" s="43"/>
      <c r="BD446" s="43"/>
      <c r="BE446" s="43"/>
      <c r="BF446" s="43"/>
      <c r="BG446" s="43"/>
      <c r="BH446" s="43"/>
      <c r="BI446" s="43"/>
      <c r="BJ446" s="43"/>
      <c r="BK446" s="43"/>
      <c r="BL446" s="43"/>
      <c r="BM446" s="43"/>
      <c r="BN446" s="43"/>
      <c r="BO446" s="43"/>
      <c r="BP446" s="43"/>
      <c r="BQ446" s="43"/>
      <c r="BR446" s="43"/>
      <c r="BS446" s="43"/>
      <c r="BT446" s="43"/>
      <c r="BU446" s="43"/>
      <c r="BV446" s="43"/>
      <c r="BW446" s="43"/>
      <c r="BX446" s="43"/>
      <c r="BY446" s="43"/>
      <c r="BZ446" s="43"/>
      <c r="CA446" s="43"/>
      <c r="CB446" s="43"/>
      <c r="CC446" s="43"/>
      <c r="CD446" s="43"/>
      <c r="CE446" s="43"/>
      <c r="CF446" s="43"/>
      <c r="CG446" s="43"/>
      <c r="CH446" s="43"/>
    </row>
    <row r="447" spans="1:86" s="10" customFormat="1" ht="14.25">
      <c r="A447" s="24" t="s">
        <v>69</v>
      </c>
      <c r="B447" s="20" t="s">
        <v>22</v>
      </c>
      <c r="C447" s="20" t="s">
        <v>45</v>
      </c>
      <c r="D447" s="20" t="s">
        <v>6</v>
      </c>
      <c r="E447" s="20" t="s">
        <v>469</v>
      </c>
      <c r="F447" s="20" t="s">
        <v>67</v>
      </c>
      <c r="G447" s="64">
        <f t="shared" si="121"/>
        <v>19357.599999999999</v>
      </c>
      <c r="H447" s="64">
        <f t="shared" si="121"/>
        <v>0</v>
      </c>
      <c r="I447" s="64">
        <f t="shared" si="111"/>
        <v>19357.599999999999</v>
      </c>
      <c r="J447" s="43"/>
      <c r="K447" s="43"/>
      <c r="L447" s="43"/>
      <c r="M447" s="43"/>
      <c r="N447" s="43"/>
      <c r="O447" s="43"/>
      <c r="P447" s="43"/>
      <c r="Q447" s="43"/>
      <c r="R447" s="43"/>
      <c r="S447" s="43"/>
      <c r="T447" s="43"/>
      <c r="U447" s="43"/>
      <c r="V447" s="43"/>
      <c r="W447" s="43"/>
      <c r="X447" s="43"/>
      <c r="Y447" s="43"/>
      <c r="Z447" s="43"/>
      <c r="AA447" s="43"/>
      <c r="AB447" s="43"/>
      <c r="AC447" s="43"/>
      <c r="AD447" s="43"/>
      <c r="AE447" s="43"/>
      <c r="AF447" s="43"/>
      <c r="AG447" s="43"/>
      <c r="AH447" s="43"/>
      <c r="AI447" s="43"/>
      <c r="AJ447" s="43"/>
      <c r="AK447" s="43"/>
      <c r="AL447" s="43"/>
      <c r="AM447" s="43"/>
      <c r="AN447" s="43"/>
      <c r="AO447" s="43"/>
      <c r="AP447" s="43"/>
      <c r="AQ447" s="43"/>
      <c r="AR447" s="43"/>
      <c r="AS447" s="43"/>
      <c r="AT447" s="43"/>
      <c r="AU447" s="43"/>
      <c r="AV447" s="43"/>
      <c r="AW447" s="43"/>
      <c r="AX447" s="43"/>
      <c r="AY447" s="43"/>
      <c r="AZ447" s="43"/>
      <c r="BA447" s="43"/>
      <c r="BB447" s="43"/>
      <c r="BC447" s="43"/>
      <c r="BD447" s="43"/>
      <c r="BE447" s="43"/>
      <c r="BF447" s="43"/>
      <c r="BG447" s="43"/>
      <c r="BH447" s="43"/>
      <c r="BI447" s="43"/>
      <c r="BJ447" s="43"/>
      <c r="BK447" s="43"/>
      <c r="BL447" s="43"/>
      <c r="BM447" s="43"/>
      <c r="BN447" s="43"/>
      <c r="BO447" s="43"/>
      <c r="BP447" s="43"/>
      <c r="BQ447" s="43"/>
      <c r="BR447" s="43"/>
      <c r="BS447" s="43"/>
      <c r="BT447" s="43"/>
      <c r="BU447" s="43"/>
      <c r="BV447" s="43"/>
      <c r="BW447" s="43"/>
      <c r="BX447" s="43"/>
      <c r="BY447" s="43"/>
      <c r="BZ447" s="43"/>
      <c r="CA447" s="43"/>
      <c r="CB447" s="43"/>
      <c r="CC447" s="43"/>
      <c r="CD447" s="43"/>
      <c r="CE447" s="43"/>
      <c r="CF447" s="43"/>
      <c r="CG447" s="43"/>
      <c r="CH447" s="43"/>
    </row>
    <row r="448" spans="1:86" s="10" customFormat="1" ht="14.25">
      <c r="A448" s="24" t="s">
        <v>87</v>
      </c>
      <c r="B448" s="20" t="s">
        <v>22</v>
      </c>
      <c r="C448" s="20" t="s">
        <v>45</v>
      </c>
      <c r="D448" s="20" t="s">
        <v>6</v>
      </c>
      <c r="E448" s="20" t="s">
        <v>469</v>
      </c>
      <c r="F448" s="20" t="s">
        <v>68</v>
      </c>
      <c r="G448" s="64">
        <v>19357.599999999999</v>
      </c>
      <c r="H448" s="103"/>
      <c r="I448" s="64">
        <f t="shared" si="111"/>
        <v>19357.599999999999</v>
      </c>
      <c r="J448" s="43"/>
      <c r="K448" s="43"/>
      <c r="L448" s="43"/>
      <c r="M448" s="43"/>
      <c r="N448" s="43"/>
      <c r="O448" s="43"/>
      <c r="P448" s="43"/>
      <c r="Q448" s="43"/>
      <c r="R448" s="43"/>
      <c r="S448" s="43"/>
      <c r="T448" s="43"/>
      <c r="U448" s="43"/>
      <c r="V448" s="43"/>
      <c r="W448" s="43"/>
      <c r="X448" s="43"/>
      <c r="Y448" s="43"/>
      <c r="Z448" s="43"/>
      <c r="AA448" s="43"/>
      <c r="AB448" s="43"/>
      <c r="AC448" s="43"/>
      <c r="AD448" s="43"/>
      <c r="AE448" s="43"/>
      <c r="AF448" s="43"/>
      <c r="AG448" s="43"/>
      <c r="AH448" s="43"/>
      <c r="AI448" s="43"/>
      <c r="AJ448" s="43"/>
      <c r="AK448" s="43"/>
      <c r="AL448" s="43"/>
      <c r="AM448" s="43"/>
      <c r="AN448" s="43"/>
      <c r="AO448" s="43"/>
      <c r="AP448" s="43"/>
      <c r="AQ448" s="43"/>
      <c r="AR448" s="43"/>
      <c r="AS448" s="43"/>
      <c r="AT448" s="43"/>
      <c r="AU448" s="43"/>
      <c r="AV448" s="43"/>
      <c r="AW448" s="43"/>
      <c r="AX448" s="43"/>
      <c r="AY448" s="43"/>
      <c r="AZ448" s="43"/>
      <c r="BA448" s="43"/>
      <c r="BB448" s="43"/>
      <c r="BC448" s="43"/>
      <c r="BD448" s="43"/>
      <c r="BE448" s="43"/>
      <c r="BF448" s="43"/>
      <c r="BG448" s="43"/>
      <c r="BH448" s="43"/>
      <c r="BI448" s="43"/>
      <c r="BJ448" s="43"/>
      <c r="BK448" s="43"/>
      <c r="BL448" s="43"/>
      <c r="BM448" s="43"/>
      <c r="BN448" s="43"/>
      <c r="BO448" s="43"/>
      <c r="BP448" s="43"/>
      <c r="BQ448" s="43"/>
      <c r="BR448" s="43"/>
      <c r="BS448" s="43"/>
      <c r="BT448" s="43"/>
      <c r="BU448" s="43"/>
      <c r="BV448" s="43"/>
      <c r="BW448" s="43"/>
      <c r="BX448" s="43"/>
      <c r="BY448" s="43"/>
      <c r="BZ448" s="43"/>
      <c r="CA448" s="43"/>
      <c r="CB448" s="43"/>
      <c r="CC448" s="43"/>
      <c r="CD448" s="43"/>
      <c r="CE448" s="43"/>
      <c r="CF448" s="43"/>
      <c r="CG448" s="43"/>
      <c r="CH448" s="43"/>
    </row>
    <row r="449" spans="1:86" s="10" customFormat="1" ht="6" customHeight="1">
      <c r="A449" s="24"/>
      <c r="B449" s="20"/>
      <c r="C449" s="20"/>
      <c r="D449" s="20"/>
      <c r="E449" s="20"/>
      <c r="F449" s="20"/>
      <c r="G449" s="64"/>
      <c r="H449" s="103"/>
      <c r="I449" s="64"/>
      <c r="J449" s="43"/>
      <c r="K449" s="43"/>
      <c r="L449" s="43"/>
      <c r="M449" s="43"/>
      <c r="N449" s="43"/>
      <c r="O449" s="43"/>
      <c r="P449" s="43"/>
      <c r="Q449" s="43"/>
      <c r="R449" s="43"/>
      <c r="S449" s="43"/>
      <c r="T449" s="43"/>
      <c r="U449" s="43"/>
      <c r="V449" s="43"/>
      <c r="W449" s="43"/>
      <c r="X449" s="43"/>
      <c r="Y449" s="43"/>
      <c r="Z449" s="43"/>
      <c r="AA449" s="43"/>
      <c r="AB449" s="43"/>
      <c r="AC449" s="43"/>
      <c r="AD449" s="43"/>
      <c r="AE449" s="43"/>
      <c r="AF449" s="43"/>
      <c r="AG449" s="43"/>
      <c r="AH449" s="43"/>
      <c r="AI449" s="43"/>
      <c r="AJ449" s="43"/>
      <c r="AK449" s="43"/>
      <c r="AL449" s="43"/>
      <c r="AM449" s="43"/>
      <c r="AN449" s="43"/>
      <c r="AO449" s="43"/>
      <c r="AP449" s="43"/>
      <c r="AQ449" s="43"/>
      <c r="AR449" s="43"/>
      <c r="AS449" s="43"/>
      <c r="AT449" s="43"/>
      <c r="AU449" s="43"/>
      <c r="AV449" s="43"/>
      <c r="AW449" s="43"/>
      <c r="AX449" s="43"/>
      <c r="AY449" s="43"/>
      <c r="AZ449" s="43"/>
      <c r="BA449" s="43"/>
      <c r="BB449" s="43"/>
      <c r="BC449" s="43"/>
      <c r="BD449" s="43"/>
      <c r="BE449" s="43"/>
      <c r="BF449" s="43"/>
      <c r="BG449" s="43"/>
      <c r="BH449" s="43"/>
      <c r="BI449" s="43"/>
      <c r="BJ449" s="43"/>
      <c r="BK449" s="43"/>
      <c r="BL449" s="43"/>
      <c r="BM449" s="43"/>
      <c r="BN449" s="43"/>
      <c r="BO449" s="43"/>
      <c r="BP449" s="43"/>
      <c r="BQ449" s="43"/>
      <c r="BR449" s="43"/>
      <c r="BS449" s="43"/>
      <c r="BT449" s="43"/>
      <c r="BU449" s="43"/>
      <c r="BV449" s="43"/>
      <c r="BW449" s="43"/>
      <c r="BX449" s="43"/>
      <c r="BY449" s="43"/>
      <c r="BZ449" s="43"/>
      <c r="CA449" s="43"/>
      <c r="CB449" s="43"/>
      <c r="CC449" s="43"/>
      <c r="CD449" s="43"/>
      <c r="CE449" s="43"/>
      <c r="CF449" s="43"/>
      <c r="CG449" s="43"/>
      <c r="CH449" s="43"/>
    </row>
    <row r="450" spans="1:86" s="10" customFormat="1" ht="24">
      <c r="A450" s="15" t="s">
        <v>37</v>
      </c>
      <c r="B450" s="16" t="s">
        <v>38</v>
      </c>
      <c r="C450" s="16"/>
      <c r="D450" s="16"/>
      <c r="E450" s="16"/>
      <c r="F450" s="16"/>
      <c r="G450" s="63">
        <f>G451+G464+G480+G470</f>
        <v>8424.2000000000007</v>
      </c>
      <c r="H450" s="63">
        <f>H451+H464+H480+H470</f>
        <v>0</v>
      </c>
      <c r="I450" s="63">
        <f t="shared" si="111"/>
        <v>8424.2000000000007</v>
      </c>
      <c r="J450" s="43"/>
      <c r="K450" s="43"/>
      <c r="L450" s="43"/>
      <c r="M450" s="43"/>
      <c r="N450" s="43"/>
      <c r="O450" s="43"/>
      <c r="P450" s="43"/>
      <c r="Q450" s="43"/>
      <c r="R450" s="43"/>
      <c r="S450" s="43"/>
      <c r="T450" s="43"/>
      <c r="U450" s="43"/>
      <c r="V450" s="43"/>
      <c r="W450" s="43"/>
      <c r="X450" s="43"/>
      <c r="Y450" s="43"/>
      <c r="Z450" s="43"/>
      <c r="AA450" s="43"/>
      <c r="AB450" s="43"/>
      <c r="AC450" s="43"/>
      <c r="AD450" s="43"/>
      <c r="AE450" s="43"/>
      <c r="AF450" s="43"/>
      <c r="AG450" s="43"/>
      <c r="AH450" s="43"/>
      <c r="AI450" s="43"/>
      <c r="AJ450" s="43"/>
      <c r="AK450" s="43"/>
      <c r="AL450" s="43"/>
      <c r="AM450" s="43"/>
      <c r="AN450" s="43"/>
      <c r="AO450" s="43"/>
      <c r="AP450" s="43"/>
      <c r="AQ450" s="43"/>
      <c r="AR450" s="43"/>
      <c r="AS450" s="43"/>
      <c r="AT450" s="43"/>
      <c r="AU450" s="43"/>
      <c r="AV450" s="43"/>
      <c r="AW450" s="43"/>
      <c r="AX450" s="43"/>
      <c r="AY450" s="43"/>
      <c r="AZ450" s="43"/>
      <c r="BA450" s="43"/>
      <c r="BB450" s="43"/>
      <c r="BC450" s="43"/>
      <c r="BD450" s="43"/>
      <c r="BE450" s="43"/>
      <c r="BF450" s="43"/>
      <c r="BG450" s="43"/>
      <c r="BH450" s="43"/>
      <c r="BI450" s="43"/>
      <c r="BJ450" s="43"/>
      <c r="BK450" s="43"/>
      <c r="BL450" s="43"/>
      <c r="BM450" s="43"/>
      <c r="BN450" s="43"/>
      <c r="BO450" s="43"/>
      <c r="BP450" s="43"/>
      <c r="BQ450" s="43"/>
      <c r="BR450" s="43"/>
      <c r="BS450" s="43"/>
      <c r="BT450" s="43"/>
      <c r="BU450" s="43"/>
      <c r="BV450" s="43"/>
      <c r="BW450" s="43"/>
      <c r="BX450" s="43"/>
      <c r="BY450" s="43"/>
      <c r="BZ450" s="43"/>
      <c r="CA450" s="43"/>
      <c r="CB450" s="43"/>
      <c r="CC450" s="43"/>
      <c r="CD450" s="43"/>
      <c r="CE450" s="43"/>
      <c r="CF450" s="43"/>
      <c r="CG450" s="43"/>
      <c r="CH450" s="43"/>
    </row>
    <row r="451" spans="1:86" s="10" customFormat="1" ht="14.25">
      <c r="A451" s="28" t="s">
        <v>1</v>
      </c>
      <c r="B451" s="16" t="s">
        <v>38</v>
      </c>
      <c r="C451" s="16" t="s">
        <v>5</v>
      </c>
      <c r="D451" s="16"/>
      <c r="E451" s="16"/>
      <c r="F451" s="16"/>
      <c r="G451" s="63">
        <f>G452</f>
        <v>6627.2</v>
      </c>
      <c r="H451" s="63">
        <f t="shared" ref="H451:H452" si="122">H452</f>
        <v>0</v>
      </c>
      <c r="I451" s="63">
        <f t="shared" si="111"/>
        <v>6627.2</v>
      </c>
      <c r="J451" s="43"/>
      <c r="K451" s="43"/>
      <c r="L451" s="43"/>
      <c r="M451" s="43"/>
      <c r="N451" s="43"/>
      <c r="O451" s="43"/>
      <c r="P451" s="43"/>
      <c r="Q451" s="43"/>
      <c r="R451" s="43"/>
      <c r="S451" s="43"/>
      <c r="T451" s="43"/>
      <c r="U451" s="43"/>
      <c r="V451" s="43"/>
      <c r="W451" s="43"/>
      <c r="X451" s="43"/>
      <c r="Y451" s="43"/>
      <c r="Z451" s="43"/>
      <c r="AA451" s="43"/>
      <c r="AB451" s="43"/>
      <c r="AC451" s="43"/>
      <c r="AD451" s="43"/>
      <c r="AE451" s="43"/>
      <c r="AF451" s="43"/>
      <c r="AG451" s="43"/>
      <c r="AH451" s="43"/>
      <c r="AI451" s="43"/>
      <c r="AJ451" s="43"/>
      <c r="AK451" s="43"/>
      <c r="AL451" s="43"/>
      <c r="AM451" s="43"/>
      <c r="AN451" s="43"/>
      <c r="AO451" s="43"/>
      <c r="AP451" s="43"/>
      <c r="AQ451" s="43"/>
      <c r="AR451" s="43"/>
      <c r="AS451" s="43"/>
      <c r="AT451" s="43"/>
      <c r="AU451" s="43"/>
      <c r="AV451" s="43"/>
      <c r="AW451" s="43"/>
      <c r="AX451" s="43"/>
      <c r="AY451" s="43"/>
      <c r="AZ451" s="43"/>
      <c r="BA451" s="43"/>
      <c r="BB451" s="43"/>
      <c r="BC451" s="43"/>
      <c r="BD451" s="43"/>
      <c r="BE451" s="43"/>
      <c r="BF451" s="43"/>
      <c r="BG451" s="43"/>
      <c r="BH451" s="43"/>
      <c r="BI451" s="43"/>
      <c r="BJ451" s="43"/>
      <c r="BK451" s="43"/>
      <c r="BL451" s="43"/>
      <c r="BM451" s="43"/>
      <c r="BN451" s="43"/>
      <c r="BO451" s="43"/>
      <c r="BP451" s="43"/>
      <c r="BQ451" s="43"/>
      <c r="BR451" s="43"/>
      <c r="BS451" s="43"/>
      <c r="BT451" s="43"/>
      <c r="BU451" s="43"/>
      <c r="BV451" s="43"/>
      <c r="BW451" s="43"/>
      <c r="BX451" s="43"/>
      <c r="BY451" s="43"/>
      <c r="BZ451" s="43"/>
      <c r="CA451" s="43"/>
      <c r="CB451" s="43"/>
      <c r="CC451" s="43"/>
      <c r="CD451" s="43"/>
      <c r="CE451" s="43"/>
      <c r="CF451" s="43"/>
      <c r="CG451" s="43"/>
      <c r="CH451" s="43"/>
    </row>
    <row r="452" spans="1:86" s="8" customFormat="1" ht="12">
      <c r="A452" s="31" t="s">
        <v>24</v>
      </c>
      <c r="B452" s="18" t="s">
        <v>38</v>
      </c>
      <c r="C452" s="18" t="s">
        <v>5</v>
      </c>
      <c r="D452" s="18" t="s">
        <v>48</v>
      </c>
      <c r="E452" s="16"/>
      <c r="F452" s="16"/>
      <c r="G452" s="65">
        <f>G453</f>
        <v>6627.2</v>
      </c>
      <c r="H452" s="65">
        <f t="shared" si="122"/>
        <v>0</v>
      </c>
      <c r="I452" s="65">
        <f t="shared" si="111"/>
        <v>6627.2</v>
      </c>
      <c r="J452" s="44"/>
      <c r="K452" s="44"/>
      <c r="L452" s="44"/>
      <c r="M452" s="44"/>
      <c r="N452" s="44"/>
      <c r="O452" s="44"/>
      <c r="P452" s="44"/>
      <c r="Q452" s="44"/>
      <c r="R452" s="44"/>
      <c r="S452" s="44"/>
      <c r="T452" s="44"/>
      <c r="U452" s="44"/>
      <c r="V452" s="44"/>
      <c r="W452" s="44"/>
      <c r="X452" s="44"/>
      <c r="Y452" s="44"/>
      <c r="Z452" s="44"/>
      <c r="AA452" s="44"/>
      <c r="AB452" s="44"/>
      <c r="AC452" s="44"/>
      <c r="AD452" s="44"/>
      <c r="AE452" s="44"/>
      <c r="AF452" s="44"/>
      <c r="AG452" s="44"/>
      <c r="AH452" s="44"/>
      <c r="AI452" s="44"/>
      <c r="AJ452" s="44"/>
      <c r="AK452" s="44"/>
      <c r="AL452" s="44"/>
      <c r="AM452" s="44"/>
      <c r="AN452" s="44"/>
      <c r="AO452" s="44"/>
      <c r="AP452" s="44"/>
      <c r="AQ452" s="44"/>
      <c r="AR452" s="44"/>
      <c r="AS452" s="44"/>
      <c r="AT452" s="44"/>
      <c r="AU452" s="44"/>
      <c r="AV452" s="44"/>
      <c r="AW452" s="44"/>
      <c r="AX452" s="44"/>
      <c r="AY452" s="44"/>
      <c r="AZ452" s="44"/>
      <c r="BA452" s="44"/>
      <c r="BB452" s="44"/>
      <c r="BC452" s="44"/>
      <c r="BD452" s="44"/>
      <c r="BE452" s="44"/>
      <c r="BF452" s="44"/>
      <c r="BG452" s="44"/>
      <c r="BH452" s="44"/>
      <c r="BI452" s="44"/>
      <c r="BJ452" s="44"/>
      <c r="BK452" s="44"/>
      <c r="BL452" s="44"/>
      <c r="BM452" s="44"/>
      <c r="BN452" s="44"/>
      <c r="BO452" s="44"/>
      <c r="BP452" s="44"/>
      <c r="BQ452" s="44"/>
      <c r="BR452" s="44"/>
      <c r="BS452" s="44"/>
      <c r="BT452" s="44"/>
      <c r="BU452" s="44"/>
      <c r="BV452" s="44"/>
      <c r="BW452" s="44"/>
      <c r="BX452" s="44"/>
      <c r="BY452" s="44"/>
      <c r="BZ452" s="44"/>
      <c r="CA452" s="44"/>
      <c r="CB452" s="44"/>
      <c r="CC452" s="44"/>
      <c r="CD452" s="44"/>
      <c r="CE452" s="44"/>
      <c r="CF452" s="44"/>
      <c r="CG452" s="44"/>
      <c r="CH452" s="44"/>
    </row>
    <row r="453" spans="1:86" s="5" customFormat="1" ht="24">
      <c r="A453" s="21" t="s">
        <v>343</v>
      </c>
      <c r="B453" s="20" t="s">
        <v>38</v>
      </c>
      <c r="C453" s="20" t="s">
        <v>5</v>
      </c>
      <c r="D453" s="20" t="s">
        <v>48</v>
      </c>
      <c r="E453" s="20" t="s">
        <v>172</v>
      </c>
      <c r="F453" s="20"/>
      <c r="G453" s="64">
        <f>G454+G461</f>
        <v>6627.2</v>
      </c>
      <c r="H453" s="64">
        <f t="shared" ref="H453" si="123">H454+H461</f>
        <v>0</v>
      </c>
      <c r="I453" s="64">
        <f t="shared" si="111"/>
        <v>6627.2</v>
      </c>
      <c r="J453" s="45"/>
      <c r="K453" s="45"/>
      <c r="L453" s="45"/>
      <c r="M453" s="45"/>
      <c r="N453" s="45"/>
      <c r="O453" s="45"/>
      <c r="P453" s="45"/>
      <c r="Q453" s="45"/>
      <c r="R453" s="45"/>
      <c r="S453" s="45"/>
      <c r="T453" s="45"/>
      <c r="U453" s="45"/>
      <c r="V453" s="45"/>
      <c r="W453" s="45"/>
      <c r="X453" s="45"/>
      <c r="Y453" s="45"/>
      <c r="Z453" s="45"/>
      <c r="AA453" s="45"/>
      <c r="AB453" s="45"/>
      <c r="AC453" s="45"/>
      <c r="AD453" s="45"/>
      <c r="AE453" s="45"/>
      <c r="AF453" s="45"/>
      <c r="AG453" s="45"/>
      <c r="AH453" s="45"/>
      <c r="AI453" s="45"/>
      <c r="AJ453" s="45"/>
      <c r="AK453" s="45"/>
      <c r="AL453" s="45"/>
      <c r="AM453" s="45"/>
      <c r="AN453" s="45"/>
      <c r="AO453" s="45"/>
      <c r="AP453" s="45"/>
      <c r="AQ453" s="45"/>
      <c r="AR453" s="45"/>
      <c r="AS453" s="45"/>
      <c r="AT453" s="45"/>
      <c r="AU453" s="45"/>
      <c r="AV453" s="45"/>
      <c r="AW453" s="45"/>
      <c r="AX453" s="45"/>
      <c r="AY453" s="45"/>
      <c r="AZ453" s="45"/>
      <c r="BA453" s="45"/>
      <c r="BB453" s="45"/>
      <c r="BC453" s="45"/>
      <c r="BD453" s="45"/>
      <c r="BE453" s="45"/>
      <c r="BF453" s="45"/>
      <c r="BG453" s="45"/>
      <c r="BH453" s="45"/>
      <c r="BI453" s="45"/>
      <c r="BJ453" s="45"/>
      <c r="BK453" s="45"/>
      <c r="BL453" s="45"/>
      <c r="BM453" s="45"/>
      <c r="BN453" s="45"/>
      <c r="BO453" s="45"/>
      <c r="BP453" s="45"/>
      <c r="BQ453" s="45"/>
      <c r="BR453" s="45"/>
      <c r="BS453" s="45"/>
      <c r="BT453" s="45"/>
      <c r="BU453" s="45"/>
      <c r="BV453" s="45"/>
      <c r="BW453" s="45"/>
      <c r="BX453" s="45"/>
      <c r="BY453" s="45"/>
      <c r="BZ453" s="45"/>
      <c r="CA453" s="45"/>
      <c r="CB453" s="45"/>
      <c r="CC453" s="45"/>
      <c r="CD453" s="45"/>
      <c r="CE453" s="45"/>
      <c r="CF453" s="45"/>
      <c r="CG453" s="45"/>
      <c r="CH453" s="45"/>
    </row>
    <row r="454" spans="1:86" s="2" customFormat="1" ht="12">
      <c r="A454" s="55" t="s">
        <v>59</v>
      </c>
      <c r="B454" s="20" t="s">
        <v>38</v>
      </c>
      <c r="C454" s="20" t="s">
        <v>5</v>
      </c>
      <c r="D454" s="20" t="s">
        <v>48</v>
      </c>
      <c r="E454" s="20" t="s">
        <v>173</v>
      </c>
      <c r="F454" s="20"/>
      <c r="G454" s="64">
        <f>G455+G457+G459</f>
        <v>4663.2</v>
      </c>
      <c r="H454" s="64">
        <f t="shared" ref="H454" si="124">H455+H457+H459</f>
        <v>0</v>
      </c>
      <c r="I454" s="64">
        <f t="shared" si="111"/>
        <v>4663.2</v>
      </c>
      <c r="J454" s="46"/>
      <c r="K454" s="46"/>
      <c r="L454" s="46"/>
      <c r="M454" s="46"/>
      <c r="N454" s="46"/>
      <c r="O454" s="46"/>
      <c r="P454" s="46"/>
      <c r="Q454" s="46"/>
      <c r="R454" s="46"/>
      <c r="S454" s="46"/>
      <c r="T454" s="46"/>
      <c r="U454" s="46"/>
      <c r="V454" s="46"/>
      <c r="W454" s="46"/>
      <c r="X454" s="46"/>
      <c r="Y454" s="46"/>
      <c r="Z454" s="46"/>
      <c r="AA454" s="46"/>
      <c r="AB454" s="46"/>
      <c r="AC454" s="46"/>
      <c r="AD454" s="46"/>
      <c r="AE454" s="46"/>
      <c r="AF454" s="46"/>
      <c r="AG454" s="46"/>
      <c r="AH454" s="46"/>
      <c r="AI454" s="46"/>
      <c r="AJ454" s="46"/>
      <c r="AK454" s="46"/>
      <c r="AL454" s="46"/>
      <c r="AM454" s="46"/>
      <c r="AN454" s="46"/>
      <c r="AO454" s="46"/>
      <c r="AP454" s="46"/>
      <c r="AQ454" s="46"/>
      <c r="AR454" s="46"/>
      <c r="AS454" s="46"/>
      <c r="AT454" s="46"/>
      <c r="AU454" s="46"/>
      <c r="AV454" s="46"/>
      <c r="AW454" s="46"/>
      <c r="AX454" s="46"/>
      <c r="AY454" s="46"/>
      <c r="AZ454" s="46"/>
      <c r="BA454" s="46"/>
      <c r="BB454" s="46"/>
      <c r="BC454" s="46"/>
      <c r="BD454" s="46"/>
      <c r="BE454" s="46"/>
      <c r="BF454" s="46"/>
      <c r="BG454" s="46"/>
      <c r="BH454" s="46"/>
      <c r="BI454" s="46"/>
      <c r="BJ454" s="46"/>
      <c r="BK454" s="46"/>
      <c r="BL454" s="46"/>
      <c r="BM454" s="46"/>
      <c r="BN454" s="46"/>
      <c r="BO454" s="46"/>
      <c r="BP454" s="46"/>
      <c r="BQ454" s="46"/>
      <c r="BR454" s="46"/>
      <c r="BS454" s="46"/>
      <c r="BT454" s="46"/>
      <c r="BU454" s="46"/>
      <c r="BV454" s="46"/>
      <c r="BW454" s="46"/>
      <c r="BX454" s="46"/>
      <c r="BY454" s="46"/>
      <c r="BZ454" s="46"/>
      <c r="CA454" s="46"/>
      <c r="CB454" s="46"/>
      <c r="CC454" s="46"/>
      <c r="CD454" s="46"/>
      <c r="CE454" s="46"/>
      <c r="CF454" s="46"/>
      <c r="CG454" s="46"/>
      <c r="CH454" s="46"/>
    </row>
    <row r="455" spans="1:86" s="2" customFormat="1" ht="24">
      <c r="A455" s="21" t="s">
        <v>61</v>
      </c>
      <c r="B455" s="20" t="s">
        <v>38</v>
      </c>
      <c r="C455" s="20" t="s">
        <v>5</v>
      </c>
      <c r="D455" s="20" t="s">
        <v>48</v>
      </c>
      <c r="E455" s="20" t="s">
        <v>173</v>
      </c>
      <c r="F455" s="20" t="s">
        <v>60</v>
      </c>
      <c r="G455" s="64">
        <f>G456</f>
        <v>4343.0999999999995</v>
      </c>
      <c r="H455" s="64">
        <f t="shared" ref="H455" si="125">H456</f>
        <v>0</v>
      </c>
      <c r="I455" s="64">
        <f t="shared" si="111"/>
        <v>4343.0999999999995</v>
      </c>
      <c r="J455" s="46"/>
      <c r="K455" s="46"/>
      <c r="L455" s="46"/>
      <c r="M455" s="46"/>
      <c r="N455" s="46"/>
      <c r="O455" s="46"/>
      <c r="P455" s="46"/>
      <c r="Q455" s="46"/>
      <c r="R455" s="46"/>
      <c r="S455" s="46"/>
      <c r="T455" s="46"/>
      <c r="U455" s="46"/>
      <c r="V455" s="46"/>
      <c r="W455" s="46"/>
      <c r="X455" s="46"/>
      <c r="Y455" s="46"/>
      <c r="Z455" s="46"/>
      <c r="AA455" s="46"/>
      <c r="AB455" s="46"/>
      <c r="AC455" s="46"/>
      <c r="AD455" s="46"/>
      <c r="AE455" s="46"/>
      <c r="AF455" s="46"/>
      <c r="AG455" s="46"/>
      <c r="AH455" s="46"/>
      <c r="AI455" s="46"/>
      <c r="AJ455" s="46"/>
      <c r="AK455" s="46"/>
      <c r="AL455" s="46"/>
      <c r="AM455" s="46"/>
      <c r="AN455" s="46"/>
      <c r="AO455" s="46"/>
      <c r="AP455" s="46"/>
      <c r="AQ455" s="46"/>
      <c r="AR455" s="46"/>
      <c r="AS455" s="46"/>
      <c r="AT455" s="46"/>
      <c r="AU455" s="46"/>
      <c r="AV455" s="46"/>
      <c r="AW455" s="46"/>
      <c r="AX455" s="46"/>
      <c r="AY455" s="46"/>
      <c r="AZ455" s="46"/>
      <c r="BA455" s="46"/>
      <c r="BB455" s="46"/>
      <c r="BC455" s="46"/>
      <c r="BD455" s="46"/>
      <c r="BE455" s="46"/>
      <c r="BF455" s="46"/>
      <c r="BG455" s="46"/>
      <c r="BH455" s="46"/>
      <c r="BI455" s="46"/>
      <c r="BJ455" s="46"/>
      <c r="BK455" s="46"/>
      <c r="BL455" s="46"/>
      <c r="BM455" s="46"/>
      <c r="BN455" s="46"/>
      <c r="BO455" s="46"/>
      <c r="BP455" s="46"/>
      <c r="BQ455" s="46"/>
      <c r="BR455" s="46"/>
      <c r="BS455" s="46"/>
      <c r="BT455" s="46"/>
      <c r="BU455" s="46"/>
      <c r="BV455" s="46"/>
      <c r="BW455" s="46"/>
      <c r="BX455" s="46"/>
      <c r="BY455" s="46"/>
      <c r="BZ455" s="46"/>
      <c r="CA455" s="46"/>
      <c r="CB455" s="46"/>
      <c r="CC455" s="46"/>
      <c r="CD455" s="46"/>
      <c r="CE455" s="46"/>
      <c r="CF455" s="46"/>
      <c r="CG455" s="46"/>
      <c r="CH455" s="46"/>
    </row>
    <row r="456" spans="1:86" s="2" customFormat="1" ht="12">
      <c r="A456" s="21" t="s">
        <v>63</v>
      </c>
      <c r="B456" s="20" t="s">
        <v>38</v>
      </c>
      <c r="C456" s="20" t="s">
        <v>5</v>
      </c>
      <c r="D456" s="20" t="s">
        <v>48</v>
      </c>
      <c r="E456" s="20" t="s">
        <v>173</v>
      </c>
      <c r="F456" s="20" t="s">
        <v>62</v>
      </c>
      <c r="G456" s="64">
        <f>3313.5+1000.7+29-0.1</f>
        <v>4343.0999999999995</v>
      </c>
      <c r="H456" s="103"/>
      <c r="I456" s="64">
        <f t="shared" si="111"/>
        <v>4343.0999999999995</v>
      </c>
      <c r="J456" s="46"/>
      <c r="K456" s="46"/>
      <c r="L456" s="46"/>
      <c r="M456" s="46"/>
      <c r="N456" s="46"/>
      <c r="O456" s="46"/>
      <c r="P456" s="46"/>
      <c r="Q456" s="46"/>
      <c r="R456" s="46"/>
      <c r="S456" s="46"/>
      <c r="T456" s="46"/>
      <c r="U456" s="46"/>
      <c r="V456" s="46"/>
      <c r="W456" s="46"/>
      <c r="X456" s="46"/>
      <c r="Y456" s="46"/>
      <c r="Z456" s="46"/>
      <c r="AA456" s="46"/>
      <c r="AB456" s="46"/>
      <c r="AC456" s="46"/>
      <c r="AD456" s="46"/>
      <c r="AE456" s="46"/>
      <c r="AF456" s="46"/>
      <c r="AG456" s="46"/>
      <c r="AH456" s="46"/>
      <c r="AI456" s="46"/>
      <c r="AJ456" s="46"/>
      <c r="AK456" s="46"/>
      <c r="AL456" s="46"/>
      <c r="AM456" s="46"/>
      <c r="AN456" s="46"/>
      <c r="AO456" s="46"/>
      <c r="AP456" s="46"/>
      <c r="AQ456" s="46"/>
      <c r="AR456" s="46"/>
      <c r="AS456" s="46"/>
      <c r="AT456" s="46"/>
      <c r="AU456" s="46"/>
      <c r="AV456" s="46"/>
      <c r="AW456" s="46"/>
      <c r="AX456" s="46"/>
      <c r="AY456" s="46"/>
      <c r="AZ456" s="46"/>
      <c r="BA456" s="46"/>
      <c r="BB456" s="46"/>
      <c r="BC456" s="46"/>
      <c r="BD456" s="46"/>
      <c r="BE456" s="46"/>
      <c r="BF456" s="46"/>
      <c r="BG456" s="46"/>
      <c r="BH456" s="46"/>
      <c r="BI456" s="46"/>
      <c r="BJ456" s="46"/>
      <c r="BK456" s="46"/>
      <c r="BL456" s="46"/>
      <c r="BM456" s="46"/>
      <c r="BN456" s="46"/>
      <c r="BO456" s="46"/>
      <c r="BP456" s="46"/>
      <c r="BQ456" s="46"/>
      <c r="BR456" s="46"/>
      <c r="BS456" s="46"/>
      <c r="BT456" s="46"/>
      <c r="BU456" s="46"/>
      <c r="BV456" s="46"/>
      <c r="BW456" s="46"/>
      <c r="BX456" s="46"/>
      <c r="BY456" s="46"/>
      <c r="BZ456" s="46"/>
      <c r="CA456" s="46"/>
      <c r="CB456" s="46"/>
      <c r="CC456" s="46"/>
      <c r="CD456" s="46"/>
      <c r="CE456" s="46"/>
      <c r="CF456" s="46"/>
      <c r="CG456" s="46"/>
      <c r="CH456" s="46"/>
    </row>
    <row r="457" spans="1:86" s="2" customFormat="1" ht="12">
      <c r="A457" s="24" t="s">
        <v>69</v>
      </c>
      <c r="B457" s="20" t="s">
        <v>38</v>
      </c>
      <c r="C457" s="20" t="s">
        <v>5</v>
      </c>
      <c r="D457" s="20" t="s">
        <v>48</v>
      </c>
      <c r="E457" s="20" t="s">
        <v>173</v>
      </c>
      <c r="F457" s="20" t="s">
        <v>67</v>
      </c>
      <c r="G457" s="64">
        <f>G458</f>
        <v>320</v>
      </c>
      <c r="H457" s="64">
        <f t="shared" ref="H457" si="126">H458</f>
        <v>0</v>
      </c>
      <c r="I457" s="64">
        <f t="shared" si="111"/>
        <v>320</v>
      </c>
      <c r="J457" s="46"/>
      <c r="K457" s="46"/>
      <c r="L457" s="46"/>
      <c r="M457" s="46"/>
      <c r="N457" s="46"/>
      <c r="O457" s="46"/>
      <c r="P457" s="46"/>
      <c r="Q457" s="46"/>
      <c r="R457" s="46"/>
      <c r="S457" s="46"/>
      <c r="T457" s="46"/>
      <c r="U457" s="46"/>
      <c r="V457" s="46"/>
      <c r="W457" s="46"/>
      <c r="X457" s="46"/>
      <c r="Y457" s="46"/>
      <c r="Z457" s="46"/>
      <c r="AA457" s="46"/>
      <c r="AB457" s="46"/>
      <c r="AC457" s="46"/>
      <c r="AD457" s="46"/>
      <c r="AE457" s="46"/>
      <c r="AF457" s="46"/>
      <c r="AG457" s="46"/>
      <c r="AH457" s="46"/>
      <c r="AI457" s="46"/>
      <c r="AJ457" s="46"/>
      <c r="AK457" s="46"/>
      <c r="AL457" s="46"/>
      <c r="AM457" s="46"/>
      <c r="AN457" s="46"/>
      <c r="AO457" s="46"/>
      <c r="AP457" s="46"/>
      <c r="AQ457" s="46"/>
      <c r="AR457" s="46"/>
      <c r="AS457" s="46"/>
      <c r="AT457" s="46"/>
      <c r="AU457" s="46"/>
      <c r="AV457" s="46"/>
      <c r="AW457" s="46"/>
      <c r="AX457" s="46"/>
      <c r="AY457" s="46"/>
      <c r="AZ457" s="46"/>
      <c r="BA457" s="46"/>
      <c r="BB457" s="46"/>
      <c r="BC457" s="46"/>
      <c r="BD457" s="46"/>
      <c r="BE457" s="46"/>
      <c r="BF457" s="46"/>
      <c r="BG457" s="46"/>
      <c r="BH457" s="46"/>
      <c r="BI457" s="46"/>
      <c r="BJ457" s="46"/>
      <c r="BK457" s="46"/>
      <c r="BL457" s="46"/>
      <c r="BM457" s="46"/>
      <c r="BN457" s="46"/>
      <c r="BO457" s="46"/>
      <c r="BP457" s="46"/>
      <c r="BQ457" s="46"/>
      <c r="BR457" s="46"/>
      <c r="BS457" s="46"/>
      <c r="BT457" s="46"/>
      <c r="BU457" s="46"/>
      <c r="BV457" s="46"/>
      <c r="BW457" s="46"/>
      <c r="BX457" s="46"/>
      <c r="BY457" s="46"/>
      <c r="BZ457" s="46"/>
      <c r="CA457" s="46"/>
      <c r="CB457" s="46"/>
      <c r="CC457" s="46"/>
      <c r="CD457" s="46"/>
      <c r="CE457" s="46"/>
      <c r="CF457" s="46"/>
      <c r="CG457" s="46"/>
      <c r="CH457" s="46"/>
    </row>
    <row r="458" spans="1:86" s="2" customFormat="1" ht="12">
      <c r="A458" s="24" t="s">
        <v>87</v>
      </c>
      <c r="B458" s="20" t="s">
        <v>38</v>
      </c>
      <c r="C458" s="20" t="s">
        <v>5</v>
      </c>
      <c r="D458" s="20" t="s">
        <v>48</v>
      </c>
      <c r="E458" s="20" t="s">
        <v>173</v>
      </c>
      <c r="F458" s="20" t="s">
        <v>68</v>
      </c>
      <c r="G458" s="64">
        <v>320</v>
      </c>
      <c r="H458" s="103"/>
      <c r="I458" s="64">
        <f t="shared" si="111"/>
        <v>320</v>
      </c>
      <c r="J458" s="46"/>
      <c r="K458" s="46"/>
      <c r="L458" s="46"/>
      <c r="M458" s="46"/>
      <c r="N458" s="46"/>
      <c r="O458" s="46"/>
      <c r="P458" s="46"/>
      <c r="Q458" s="46"/>
      <c r="R458" s="46"/>
      <c r="S458" s="46"/>
      <c r="T458" s="46"/>
      <c r="U458" s="46"/>
      <c r="V458" s="46"/>
      <c r="W458" s="46"/>
      <c r="X458" s="46"/>
      <c r="Y458" s="46"/>
      <c r="Z458" s="46"/>
      <c r="AA458" s="46"/>
      <c r="AB458" s="46"/>
      <c r="AC458" s="46"/>
      <c r="AD458" s="46"/>
      <c r="AE458" s="46"/>
      <c r="AF458" s="46"/>
      <c r="AG458" s="46"/>
      <c r="AH458" s="46"/>
      <c r="AI458" s="46"/>
      <c r="AJ458" s="46"/>
      <c r="AK458" s="46"/>
      <c r="AL458" s="46"/>
      <c r="AM458" s="46"/>
      <c r="AN458" s="46"/>
      <c r="AO458" s="46"/>
      <c r="AP458" s="46"/>
      <c r="AQ458" s="46"/>
      <c r="AR458" s="46"/>
      <c r="AS458" s="46"/>
      <c r="AT458" s="46"/>
      <c r="AU458" s="46"/>
      <c r="AV458" s="46"/>
      <c r="AW458" s="46"/>
      <c r="AX458" s="46"/>
      <c r="AY458" s="46"/>
      <c r="AZ458" s="46"/>
      <c r="BA458" s="46"/>
      <c r="BB458" s="46"/>
      <c r="BC458" s="46"/>
      <c r="BD458" s="46"/>
      <c r="BE458" s="46"/>
      <c r="BF458" s="46"/>
      <c r="BG458" s="46"/>
      <c r="BH458" s="46"/>
      <c r="BI458" s="46"/>
      <c r="BJ458" s="46"/>
      <c r="BK458" s="46"/>
      <c r="BL458" s="46"/>
      <c r="BM458" s="46"/>
      <c r="BN458" s="46"/>
      <c r="BO458" s="46"/>
      <c r="BP458" s="46"/>
      <c r="BQ458" s="46"/>
      <c r="BR458" s="46"/>
      <c r="BS458" s="46"/>
      <c r="BT458" s="46"/>
      <c r="BU458" s="46"/>
      <c r="BV458" s="46"/>
      <c r="BW458" s="46"/>
      <c r="BX458" s="46"/>
      <c r="BY458" s="46"/>
      <c r="BZ458" s="46"/>
      <c r="CA458" s="46"/>
      <c r="CB458" s="46"/>
      <c r="CC458" s="46"/>
      <c r="CD458" s="46"/>
      <c r="CE458" s="46"/>
      <c r="CF458" s="46"/>
      <c r="CG458" s="46"/>
      <c r="CH458" s="46"/>
    </row>
    <row r="459" spans="1:86" s="2" customFormat="1" ht="12">
      <c r="A459" s="21" t="s">
        <v>71</v>
      </c>
      <c r="B459" s="20" t="s">
        <v>38</v>
      </c>
      <c r="C459" s="20" t="s">
        <v>5</v>
      </c>
      <c r="D459" s="20" t="s">
        <v>48</v>
      </c>
      <c r="E459" s="20" t="s">
        <v>173</v>
      </c>
      <c r="F459" s="20" t="s">
        <v>22</v>
      </c>
      <c r="G459" s="64">
        <f>G460</f>
        <v>0.1</v>
      </c>
      <c r="H459" s="64">
        <f t="shared" ref="H459" si="127">H460</f>
        <v>0</v>
      </c>
      <c r="I459" s="64">
        <f t="shared" si="111"/>
        <v>0.1</v>
      </c>
      <c r="J459" s="46"/>
      <c r="K459" s="46"/>
      <c r="L459" s="46"/>
      <c r="M459" s="46"/>
      <c r="N459" s="46"/>
      <c r="O459" s="46"/>
      <c r="P459" s="46"/>
      <c r="Q459" s="46"/>
      <c r="R459" s="46"/>
      <c r="S459" s="46"/>
      <c r="T459" s="46"/>
      <c r="U459" s="46"/>
      <c r="V459" s="46"/>
      <c r="W459" s="46"/>
      <c r="X459" s="46"/>
      <c r="Y459" s="46"/>
      <c r="Z459" s="46"/>
      <c r="AA459" s="46"/>
      <c r="AB459" s="46"/>
      <c r="AC459" s="46"/>
      <c r="AD459" s="46"/>
      <c r="AE459" s="46"/>
      <c r="AF459" s="46"/>
      <c r="AG459" s="46"/>
      <c r="AH459" s="46"/>
      <c r="AI459" s="46"/>
      <c r="AJ459" s="46"/>
      <c r="AK459" s="46"/>
      <c r="AL459" s="46"/>
      <c r="AM459" s="46"/>
      <c r="AN459" s="46"/>
      <c r="AO459" s="46"/>
      <c r="AP459" s="46"/>
      <c r="AQ459" s="46"/>
      <c r="AR459" s="46"/>
      <c r="AS459" s="46"/>
      <c r="AT459" s="46"/>
      <c r="AU459" s="46"/>
      <c r="AV459" s="46"/>
      <c r="AW459" s="46"/>
      <c r="AX459" s="46"/>
      <c r="AY459" s="46"/>
      <c r="AZ459" s="46"/>
      <c r="BA459" s="46"/>
      <c r="BB459" s="46"/>
      <c r="BC459" s="46"/>
      <c r="BD459" s="46"/>
      <c r="BE459" s="46"/>
      <c r="BF459" s="46"/>
      <c r="BG459" s="46"/>
      <c r="BH459" s="46"/>
      <c r="BI459" s="46"/>
      <c r="BJ459" s="46"/>
      <c r="BK459" s="46"/>
      <c r="BL459" s="46"/>
      <c r="BM459" s="46"/>
      <c r="BN459" s="46"/>
      <c r="BO459" s="46"/>
      <c r="BP459" s="46"/>
      <c r="BQ459" s="46"/>
      <c r="BR459" s="46"/>
      <c r="BS459" s="46"/>
      <c r="BT459" s="46"/>
      <c r="BU459" s="46"/>
      <c r="BV459" s="46"/>
      <c r="BW459" s="46"/>
      <c r="BX459" s="46"/>
      <c r="BY459" s="46"/>
      <c r="BZ459" s="46"/>
      <c r="CA459" s="46"/>
      <c r="CB459" s="46"/>
      <c r="CC459" s="46"/>
      <c r="CD459" s="46"/>
      <c r="CE459" s="46"/>
      <c r="CF459" s="46"/>
      <c r="CG459" s="46"/>
      <c r="CH459" s="46"/>
    </row>
    <row r="460" spans="1:86" s="2" customFormat="1" ht="12">
      <c r="A460" s="21" t="s">
        <v>72</v>
      </c>
      <c r="B460" s="20" t="s">
        <v>38</v>
      </c>
      <c r="C460" s="20" t="s">
        <v>5</v>
      </c>
      <c r="D460" s="20" t="s">
        <v>48</v>
      </c>
      <c r="E460" s="20" t="s">
        <v>173</v>
      </c>
      <c r="F460" s="20" t="s">
        <v>70</v>
      </c>
      <c r="G460" s="64">
        <v>0.1</v>
      </c>
      <c r="H460" s="103"/>
      <c r="I460" s="64">
        <f t="shared" si="111"/>
        <v>0.1</v>
      </c>
      <c r="J460" s="46"/>
      <c r="K460" s="46"/>
      <c r="L460" s="46"/>
      <c r="M460" s="46"/>
      <c r="N460" s="46"/>
      <c r="O460" s="46"/>
      <c r="P460" s="46"/>
      <c r="Q460" s="46"/>
      <c r="R460" s="46"/>
      <c r="S460" s="46"/>
      <c r="T460" s="46"/>
      <c r="U460" s="46"/>
      <c r="V460" s="46"/>
      <c r="W460" s="46"/>
      <c r="X460" s="46"/>
      <c r="Y460" s="46"/>
      <c r="Z460" s="46"/>
      <c r="AA460" s="46"/>
      <c r="AB460" s="46"/>
      <c r="AC460" s="46"/>
      <c r="AD460" s="46"/>
      <c r="AE460" s="46"/>
      <c r="AF460" s="46"/>
      <c r="AG460" s="46"/>
      <c r="AH460" s="46"/>
      <c r="AI460" s="46"/>
      <c r="AJ460" s="46"/>
      <c r="AK460" s="46"/>
      <c r="AL460" s="46"/>
      <c r="AM460" s="46"/>
      <c r="AN460" s="46"/>
      <c r="AO460" s="46"/>
      <c r="AP460" s="46"/>
      <c r="AQ460" s="46"/>
      <c r="AR460" s="46"/>
      <c r="AS460" s="46"/>
      <c r="AT460" s="46"/>
      <c r="AU460" s="46"/>
      <c r="AV460" s="46"/>
      <c r="AW460" s="46"/>
      <c r="AX460" s="46"/>
      <c r="AY460" s="46"/>
      <c r="AZ460" s="46"/>
      <c r="BA460" s="46"/>
      <c r="BB460" s="46"/>
      <c r="BC460" s="46"/>
      <c r="BD460" s="46"/>
      <c r="BE460" s="46"/>
      <c r="BF460" s="46"/>
      <c r="BG460" s="46"/>
      <c r="BH460" s="46"/>
      <c r="BI460" s="46"/>
      <c r="BJ460" s="46"/>
      <c r="BK460" s="46"/>
      <c r="BL460" s="46"/>
      <c r="BM460" s="46"/>
      <c r="BN460" s="46"/>
      <c r="BO460" s="46"/>
      <c r="BP460" s="46"/>
      <c r="BQ460" s="46"/>
      <c r="BR460" s="46"/>
      <c r="BS460" s="46"/>
      <c r="BT460" s="46"/>
      <c r="BU460" s="46"/>
      <c r="BV460" s="46"/>
      <c r="BW460" s="46"/>
      <c r="BX460" s="46"/>
      <c r="BY460" s="46"/>
      <c r="BZ460" s="46"/>
      <c r="CA460" s="46"/>
      <c r="CB460" s="46"/>
      <c r="CC460" s="46"/>
      <c r="CD460" s="46"/>
      <c r="CE460" s="46"/>
      <c r="CF460" s="46"/>
      <c r="CG460" s="46"/>
      <c r="CH460" s="46"/>
    </row>
    <row r="461" spans="1:86" s="2" customFormat="1" ht="12">
      <c r="A461" s="21" t="s">
        <v>100</v>
      </c>
      <c r="B461" s="20" t="s">
        <v>38</v>
      </c>
      <c r="C461" s="20" t="s">
        <v>5</v>
      </c>
      <c r="D461" s="20" t="s">
        <v>48</v>
      </c>
      <c r="E461" s="20" t="s">
        <v>174</v>
      </c>
      <c r="F461" s="20"/>
      <c r="G461" s="64">
        <f>G462</f>
        <v>1964</v>
      </c>
      <c r="H461" s="64">
        <f t="shared" ref="H461:H462" si="128">H462</f>
        <v>0</v>
      </c>
      <c r="I461" s="64">
        <f t="shared" si="111"/>
        <v>1964</v>
      </c>
      <c r="J461" s="46"/>
      <c r="K461" s="46"/>
      <c r="L461" s="46"/>
      <c r="M461" s="46"/>
      <c r="N461" s="46"/>
      <c r="O461" s="46"/>
      <c r="P461" s="46"/>
      <c r="Q461" s="46"/>
      <c r="R461" s="46"/>
      <c r="S461" s="46"/>
      <c r="T461" s="46"/>
      <c r="U461" s="46"/>
      <c r="V461" s="46"/>
      <c r="W461" s="46"/>
      <c r="X461" s="46"/>
      <c r="Y461" s="46"/>
      <c r="Z461" s="46"/>
      <c r="AA461" s="46"/>
      <c r="AB461" s="46"/>
      <c r="AC461" s="46"/>
      <c r="AD461" s="46"/>
      <c r="AE461" s="46"/>
      <c r="AF461" s="46"/>
      <c r="AG461" s="46"/>
      <c r="AH461" s="46"/>
      <c r="AI461" s="46"/>
      <c r="AJ461" s="46"/>
      <c r="AK461" s="46"/>
      <c r="AL461" s="46"/>
      <c r="AM461" s="46"/>
      <c r="AN461" s="46"/>
      <c r="AO461" s="46"/>
      <c r="AP461" s="46"/>
      <c r="AQ461" s="46"/>
      <c r="AR461" s="46"/>
      <c r="AS461" s="46"/>
      <c r="AT461" s="46"/>
      <c r="AU461" s="46"/>
      <c r="AV461" s="46"/>
      <c r="AW461" s="46"/>
      <c r="AX461" s="46"/>
      <c r="AY461" s="46"/>
      <c r="AZ461" s="46"/>
      <c r="BA461" s="46"/>
      <c r="BB461" s="46"/>
      <c r="BC461" s="46"/>
      <c r="BD461" s="46"/>
      <c r="BE461" s="46"/>
      <c r="BF461" s="46"/>
      <c r="BG461" s="46"/>
      <c r="BH461" s="46"/>
      <c r="BI461" s="46"/>
      <c r="BJ461" s="46"/>
      <c r="BK461" s="46"/>
      <c r="BL461" s="46"/>
      <c r="BM461" s="46"/>
      <c r="BN461" s="46"/>
      <c r="BO461" s="46"/>
      <c r="BP461" s="46"/>
      <c r="BQ461" s="46"/>
      <c r="BR461" s="46"/>
      <c r="BS461" s="46"/>
      <c r="BT461" s="46"/>
      <c r="BU461" s="46"/>
      <c r="BV461" s="46"/>
      <c r="BW461" s="46"/>
      <c r="BX461" s="46"/>
      <c r="BY461" s="46"/>
      <c r="BZ461" s="46"/>
      <c r="CA461" s="46"/>
      <c r="CB461" s="46"/>
      <c r="CC461" s="46"/>
      <c r="CD461" s="46"/>
      <c r="CE461" s="46"/>
      <c r="CF461" s="46"/>
      <c r="CG461" s="46"/>
      <c r="CH461" s="46"/>
    </row>
    <row r="462" spans="1:86" s="2" customFormat="1" ht="12">
      <c r="A462" s="24" t="s">
        <v>69</v>
      </c>
      <c r="B462" s="20" t="s">
        <v>38</v>
      </c>
      <c r="C462" s="20" t="s">
        <v>5</v>
      </c>
      <c r="D462" s="20" t="s">
        <v>48</v>
      </c>
      <c r="E462" s="20" t="s">
        <v>174</v>
      </c>
      <c r="F462" s="20" t="s">
        <v>67</v>
      </c>
      <c r="G462" s="64">
        <f>G463</f>
        <v>1964</v>
      </c>
      <c r="H462" s="64">
        <f t="shared" si="128"/>
        <v>0</v>
      </c>
      <c r="I462" s="64">
        <f t="shared" si="111"/>
        <v>1964</v>
      </c>
      <c r="J462" s="46"/>
      <c r="K462" s="46"/>
      <c r="L462" s="46"/>
      <c r="M462" s="46"/>
      <c r="N462" s="46"/>
      <c r="O462" s="46"/>
      <c r="P462" s="46"/>
      <c r="Q462" s="46"/>
      <c r="R462" s="46"/>
      <c r="S462" s="46"/>
      <c r="T462" s="46"/>
      <c r="U462" s="46"/>
      <c r="V462" s="46"/>
      <c r="W462" s="46"/>
      <c r="X462" s="46"/>
      <c r="Y462" s="46"/>
      <c r="Z462" s="46"/>
      <c r="AA462" s="46"/>
      <c r="AB462" s="46"/>
      <c r="AC462" s="46"/>
      <c r="AD462" s="46"/>
      <c r="AE462" s="46"/>
      <c r="AF462" s="46"/>
      <c r="AG462" s="46"/>
      <c r="AH462" s="46"/>
      <c r="AI462" s="46"/>
      <c r="AJ462" s="46"/>
      <c r="AK462" s="46"/>
      <c r="AL462" s="46"/>
      <c r="AM462" s="46"/>
      <c r="AN462" s="46"/>
      <c r="AO462" s="46"/>
      <c r="AP462" s="46"/>
      <c r="AQ462" s="46"/>
      <c r="AR462" s="46"/>
      <c r="AS462" s="46"/>
      <c r="AT462" s="46"/>
      <c r="AU462" s="46"/>
      <c r="AV462" s="46"/>
      <c r="AW462" s="46"/>
      <c r="AX462" s="46"/>
      <c r="AY462" s="46"/>
      <c r="AZ462" s="46"/>
      <c r="BA462" s="46"/>
      <c r="BB462" s="46"/>
      <c r="BC462" s="46"/>
      <c r="BD462" s="46"/>
      <c r="BE462" s="46"/>
      <c r="BF462" s="46"/>
      <c r="BG462" s="46"/>
      <c r="BH462" s="46"/>
      <c r="BI462" s="46"/>
      <c r="BJ462" s="46"/>
      <c r="BK462" s="46"/>
      <c r="BL462" s="46"/>
      <c r="BM462" s="46"/>
      <c r="BN462" s="46"/>
      <c r="BO462" s="46"/>
      <c r="BP462" s="46"/>
      <c r="BQ462" s="46"/>
      <c r="BR462" s="46"/>
      <c r="BS462" s="46"/>
      <c r="BT462" s="46"/>
      <c r="BU462" s="46"/>
      <c r="BV462" s="46"/>
      <c r="BW462" s="46"/>
      <c r="BX462" s="46"/>
      <c r="BY462" s="46"/>
      <c r="BZ462" s="46"/>
      <c r="CA462" s="46"/>
      <c r="CB462" s="46"/>
      <c r="CC462" s="46"/>
      <c r="CD462" s="46"/>
      <c r="CE462" s="46"/>
      <c r="CF462" s="46"/>
      <c r="CG462" s="46"/>
      <c r="CH462" s="46"/>
    </row>
    <row r="463" spans="1:86" s="2" customFormat="1" ht="12">
      <c r="A463" s="24" t="s">
        <v>87</v>
      </c>
      <c r="B463" s="20" t="s">
        <v>38</v>
      </c>
      <c r="C463" s="20" t="s">
        <v>5</v>
      </c>
      <c r="D463" s="20" t="s">
        <v>48</v>
      </c>
      <c r="E463" s="20" t="s">
        <v>174</v>
      </c>
      <c r="F463" s="20" t="s">
        <v>68</v>
      </c>
      <c r="G463" s="64">
        <v>1964</v>
      </c>
      <c r="H463" s="103"/>
      <c r="I463" s="64">
        <f t="shared" si="111"/>
        <v>1964</v>
      </c>
      <c r="J463" s="46"/>
      <c r="K463" s="46"/>
      <c r="L463" s="46"/>
      <c r="M463" s="46"/>
      <c r="N463" s="46"/>
      <c r="O463" s="46"/>
      <c r="P463" s="46"/>
      <c r="Q463" s="46"/>
      <c r="R463" s="46"/>
      <c r="S463" s="46"/>
      <c r="T463" s="46"/>
      <c r="U463" s="46"/>
      <c r="V463" s="46"/>
      <c r="W463" s="46"/>
      <c r="X463" s="46"/>
      <c r="Y463" s="46"/>
      <c r="Z463" s="46"/>
      <c r="AA463" s="46"/>
      <c r="AB463" s="46"/>
      <c r="AC463" s="46"/>
      <c r="AD463" s="46"/>
      <c r="AE463" s="46"/>
      <c r="AF463" s="46"/>
      <c r="AG463" s="46"/>
      <c r="AH463" s="46"/>
      <c r="AI463" s="46"/>
      <c r="AJ463" s="46"/>
      <c r="AK463" s="46"/>
      <c r="AL463" s="46"/>
      <c r="AM463" s="46"/>
      <c r="AN463" s="46"/>
      <c r="AO463" s="46"/>
      <c r="AP463" s="46"/>
      <c r="AQ463" s="46"/>
      <c r="AR463" s="46"/>
      <c r="AS463" s="46"/>
      <c r="AT463" s="46"/>
      <c r="AU463" s="46"/>
      <c r="AV463" s="46"/>
      <c r="AW463" s="46"/>
      <c r="AX463" s="46"/>
      <c r="AY463" s="46"/>
      <c r="AZ463" s="46"/>
      <c r="BA463" s="46"/>
      <c r="BB463" s="46"/>
      <c r="BC463" s="46"/>
      <c r="BD463" s="46"/>
      <c r="BE463" s="46"/>
      <c r="BF463" s="46"/>
      <c r="BG463" s="46"/>
      <c r="BH463" s="46"/>
      <c r="BI463" s="46"/>
      <c r="BJ463" s="46"/>
      <c r="BK463" s="46"/>
      <c r="BL463" s="46"/>
      <c r="BM463" s="46"/>
      <c r="BN463" s="46"/>
      <c r="BO463" s="46"/>
      <c r="BP463" s="46"/>
      <c r="BQ463" s="46"/>
      <c r="BR463" s="46"/>
      <c r="BS463" s="46"/>
      <c r="BT463" s="46"/>
      <c r="BU463" s="46"/>
      <c r="BV463" s="46"/>
      <c r="BW463" s="46"/>
      <c r="BX463" s="46"/>
      <c r="BY463" s="46"/>
      <c r="BZ463" s="46"/>
      <c r="CA463" s="46"/>
      <c r="CB463" s="46"/>
      <c r="CC463" s="46"/>
      <c r="CD463" s="46"/>
      <c r="CE463" s="46"/>
      <c r="CF463" s="46"/>
      <c r="CG463" s="46"/>
      <c r="CH463" s="46"/>
    </row>
    <row r="464" spans="1:86" s="2" customFormat="1" ht="12">
      <c r="A464" s="15" t="s">
        <v>2</v>
      </c>
      <c r="B464" s="16" t="s">
        <v>38</v>
      </c>
      <c r="C464" s="16" t="s">
        <v>14</v>
      </c>
      <c r="D464" s="16"/>
      <c r="E464" s="16"/>
      <c r="F464" s="16"/>
      <c r="G464" s="63">
        <f t="shared" ref="G464:H468" si="129">G465</f>
        <v>475</v>
      </c>
      <c r="H464" s="63">
        <f t="shared" si="129"/>
        <v>0</v>
      </c>
      <c r="I464" s="63">
        <f t="shared" si="111"/>
        <v>475</v>
      </c>
      <c r="J464" s="46"/>
      <c r="K464" s="46"/>
      <c r="L464" s="46"/>
      <c r="M464" s="46"/>
      <c r="N464" s="46"/>
      <c r="O464" s="46"/>
      <c r="P464" s="46"/>
      <c r="Q464" s="46"/>
      <c r="R464" s="46"/>
      <c r="S464" s="46"/>
      <c r="T464" s="46"/>
      <c r="U464" s="46"/>
      <c r="V464" s="46"/>
      <c r="W464" s="46"/>
      <c r="X464" s="46"/>
      <c r="Y464" s="46"/>
      <c r="Z464" s="46"/>
      <c r="AA464" s="46"/>
      <c r="AB464" s="46"/>
      <c r="AC464" s="46"/>
      <c r="AD464" s="46"/>
      <c r="AE464" s="46"/>
      <c r="AF464" s="46"/>
      <c r="AG464" s="46"/>
      <c r="AH464" s="46"/>
      <c r="AI464" s="46"/>
      <c r="AJ464" s="46"/>
      <c r="AK464" s="46"/>
      <c r="AL464" s="46"/>
      <c r="AM464" s="46"/>
      <c r="AN464" s="46"/>
      <c r="AO464" s="46"/>
      <c r="AP464" s="46"/>
      <c r="AQ464" s="46"/>
      <c r="AR464" s="46"/>
      <c r="AS464" s="46"/>
      <c r="AT464" s="46"/>
      <c r="AU464" s="46"/>
      <c r="AV464" s="46"/>
      <c r="AW464" s="46"/>
      <c r="AX464" s="46"/>
      <c r="AY464" s="46"/>
      <c r="AZ464" s="46"/>
      <c r="BA464" s="46"/>
      <c r="BB464" s="46"/>
      <c r="BC464" s="46"/>
      <c r="BD464" s="46"/>
      <c r="BE464" s="46"/>
      <c r="BF464" s="46"/>
      <c r="BG464" s="46"/>
      <c r="BH464" s="46"/>
      <c r="BI464" s="46"/>
      <c r="BJ464" s="46"/>
      <c r="BK464" s="46"/>
      <c r="BL464" s="46"/>
      <c r="BM464" s="46"/>
      <c r="BN464" s="46"/>
      <c r="BO464" s="46"/>
      <c r="BP464" s="46"/>
      <c r="BQ464" s="46"/>
      <c r="BR464" s="46"/>
      <c r="BS464" s="46"/>
      <c r="BT464" s="46"/>
      <c r="BU464" s="46"/>
      <c r="BV464" s="46"/>
      <c r="BW464" s="46"/>
      <c r="BX464" s="46"/>
      <c r="BY464" s="46"/>
      <c r="BZ464" s="46"/>
      <c r="CA464" s="46"/>
      <c r="CB464" s="46"/>
      <c r="CC464" s="46"/>
      <c r="CD464" s="46"/>
      <c r="CE464" s="46"/>
      <c r="CF464" s="46"/>
      <c r="CG464" s="46"/>
      <c r="CH464" s="46"/>
    </row>
    <row r="465" spans="1:86" s="2" customFormat="1" ht="12">
      <c r="A465" s="33" t="s">
        <v>39</v>
      </c>
      <c r="B465" s="18" t="s">
        <v>38</v>
      </c>
      <c r="C465" s="18" t="s">
        <v>14</v>
      </c>
      <c r="D465" s="18" t="s">
        <v>10</v>
      </c>
      <c r="E465" s="16"/>
      <c r="F465" s="16"/>
      <c r="G465" s="65">
        <f t="shared" si="129"/>
        <v>475</v>
      </c>
      <c r="H465" s="65">
        <f t="shared" si="129"/>
        <v>0</v>
      </c>
      <c r="I465" s="65">
        <f t="shared" si="111"/>
        <v>475</v>
      </c>
      <c r="J465" s="46"/>
      <c r="K465" s="46"/>
      <c r="L465" s="46"/>
      <c r="M465" s="46"/>
      <c r="N465" s="46"/>
      <c r="O465" s="46"/>
      <c r="P465" s="46"/>
      <c r="Q465" s="46"/>
      <c r="R465" s="46"/>
      <c r="S465" s="46"/>
      <c r="T465" s="46"/>
      <c r="U465" s="46"/>
      <c r="V465" s="46"/>
      <c r="W465" s="46"/>
      <c r="X465" s="46"/>
      <c r="Y465" s="46"/>
      <c r="Z465" s="46"/>
      <c r="AA465" s="46"/>
      <c r="AB465" s="46"/>
      <c r="AC465" s="46"/>
      <c r="AD465" s="46"/>
      <c r="AE465" s="46"/>
      <c r="AF465" s="46"/>
      <c r="AG465" s="46"/>
      <c r="AH465" s="46"/>
      <c r="AI465" s="46"/>
      <c r="AJ465" s="46"/>
      <c r="AK465" s="46"/>
      <c r="AL465" s="46"/>
      <c r="AM465" s="46"/>
      <c r="AN465" s="46"/>
      <c r="AO465" s="46"/>
      <c r="AP465" s="46"/>
      <c r="AQ465" s="46"/>
      <c r="AR465" s="46"/>
      <c r="AS465" s="46"/>
      <c r="AT465" s="46"/>
      <c r="AU465" s="46"/>
      <c r="AV465" s="46"/>
      <c r="AW465" s="46"/>
      <c r="AX465" s="46"/>
      <c r="AY465" s="46"/>
      <c r="AZ465" s="46"/>
      <c r="BA465" s="46"/>
      <c r="BB465" s="46"/>
      <c r="BC465" s="46"/>
      <c r="BD465" s="46"/>
      <c r="BE465" s="46"/>
      <c r="BF465" s="46"/>
      <c r="BG465" s="46"/>
      <c r="BH465" s="46"/>
      <c r="BI465" s="46"/>
      <c r="BJ465" s="46"/>
      <c r="BK465" s="46"/>
      <c r="BL465" s="46"/>
      <c r="BM465" s="46"/>
      <c r="BN465" s="46"/>
      <c r="BO465" s="46"/>
      <c r="BP465" s="46"/>
      <c r="BQ465" s="46"/>
      <c r="BR465" s="46"/>
      <c r="BS465" s="46"/>
      <c r="BT465" s="46"/>
      <c r="BU465" s="46"/>
      <c r="BV465" s="46"/>
      <c r="BW465" s="46"/>
      <c r="BX465" s="46"/>
      <c r="BY465" s="46"/>
      <c r="BZ465" s="46"/>
      <c r="CA465" s="46"/>
      <c r="CB465" s="46"/>
      <c r="CC465" s="46"/>
      <c r="CD465" s="46"/>
      <c r="CE465" s="46"/>
      <c r="CF465" s="46"/>
      <c r="CG465" s="46"/>
      <c r="CH465" s="46"/>
    </row>
    <row r="466" spans="1:86" s="2" customFormat="1" ht="24">
      <c r="A466" s="21" t="s">
        <v>343</v>
      </c>
      <c r="B466" s="20" t="s">
        <v>38</v>
      </c>
      <c r="C466" s="20" t="s">
        <v>14</v>
      </c>
      <c r="D466" s="20" t="s">
        <v>10</v>
      </c>
      <c r="E466" s="20" t="s">
        <v>172</v>
      </c>
      <c r="F466" s="20"/>
      <c r="G466" s="64">
        <f t="shared" si="129"/>
        <v>475</v>
      </c>
      <c r="H466" s="64">
        <f t="shared" si="129"/>
        <v>0</v>
      </c>
      <c r="I466" s="64">
        <f t="shared" si="111"/>
        <v>475</v>
      </c>
      <c r="J466" s="46"/>
      <c r="K466" s="46"/>
      <c r="L466" s="46"/>
      <c r="M466" s="46"/>
      <c r="N466" s="46"/>
      <c r="O466" s="46"/>
      <c r="P466" s="46"/>
      <c r="Q466" s="46"/>
      <c r="R466" s="46"/>
      <c r="S466" s="46"/>
      <c r="T466" s="46"/>
      <c r="U466" s="46"/>
      <c r="V466" s="46"/>
      <c r="W466" s="46"/>
      <c r="X466" s="46"/>
      <c r="Y466" s="46"/>
      <c r="Z466" s="46"/>
      <c r="AA466" s="46"/>
      <c r="AB466" s="46"/>
      <c r="AC466" s="46"/>
      <c r="AD466" s="46"/>
      <c r="AE466" s="46"/>
      <c r="AF466" s="46"/>
      <c r="AG466" s="46"/>
      <c r="AH466" s="46"/>
      <c r="AI466" s="46"/>
      <c r="AJ466" s="46"/>
      <c r="AK466" s="46"/>
      <c r="AL466" s="46"/>
      <c r="AM466" s="46"/>
      <c r="AN466" s="46"/>
      <c r="AO466" s="46"/>
      <c r="AP466" s="46"/>
      <c r="AQ466" s="46"/>
      <c r="AR466" s="46"/>
      <c r="AS466" s="46"/>
      <c r="AT466" s="46"/>
      <c r="AU466" s="46"/>
      <c r="AV466" s="46"/>
      <c r="AW466" s="46"/>
      <c r="AX466" s="46"/>
      <c r="AY466" s="46"/>
      <c r="AZ466" s="46"/>
      <c r="BA466" s="46"/>
      <c r="BB466" s="46"/>
      <c r="BC466" s="46"/>
      <c r="BD466" s="46"/>
      <c r="BE466" s="46"/>
      <c r="BF466" s="46"/>
      <c r="BG466" s="46"/>
      <c r="BH466" s="46"/>
      <c r="BI466" s="46"/>
      <c r="BJ466" s="46"/>
      <c r="BK466" s="46"/>
      <c r="BL466" s="46"/>
      <c r="BM466" s="46"/>
      <c r="BN466" s="46"/>
      <c r="BO466" s="46"/>
      <c r="BP466" s="46"/>
      <c r="BQ466" s="46"/>
      <c r="BR466" s="46"/>
      <c r="BS466" s="46"/>
      <c r="BT466" s="46"/>
      <c r="BU466" s="46"/>
      <c r="BV466" s="46"/>
      <c r="BW466" s="46"/>
      <c r="BX466" s="46"/>
      <c r="BY466" s="46"/>
      <c r="BZ466" s="46"/>
      <c r="CA466" s="46"/>
      <c r="CB466" s="46"/>
      <c r="CC466" s="46"/>
      <c r="CD466" s="46"/>
      <c r="CE466" s="46"/>
      <c r="CF466" s="46"/>
      <c r="CG466" s="46"/>
      <c r="CH466" s="46"/>
    </row>
    <row r="467" spans="1:86" s="2" customFormat="1" ht="12">
      <c r="A467" s="55" t="s">
        <v>228</v>
      </c>
      <c r="B467" s="20" t="s">
        <v>38</v>
      </c>
      <c r="C467" s="20" t="s">
        <v>14</v>
      </c>
      <c r="D467" s="20" t="s">
        <v>10</v>
      </c>
      <c r="E467" s="20" t="s">
        <v>175</v>
      </c>
      <c r="F467" s="20"/>
      <c r="G467" s="64">
        <f t="shared" si="129"/>
        <v>475</v>
      </c>
      <c r="H467" s="64">
        <f t="shared" si="129"/>
        <v>0</v>
      </c>
      <c r="I467" s="64">
        <f t="shared" si="111"/>
        <v>475</v>
      </c>
      <c r="J467" s="46"/>
      <c r="K467" s="46"/>
      <c r="L467" s="46"/>
      <c r="M467" s="46"/>
      <c r="N467" s="46"/>
      <c r="O467" s="46"/>
      <c r="P467" s="46"/>
      <c r="Q467" s="46"/>
      <c r="R467" s="46"/>
      <c r="S467" s="46"/>
      <c r="T467" s="46"/>
      <c r="U467" s="46"/>
      <c r="V467" s="46"/>
      <c r="W467" s="46"/>
      <c r="X467" s="46"/>
      <c r="Y467" s="46"/>
      <c r="Z467" s="46"/>
      <c r="AA467" s="46"/>
      <c r="AB467" s="46"/>
      <c r="AC467" s="46"/>
      <c r="AD467" s="46"/>
      <c r="AE467" s="46"/>
      <c r="AF467" s="46"/>
      <c r="AG467" s="46"/>
      <c r="AH467" s="46"/>
      <c r="AI467" s="46"/>
      <c r="AJ467" s="46"/>
      <c r="AK467" s="46"/>
      <c r="AL467" s="46"/>
      <c r="AM467" s="46"/>
      <c r="AN467" s="46"/>
      <c r="AO467" s="46"/>
      <c r="AP467" s="46"/>
      <c r="AQ467" s="46"/>
      <c r="AR467" s="46"/>
      <c r="AS467" s="46"/>
      <c r="AT467" s="46"/>
      <c r="AU467" s="46"/>
      <c r="AV467" s="46"/>
      <c r="AW467" s="46"/>
      <c r="AX467" s="46"/>
      <c r="AY467" s="46"/>
      <c r="AZ467" s="46"/>
      <c r="BA467" s="46"/>
      <c r="BB467" s="46"/>
      <c r="BC467" s="46"/>
      <c r="BD467" s="46"/>
      <c r="BE467" s="46"/>
      <c r="BF467" s="46"/>
      <c r="BG467" s="46"/>
      <c r="BH467" s="46"/>
      <c r="BI467" s="46"/>
      <c r="BJ467" s="46"/>
      <c r="BK467" s="46"/>
      <c r="BL467" s="46"/>
      <c r="BM467" s="46"/>
      <c r="BN467" s="46"/>
      <c r="BO467" s="46"/>
      <c r="BP467" s="46"/>
      <c r="BQ467" s="46"/>
      <c r="BR467" s="46"/>
      <c r="BS467" s="46"/>
      <c r="BT467" s="46"/>
      <c r="BU467" s="46"/>
      <c r="BV467" s="46"/>
      <c r="BW467" s="46"/>
      <c r="BX467" s="46"/>
      <c r="BY467" s="46"/>
      <c r="BZ467" s="46"/>
      <c r="CA467" s="46"/>
      <c r="CB467" s="46"/>
      <c r="CC467" s="46"/>
      <c r="CD467" s="46"/>
      <c r="CE467" s="46"/>
      <c r="CF467" s="46"/>
      <c r="CG467" s="46"/>
      <c r="CH467" s="46"/>
    </row>
    <row r="468" spans="1:86" s="2" customFormat="1" ht="12">
      <c r="A468" s="24" t="s">
        <v>69</v>
      </c>
      <c r="B468" s="20" t="s">
        <v>38</v>
      </c>
      <c r="C468" s="20" t="s">
        <v>14</v>
      </c>
      <c r="D468" s="20" t="s">
        <v>10</v>
      </c>
      <c r="E468" s="20" t="s">
        <v>175</v>
      </c>
      <c r="F468" s="20" t="s">
        <v>67</v>
      </c>
      <c r="G468" s="64">
        <f t="shared" si="129"/>
        <v>475</v>
      </c>
      <c r="H468" s="64">
        <f t="shared" si="129"/>
        <v>0</v>
      </c>
      <c r="I468" s="64">
        <f t="shared" si="111"/>
        <v>475</v>
      </c>
      <c r="J468" s="46"/>
      <c r="K468" s="46"/>
      <c r="L468" s="46"/>
      <c r="M468" s="46"/>
      <c r="N468" s="46"/>
      <c r="O468" s="46"/>
      <c r="P468" s="46"/>
      <c r="Q468" s="46"/>
      <c r="R468" s="46"/>
      <c r="S468" s="46"/>
      <c r="T468" s="46"/>
      <c r="U468" s="46"/>
      <c r="V468" s="46"/>
      <c r="W468" s="46"/>
      <c r="X468" s="46"/>
      <c r="Y468" s="46"/>
      <c r="Z468" s="46"/>
      <c r="AA468" s="46"/>
      <c r="AB468" s="46"/>
      <c r="AC468" s="46"/>
      <c r="AD468" s="46"/>
      <c r="AE468" s="46"/>
      <c r="AF468" s="46"/>
      <c r="AG468" s="46"/>
      <c r="AH468" s="46"/>
      <c r="AI468" s="46"/>
      <c r="AJ468" s="46"/>
      <c r="AK468" s="46"/>
      <c r="AL468" s="46"/>
      <c r="AM468" s="46"/>
      <c r="AN468" s="46"/>
      <c r="AO468" s="46"/>
      <c r="AP468" s="46"/>
      <c r="AQ468" s="46"/>
      <c r="AR468" s="46"/>
      <c r="AS468" s="46"/>
      <c r="AT468" s="46"/>
      <c r="AU468" s="46"/>
      <c r="AV468" s="46"/>
      <c r="AW468" s="46"/>
      <c r="AX468" s="46"/>
      <c r="AY468" s="46"/>
      <c r="AZ468" s="46"/>
      <c r="BA468" s="46"/>
      <c r="BB468" s="46"/>
      <c r="BC468" s="46"/>
      <c r="BD468" s="46"/>
      <c r="BE468" s="46"/>
      <c r="BF468" s="46"/>
      <c r="BG468" s="46"/>
      <c r="BH468" s="46"/>
      <c r="BI468" s="46"/>
      <c r="BJ468" s="46"/>
      <c r="BK468" s="46"/>
      <c r="BL468" s="46"/>
      <c r="BM468" s="46"/>
      <c r="BN468" s="46"/>
      <c r="BO468" s="46"/>
      <c r="BP468" s="46"/>
      <c r="BQ468" s="46"/>
      <c r="BR468" s="46"/>
      <c r="BS468" s="46"/>
      <c r="BT468" s="46"/>
      <c r="BU468" s="46"/>
      <c r="BV468" s="46"/>
      <c r="BW468" s="46"/>
      <c r="BX468" s="46"/>
      <c r="BY468" s="46"/>
      <c r="BZ468" s="46"/>
      <c r="CA468" s="46"/>
      <c r="CB468" s="46"/>
      <c r="CC468" s="46"/>
      <c r="CD468" s="46"/>
      <c r="CE468" s="46"/>
      <c r="CF468" s="46"/>
      <c r="CG468" s="46"/>
      <c r="CH468" s="46"/>
    </row>
    <row r="469" spans="1:86" s="2" customFormat="1" ht="12">
      <c r="A469" s="24" t="s">
        <v>87</v>
      </c>
      <c r="B469" s="20" t="s">
        <v>38</v>
      </c>
      <c r="C469" s="20" t="s">
        <v>14</v>
      </c>
      <c r="D469" s="20" t="s">
        <v>10</v>
      </c>
      <c r="E469" s="20" t="s">
        <v>175</v>
      </c>
      <c r="F469" s="20" t="s">
        <v>68</v>
      </c>
      <c r="G469" s="64">
        <v>475</v>
      </c>
      <c r="H469" s="103"/>
      <c r="I469" s="64">
        <f t="shared" si="111"/>
        <v>475</v>
      </c>
      <c r="J469" s="46"/>
      <c r="K469" s="46"/>
      <c r="L469" s="46"/>
      <c r="M469" s="46"/>
      <c r="N469" s="46"/>
      <c r="O469" s="46"/>
      <c r="P469" s="46"/>
      <c r="Q469" s="46"/>
      <c r="R469" s="46"/>
      <c r="S469" s="46"/>
      <c r="T469" s="46"/>
      <c r="U469" s="46"/>
      <c r="V469" s="46"/>
      <c r="W469" s="46"/>
      <c r="X469" s="46"/>
      <c r="Y469" s="46"/>
      <c r="Z469" s="46"/>
      <c r="AA469" s="46"/>
      <c r="AB469" s="46"/>
      <c r="AC469" s="46"/>
      <c r="AD469" s="46"/>
      <c r="AE469" s="46"/>
      <c r="AF469" s="46"/>
      <c r="AG469" s="46"/>
      <c r="AH469" s="46"/>
      <c r="AI469" s="46"/>
      <c r="AJ469" s="46"/>
      <c r="AK469" s="46"/>
      <c r="AL469" s="46"/>
      <c r="AM469" s="46"/>
      <c r="AN469" s="46"/>
      <c r="AO469" s="46"/>
      <c r="AP469" s="46"/>
      <c r="AQ469" s="46"/>
      <c r="AR469" s="46"/>
      <c r="AS469" s="46"/>
      <c r="AT469" s="46"/>
      <c r="AU469" s="46"/>
      <c r="AV469" s="46"/>
      <c r="AW469" s="46"/>
      <c r="AX469" s="46"/>
      <c r="AY469" s="46"/>
      <c r="AZ469" s="46"/>
      <c r="BA469" s="46"/>
      <c r="BB469" s="46"/>
      <c r="BC469" s="46"/>
      <c r="BD469" s="46"/>
      <c r="BE469" s="46"/>
      <c r="BF469" s="46"/>
      <c r="BG469" s="46"/>
      <c r="BH469" s="46"/>
      <c r="BI469" s="46"/>
      <c r="BJ469" s="46"/>
      <c r="BK469" s="46"/>
      <c r="BL469" s="46"/>
      <c r="BM469" s="46"/>
      <c r="BN469" s="46"/>
      <c r="BO469" s="46"/>
      <c r="BP469" s="46"/>
      <c r="BQ469" s="46"/>
      <c r="BR469" s="46"/>
      <c r="BS469" s="46"/>
      <c r="BT469" s="46"/>
      <c r="BU469" s="46"/>
      <c r="BV469" s="46"/>
      <c r="BW469" s="46"/>
      <c r="BX469" s="46"/>
      <c r="BY469" s="46"/>
      <c r="BZ469" s="46"/>
      <c r="CA469" s="46"/>
      <c r="CB469" s="46"/>
      <c r="CC469" s="46"/>
      <c r="CD469" s="46"/>
      <c r="CE469" s="46"/>
      <c r="CF469" s="46"/>
      <c r="CG469" s="46"/>
      <c r="CH469" s="46"/>
    </row>
    <row r="470" spans="1:86" s="2" customFormat="1" ht="12">
      <c r="A470" s="25" t="s">
        <v>46</v>
      </c>
      <c r="B470" s="16" t="s">
        <v>38</v>
      </c>
      <c r="C470" s="16" t="s">
        <v>8</v>
      </c>
      <c r="D470" s="16"/>
      <c r="E470" s="16"/>
      <c r="F470" s="26"/>
      <c r="G470" s="63">
        <f>G471</f>
        <v>1322</v>
      </c>
      <c r="H470" s="63">
        <f t="shared" ref="H470:H478" si="130">H471</f>
        <v>0</v>
      </c>
      <c r="I470" s="63">
        <f t="shared" si="111"/>
        <v>1322</v>
      </c>
      <c r="J470" s="46"/>
      <c r="K470" s="46"/>
      <c r="L470" s="46"/>
      <c r="M470" s="46"/>
      <c r="N470" s="46"/>
      <c r="O470" s="46"/>
      <c r="P470" s="46"/>
      <c r="Q470" s="46"/>
      <c r="R470" s="46"/>
      <c r="S470" s="46"/>
      <c r="T470" s="46"/>
      <c r="U470" s="46"/>
      <c r="V470" s="46"/>
      <c r="W470" s="46"/>
      <c r="X470" s="46"/>
      <c r="Y470" s="46"/>
      <c r="Z470" s="46"/>
      <c r="AA470" s="46"/>
      <c r="AB470" s="46"/>
      <c r="AC470" s="46"/>
      <c r="AD470" s="46"/>
      <c r="AE470" s="46"/>
      <c r="AF470" s="46"/>
      <c r="AG470" s="46"/>
      <c r="AH470" s="46"/>
      <c r="AI470" s="46"/>
      <c r="AJ470" s="46"/>
      <c r="AK470" s="46"/>
      <c r="AL470" s="46"/>
      <c r="AM470" s="46"/>
      <c r="AN470" s="46"/>
      <c r="AO470" s="46"/>
      <c r="AP470" s="46"/>
      <c r="AQ470" s="46"/>
      <c r="AR470" s="46"/>
      <c r="AS470" s="46"/>
      <c r="AT470" s="46"/>
      <c r="AU470" s="46"/>
      <c r="AV470" s="46"/>
      <c r="AW470" s="46"/>
      <c r="AX470" s="46"/>
      <c r="AY470" s="46"/>
      <c r="AZ470" s="46"/>
      <c r="BA470" s="46"/>
      <c r="BB470" s="46"/>
      <c r="BC470" s="46"/>
      <c r="BD470" s="46"/>
      <c r="BE470" s="46"/>
      <c r="BF470" s="46"/>
      <c r="BG470" s="46"/>
      <c r="BH470" s="46"/>
      <c r="BI470" s="46"/>
      <c r="BJ470" s="46"/>
      <c r="BK470" s="46"/>
      <c r="BL470" s="46"/>
      <c r="BM470" s="46"/>
      <c r="BN470" s="46"/>
      <c r="BO470" s="46"/>
      <c r="BP470" s="46"/>
      <c r="BQ470" s="46"/>
      <c r="BR470" s="46"/>
      <c r="BS470" s="46"/>
      <c r="BT470" s="46"/>
      <c r="BU470" s="46"/>
      <c r="BV470" s="46"/>
      <c r="BW470" s="46"/>
      <c r="BX470" s="46"/>
      <c r="BY470" s="46"/>
      <c r="BZ470" s="46"/>
      <c r="CA470" s="46"/>
      <c r="CB470" s="46"/>
      <c r="CC470" s="46"/>
      <c r="CD470" s="46"/>
      <c r="CE470" s="46"/>
      <c r="CF470" s="46"/>
      <c r="CG470" s="46"/>
      <c r="CH470" s="46"/>
    </row>
    <row r="471" spans="1:86" s="2" customFormat="1" ht="12">
      <c r="A471" s="22" t="s">
        <v>140</v>
      </c>
      <c r="B471" s="18" t="s">
        <v>38</v>
      </c>
      <c r="C471" s="18" t="s">
        <v>8</v>
      </c>
      <c r="D471" s="18" t="s">
        <v>5</v>
      </c>
      <c r="E471" s="18"/>
      <c r="F471" s="42"/>
      <c r="G471" s="65">
        <f>G476+G472</f>
        <v>1322</v>
      </c>
      <c r="H471" s="65">
        <f>H476+H472</f>
        <v>0</v>
      </c>
      <c r="I471" s="65">
        <f t="shared" si="111"/>
        <v>1322</v>
      </c>
      <c r="J471" s="46"/>
      <c r="K471" s="46"/>
      <c r="L471" s="46"/>
      <c r="M471" s="46"/>
      <c r="N471" s="46"/>
      <c r="O471" s="46"/>
      <c r="P471" s="46"/>
      <c r="Q471" s="46"/>
      <c r="R471" s="46"/>
      <c r="S471" s="46"/>
      <c r="T471" s="46"/>
      <c r="U471" s="46"/>
      <c r="V471" s="46"/>
      <c r="W471" s="46"/>
      <c r="X471" s="46"/>
      <c r="Y471" s="46"/>
      <c r="Z471" s="46"/>
      <c r="AA471" s="46"/>
      <c r="AB471" s="46"/>
      <c r="AC471" s="46"/>
      <c r="AD471" s="46"/>
      <c r="AE471" s="46"/>
      <c r="AF471" s="46"/>
      <c r="AG471" s="46"/>
      <c r="AH471" s="46"/>
      <c r="AI471" s="46"/>
      <c r="AJ471" s="46"/>
      <c r="AK471" s="46"/>
      <c r="AL471" s="46"/>
      <c r="AM471" s="46"/>
      <c r="AN471" s="46"/>
      <c r="AO471" s="46"/>
      <c r="AP471" s="46"/>
      <c r="AQ471" s="46"/>
      <c r="AR471" s="46"/>
      <c r="AS471" s="46"/>
      <c r="AT471" s="46"/>
      <c r="AU471" s="46"/>
      <c r="AV471" s="46"/>
      <c r="AW471" s="46"/>
      <c r="AX471" s="46"/>
      <c r="AY471" s="46"/>
      <c r="AZ471" s="46"/>
      <c r="BA471" s="46"/>
      <c r="BB471" s="46"/>
      <c r="BC471" s="46"/>
      <c r="BD471" s="46"/>
      <c r="BE471" s="46"/>
      <c r="BF471" s="46"/>
      <c r="BG471" s="46"/>
      <c r="BH471" s="46"/>
      <c r="BI471" s="46"/>
      <c r="BJ471" s="46"/>
      <c r="BK471" s="46"/>
      <c r="BL471" s="46"/>
      <c r="BM471" s="46"/>
      <c r="BN471" s="46"/>
      <c r="BO471" s="46"/>
      <c r="BP471" s="46"/>
      <c r="BQ471" s="46"/>
      <c r="BR471" s="46"/>
      <c r="BS471" s="46"/>
      <c r="BT471" s="46"/>
      <c r="BU471" s="46"/>
      <c r="BV471" s="46"/>
      <c r="BW471" s="46"/>
      <c r="BX471" s="46"/>
      <c r="BY471" s="46"/>
      <c r="BZ471" s="46"/>
      <c r="CA471" s="46"/>
      <c r="CB471" s="46"/>
      <c r="CC471" s="46"/>
      <c r="CD471" s="46"/>
      <c r="CE471" s="46"/>
      <c r="CF471" s="46"/>
      <c r="CG471" s="46"/>
      <c r="CH471" s="46"/>
    </row>
    <row r="472" spans="1:86" s="2" customFormat="1" ht="24">
      <c r="A472" s="21" t="s">
        <v>394</v>
      </c>
      <c r="B472" s="20" t="s">
        <v>38</v>
      </c>
      <c r="C472" s="20" t="s">
        <v>8</v>
      </c>
      <c r="D472" s="20" t="s">
        <v>5</v>
      </c>
      <c r="E472" s="20" t="s">
        <v>340</v>
      </c>
      <c r="F472" s="23"/>
      <c r="G472" s="64">
        <f t="shared" ref="G472:H474" si="131">G473</f>
        <v>181</v>
      </c>
      <c r="H472" s="64">
        <f t="shared" si="131"/>
        <v>0</v>
      </c>
      <c r="I472" s="64">
        <f t="shared" si="111"/>
        <v>181</v>
      </c>
      <c r="J472" s="46"/>
      <c r="K472" s="46"/>
      <c r="L472" s="46"/>
      <c r="M472" s="46"/>
      <c r="N472" s="46"/>
      <c r="O472" s="46"/>
      <c r="P472" s="46"/>
      <c r="Q472" s="46"/>
      <c r="R472" s="46"/>
      <c r="S472" s="46"/>
      <c r="T472" s="46"/>
      <c r="U472" s="46"/>
      <c r="V472" s="46"/>
      <c r="W472" s="46"/>
      <c r="X472" s="46"/>
      <c r="Y472" s="46"/>
      <c r="Z472" s="46"/>
      <c r="AA472" s="46"/>
      <c r="AB472" s="46"/>
      <c r="AC472" s="46"/>
      <c r="AD472" s="46"/>
      <c r="AE472" s="46"/>
      <c r="AF472" s="46"/>
      <c r="AG472" s="46"/>
      <c r="AH472" s="46"/>
      <c r="AI472" s="46"/>
      <c r="AJ472" s="46"/>
      <c r="AK472" s="46"/>
      <c r="AL472" s="46"/>
      <c r="AM472" s="46"/>
      <c r="AN472" s="46"/>
      <c r="AO472" s="46"/>
      <c r="AP472" s="46"/>
      <c r="AQ472" s="46"/>
      <c r="AR472" s="46"/>
      <c r="AS472" s="46"/>
      <c r="AT472" s="46"/>
      <c r="AU472" s="46"/>
      <c r="AV472" s="46"/>
      <c r="AW472" s="46"/>
      <c r="AX472" s="46"/>
      <c r="AY472" s="46"/>
      <c r="AZ472" s="46"/>
      <c r="BA472" s="46"/>
      <c r="BB472" s="46"/>
      <c r="BC472" s="46"/>
      <c r="BD472" s="46"/>
      <c r="BE472" s="46"/>
      <c r="BF472" s="46"/>
      <c r="BG472" s="46"/>
      <c r="BH472" s="46"/>
      <c r="BI472" s="46"/>
      <c r="BJ472" s="46"/>
      <c r="BK472" s="46"/>
      <c r="BL472" s="46"/>
      <c r="BM472" s="46"/>
      <c r="BN472" s="46"/>
      <c r="BO472" s="46"/>
      <c r="BP472" s="46"/>
      <c r="BQ472" s="46"/>
      <c r="BR472" s="46"/>
      <c r="BS472" s="46"/>
      <c r="BT472" s="46"/>
      <c r="BU472" s="46"/>
      <c r="BV472" s="46"/>
      <c r="BW472" s="46"/>
      <c r="BX472" s="46"/>
      <c r="BY472" s="46"/>
      <c r="BZ472" s="46"/>
      <c r="CA472" s="46"/>
      <c r="CB472" s="46"/>
      <c r="CC472" s="46"/>
      <c r="CD472" s="46"/>
      <c r="CE472" s="46"/>
      <c r="CF472" s="46"/>
      <c r="CG472" s="46"/>
      <c r="CH472" s="46"/>
    </row>
    <row r="473" spans="1:86" s="2" customFormat="1" ht="12">
      <c r="A473" s="21" t="s">
        <v>213</v>
      </c>
      <c r="B473" s="20" t="s">
        <v>38</v>
      </c>
      <c r="C473" s="20" t="s">
        <v>8</v>
      </c>
      <c r="D473" s="20" t="s">
        <v>5</v>
      </c>
      <c r="E473" s="20" t="s">
        <v>442</v>
      </c>
      <c r="F473" s="23"/>
      <c r="G473" s="64">
        <f t="shared" si="131"/>
        <v>181</v>
      </c>
      <c r="H473" s="64">
        <f t="shared" si="131"/>
        <v>0</v>
      </c>
      <c r="I473" s="64">
        <f t="shared" si="111"/>
        <v>181</v>
      </c>
      <c r="J473" s="46"/>
      <c r="K473" s="46"/>
      <c r="L473" s="46"/>
      <c r="M473" s="46"/>
      <c r="N473" s="46"/>
      <c r="O473" s="46"/>
      <c r="P473" s="46"/>
      <c r="Q473" s="46"/>
      <c r="R473" s="46"/>
      <c r="S473" s="46"/>
      <c r="T473" s="46"/>
      <c r="U473" s="46"/>
      <c r="V473" s="46"/>
      <c r="W473" s="46"/>
      <c r="X473" s="46"/>
      <c r="Y473" s="46"/>
      <c r="Z473" s="46"/>
      <c r="AA473" s="46"/>
      <c r="AB473" s="46"/>
      <c r="AC473" s="46"/>
      <c r="AD473" s="46"/>
      <c r="AE473" s="46"/>
      <c r="AF473" s="46"/>
      <c r="AG473" s="46"/>
      <c r="AH473" s="46"/>
      <c r="AI473" s="46"/>
      <c r="AJ473" s="46"/>
      <c r="AK473" s="46"/>
      <c r="AL473" s="46"/>
      <c r="AM473" s="46"/>
      <c r="AN473" s="46"/>
      <c r="AO473" s="46"/>
      <c r="AP473" s="46"/>
      <c r="AQ473" s="46"/>
      <c r="AR473" s="46"/>
      <c r="AS473" s="46"/>
      <c r="AT473" s="46"/>
      <c r="AU473" s="46"/>
      <c r="AV473" s="46"/>
      <c r="AW473" s="46"/>
      <c r="AX473" s="46"/>
      <c r="AY473" s="46"/>
      <c r="AZ473" s="46"/>
      <c r="BA473" s="46"/>
      <c r="BB473" s="46"/>
      <c r="BC473" s="46"/>
      <c r="BD473" s="46"/>
      <c r="BE473" s="46"/>
      <c r="BF473" s="46"/>
      <c r="BG473" s="46"/>
      <c r="BH473" s="46"/>
      <c r="BI473" s="46"/>
      <c r="BJ473" s="46"/>
      <c r="BK473" s="46"/>
      <c r="BL473" s="46"/>
      <c r="BM473" s="46"/>
      <c r="BN473" s="46"/>
      <c r="BO473" s="46"/>
      <c r="BP473" s="46"/>
      <c r="BQ473" s="46"/>
      <c r="BR473" s="46"/>
      <c r="BS473" s="46"/>
      <c r="BT473" s="46"/>
      <c r="BU473" s="46"/>
      <c r="BV473" s="46"/>
      <c r="BW473" s="46"/>
      <c r="BX473" s="46"/>
      <c r="BY473" s="46"/>
      <c r="BZ473" s="46"/>
      <c r="CA473" s="46"/>
      <c r="CB473" s="46"/>
      <c r="CC473" s="46"/>
      <c r="CD473" s="46"/>
      <c r="CE473" s="46"/>
      <c r="CF473" s="46"/>
      <c r="CG473" s="46"/>
      <c r="CH473" s="46"/>
    </row>
    <row r="474" spans="1:86" s="2" customFormat="1" ht="12">
      <c r="A474" s="24" t="s">
        <v>69</v>
      </c>
      <c r="B474" s="20" t="s">
        <v>38</v>
      </c>
      <c r="C474" s="20" t="s">
        <v>8</v>
      </c>
      <c r="D474" s="20" t="s">
        <v>5</v>
      </c>
      <c r="E474" s="20" t="s">
        <v>442</v>
      </c>
      <c r="F474" s="23" t="s">
        <v>67</v>
      </c>
      <c r="G474" s="64">
        <f t="shared" si="131"/>
        <v>181</v>
      </c>
      <c r="H474" s="64">
        <f t="shared" si="131"/>
        <v>0</v>
      </c>
      <c r="I474" s="64">
        <f t="shared" si="111"/>
        <v>181</v>
      </c>
      <c r="J474" s="46"/>
      <c r="K474" s="46"/>
      <c r="L474" s="46"/>
      <c r="M474" s="46"/>
      <c r="N474" s="46"/>
      <c r="O474" s="46"/>
      <c r="P474" s="46"/>
      <c r="Q474" s="46"/>
      <c r="R474" s="46"/>
      <c r="S474" s="46"/>
      <c r="T474" s="46"/>
      <c r="U474" s="46"/>
      <c r="V474" s="46"/>
      <c r="W474" s="46"/>
      <c r="X474" s="46"/>
      <c r="Y474" s="46"/>
      <c r="Z474" s="46"/>
      <c r="AA474" s="46"/>
      <c r="AB474" s="46"/>
      <c r="AC474" s="46"/>
      <c r="AD474" s="46"/>
      <c r="AE474" s="46"/>
      <c r="AF474" s="46"/>
      <c r="AG474" s="46"/>
      <c r="AH474" s="46"/>
      <c r="AI474" s="46"/>
      <c r="AJ474" s="46"/>
      <c r="AK474" s="46"/>
      <c r="AL474" s="46"/>
      <c r="AM474" s="46"/>
      <c r="AN474" s="46"/>
      <c r="AO474" s="46"/>
      <c r="AP474" s="46"/>
      <c r="AQ474" s="46"/>
      <c r="AR474" s="46"/>
      <c r="AS474" s="46"/>
      <c r="AT474" s="46"/>
      <c r="AU474" s="46"/>
      <c r="AV474" s="46"/>
      <c r="AW474" s="46"/>
      <c r="AX474" s="46"/>
      <c r="AY474" s="46"/>
      <c r="AZ474" s="46"/>
      <c r="BA474" s="46"/>
      <c r="BB474" s="46"/>
      <c r="BC474" s="46"/>
      <c r="BD474" s="46"/>
      <c r="BE474" s="46"/>
      <c r="BF474" s="46"/>
      <c r="BG474" s="46"/>
      <c r="BH474" s="46"/>
      <c r="BI474" s="46"/>
      <c r="BJ474" s="46"/>
      <c r="BK474" s="46"/>
      <c r="BL474" s="46"/>
      <c r="BM474" s="46"/>
      <c r="BN474" s="46"/>
      <c r="BO474" s="46"/>
      <c r="BP474" s="46"/>
      <c r="BQ474" s="46"/>
      <c r="BR474" s="46"/>
      <c r="BS474" s="46"/>
      <c r="BT474" s="46"/>
      <c r="BU474" s="46"/>
      <c r="BV474" s="46"/>
      <c r="BW474" s="46"/>
      <c r="BX474" s="46"/>
      <c r="BY474" s="46"/>
      <c r="BZ474" s="46"/>
      <c r="CA474" s="46"/>
      <c r="CB474" s="46"/>
      <c r="CC474" s="46"/>
      <c r="CD474" s="46"/>
      <c r="CE474" s="46"/>
      <c r="CF474" s="46"/>
      <c r="CG474" s="46"/>
      <c r="CH474" s="46"/>
    </row>
    <row r="475" spans="1:86" s="2" customFormat="1" ht="12">
      <c r="A475" s="24" t="s">
        <v>87</v>
      </c>
      <c r="B475" s="20" t="s">
        <v>38</v>
      </c>
      <c r="C475" s="20" t="s">
        <v>8</v>
      </c>
      <c r="D475" s="20" t="s">
        <v>5</v>
      </c>
      <c r="E475" s="20" t="s">
        <v>442</v>
      </c>
      <c r="F475" s="23" t="s">
        <v>68</v>
      </c>
      <c r="G475" s="64">
        <v>181</v>
      </c>
      <c r="H475" s="64"/>
      <c r="I475" s="64">
        <f t="shared" si="111"/>
        <v>181</v>
      </c>
      <c r="J475" s="46"/>
      <c r="K475" s="46"/>
      <c r="L475" s="46"/>
      <c r="M475" s="46"/>
      <c r="N475" s="46"/>
      <c r="O475" s="46"/>
      <c r="P475" s="46"/>
      <c r="Q475" s="46"/>
      <c r="R475" s="46"/>
      <c r="S475" s="46"/>
      <c r="T475" s="46"/>
      <c r="U475" s="46"/>
      <c r="V475" s="46"/>
      <c r="W475" s="46"/>
      <c r="X475" s="46"/>
      <c r="Y475" s="46"/>
      <c r="Z475" s="46"/>
      <c r="AA475" s="46"/>
      <c r="AB475" s="46"/>
      <c r="AC475" s="46"/>
      <c r="AD475" s="46"/>
      <c r="AE475" s="46"/>
      <c r="AF475" s="46"/>
      <c r="AG475" s="46"/>
      <c r="AH475" s="46"/>
      <c r="AI475" s="46"/>
      <c r="AJ475" s="46"/>
      <c r="AK475" s="46"/>
      <c r="AL475" s="46"/>
      <c r="AM475" s="46"/>
      <c r="AN475" s="46"/>
      <c r="AO475" s="46"/>
      <c r="AP475" s="46"/>
      <c r="AQ475" s="46"/>
      <c r="AR475" s="46"/>
      <c r="AS475" s="46"/>
      <c r="AT475" s="46"/>
      <c r="AU475" s="46"/>
      <c r="AV475" s="46"/>
      <c r="AW475" s="46"/>
      <c r="AX475" s="46"/>
      <c r="AY475" s="46"/>
      <c r="AZ475" s="46"/>
      <c r="BA475" s="46"/>
      <c r="BB475" s="46"/>
      <c r="BC475" s="46"/>
      <c r="BD475" s="46"/>
      <c r="BE475" s="46"/>
      <c r="BF475" s="46"/>
      <c r="BG475" s="46"/>
      <c r="BH475" s="46"/>
      <c r="BI475" s="46"/>
      <c r="BJ475" s="46"/>
      <c r="BK475" s="46"/>
      <c r="BL475" s="46"/>
      <c r="BM475" s="46"/>
      <c r="BN475" s="46"/>
      <c r="BO475" s="46"/>
      <c r="BP475" s="46"/>
      <c r="BQ475" s="46"/>
      <c r="BR475" s="46"/>
      <c r="BS475" s="46"/>
      <c r="BT475" s="46"/>
      <c r="BU475" s="46"/>
      <c r="BV475" s="46"/>
      <c r="BW475" s="46"/>
      <c r="BX475" s="46"/>
      <c r="BY475" s="46"/>
      <c r="BZ475" s="46"/>
      <c r="CA475" s="46"/>
      <c r="CB475" s="46"/>
      <c r="CC475" s="46"/>
      <c r="CD475" s="46"/>
      <c r="CE475" s="46"/>
      <c r="CF475" s="46"/>
      <c r="CG475" s="46"/>
      <c r="CH475" s="46"/>
    </row>
    <row r="476" spans="1:86" s="2" customFormat="1" ht="24">
      <c r="A476" s="21" t="s">
        <v>320</v>
      </c>
      <c r="B476" s="20" t="s">
        <v>38</v>
      </c>
      <c r="C476" s="20" t="s">
        <v>8</v>
      </c>
      <c r="D476" s="20" t="s">
        <v>5</v>
      </c>
      <c r="E476" s="20" t="s">
        <v>267</v>
      </c>
      <c r="F476" s="23"/>
      <c r="G476" s="64">
        <f>G477</f>
        <v>1141</v>
      </c>
      <c r="H476" s="64">
        <f t="shared" si="130"/>
        <v>0</v>
      </c>
      <c r="I476" s="64">
        <f t="shared" si="111"/>
        <v>1141</v>
      </c>
      <c r="J476" s="46"/>
      <c r="K476" s="46"/>
      <c r="L476" s="46"/>
      <c r="M476" s="46"/>
      <c r="N476" s="46"/>
      <c r="O476" s="46"/>
      <c r="P476" s="46"/>
      <c r="Q476" s="46"/>
      <c r="R476" s="46"/>
      <c r="S476" s="46"/>
      <c r="T476" s="46"/>
      <c r="U476" s="46"/>
      <c r="V476" s="46"/>
      <c r="W476" s="46"/>
      <c r="X476" s="46"/>
      <c r="Y476" s="46"/>
      <c r="Z476" s="46"/>
      <c r="AA476" s="46"/>
      <c r="AB476" s="46"/>
      <c r="AC476" s="46"/>
      <c r="AD476" s="46"/>
      <c r="AE476" s="46"/>
      <c r="AF476" s="46"/>
      <c r="AG476" s="46"/>
      <c r="AH476" s="46"/>
      <c r="AI476" s="46"/>
      <c r="AJ476" s="46"/>
      <c r="AK476" s="46"/>
      <c r="AL476" s="46"/>
      <c r="AM476" s="46"/>
      <c r="AN476" s="46"/>
      <c r="AO476" s="46"/>
      <c r="AP476" s="46"/>
      <c r="AQ476" s="46"/>
      <c r="AR476" s="46"/>
      <c r="AS476" s="46"/>
      <c r="AT476" s="46"/>
      <c r="AU476" s="46"/>
      <c r="AV476" s="46"/>
      <c r="AW476" s="46"/>
      <c r="AX476" s="46"/>
      <c r="AY476" s="46"/>
      <c r="AZ476" s="46"/>
      <c r="BA476" s="46"/>
      <c r="BB476" s="46"/>
      <c r="BC476" s="46"/>
      <c r="BD476" s="46"/>
      <c r="BE476" s="46"/>
      <c r="BF476" s="46"/>
      <c r="BG476" s="46"/>
      <c r="BH476" s="46"/>
      <c r="BI476" s="46"/>
      <c r="BJ476" s="46"/>
      <c r="BK476" s="46"/>
      <c r="BL476" s="46"/>
      <c r="BM476" s="46"/>
      <c r="BN476" s="46"/>
      <c r="BO476" s="46"/>
      <c r="BP476" s="46"/>
      <c r="BQ476" s="46"/>
      <c r="BR476" s="46"/>
      <c r="BS476" s="46"/>
      <c r="BT476" s="46"/>
      <c r="BU476" s="46"/>
      <c r="BV476" s="46"/>
      <c r="BW476" s="46"/>
      <c r="BX476" s="46"/>
      <c r="BY476" s="46"/>
      <c r="BZ476" s="46"/>
      <c r="CA476" s="46"/>
      <c r="CB476" s="46"/>
      <c r="CC476" s="46"/>
      <c r="CD476" s="46"/>
      <c r="CE476" s="46"/>
      <c r="CF476" s="46"/>
      <c r="CG476" s="46"/>
      <c r="CH476" s="46"/>
    </row>
    <row r="477" spans="1:86" s="2" customFormat="1" ht="12">
      <c r="A477" s="21" t="s">
        <v>213</v>
      </c>
      <c r="B477" s="20" t="s">
        <v>38</v>
      </c>
      <c r="C477" s="20" t="s">
        <v>8</v>
      </c>
      <c r="D477" s="20" t="s">
        <v>5</v>
      </c>
      <c r="E477" s="20" t="s">
        <v>268</v>
      </c>
      <c r="F477" s="23"/>
      <c r="G477" s="64">
        <f>G478</f>
        <v>1141</v>
      </c>
      <c r="H477" s="64">
        <f t="shared" si="130"/>
        <v>0</v>
      </c>
      <c r="I477" s="64">
        <f t="shared" si="111"/>
        <v>1141</v>
      </c>
      <c r="J477" s="46"/>
      <c r="K477" s="46"/>
      <c r="L477" s="46"/>
      <c r="M477" s="46"/>
      <c r="N477" s="46"/>
      <c r="O477" s="46"/>
      <c r="P477" s="46"/>
      <c r="Q477" s="46"/>
      <c r="R477" s="46"/>
      <c r="S477" s="46"/>
      <c r="T477" s="46"/>
      <c r="U477" s="46"/>
      <c r="V477" s="46"/>
      <c r="W477" s="46"/>
      <c r="X477" s="46"/>
      <c r="Y477" s="46"/>
      <c r="Z477" s="46"/>
      <c r="AA477" s="46"/>
      <c r="AB477" s="46"/>
      <c r="AC477" s="46"/>
      <c r="AD477" s="46"/>
      <c r="AE477" s="46"/>
      <c r="AF477" s="46"/>
      <c r="AG477" s="46"/>
      <c r="AH477" s="46"/>
      <c r="AI477" s="46"/>
      <c r="AJ477" s="46"/>
      <c r="AK477" s="46"/>
      <c r="AL477" s="46"/>
      <c r="AM477" s="46"/>
      <c r="AN477" s="46"/>
      <c r="AO477" s="46"/>
      <c r="AP477" s="46"/>
      <c r="AQ477" s="46"/>
      <c r="AR477" s="46"/>
      <c r="AS477" s="46"/>
      <c r="AT477" s="46"/>
      <c r="AU477" s="46"/>
      <c r="AV477" s="46"/>
      <c r="AW477" s="46"/>
      <c r="AX477" s="46"/>
      <c r="AY477" s="46"/>
      <c r="AZ477" s="46"/>
      <c r="BA477" s="46"/>
      <c r="BB477" s="46"/>
      <c r="BC477" s="46"/>
      <c r="BD477" s="46"/>
      <c r="BE477" s="46"/>
      <c r="BF477" s="46"/>
      <c r="BG477" s="46"/>
      <c r="BH477" s="46"/>
      <c r="BI477" s="46"/>
      <c r="BJ477" s="46"/>
      <c r="BK477" s="46"/>
      <c r="BL477" s="46"/>
      <c r="BM477" s="46"/>
      <c r="BN477" s="46"/>
      <c r="BO477" s="46"/>
      <c r="BP477" s="46"/>
      <c r="BQ477" s="46"/>
      <c r="BR477" s="46"/>
      <c r="BS477" s="46"/>
      <c r="BT477" s="46"/>
      <c r="BU477" s="46"/>
      <c r="BV477" s="46"/>
      <c r="BW477" s="46"/>
      <c r="BX477" s="46"/>
      <c r="BY477" s="46"/>
      <c r="BZ477" s="46"/>
      <c r="CA477" s="46"/>
      <c r="CB477" s="46"/>
      <c r="CC477" s="46"/>
      <c r="CD477" s="46"/>
      <c r="CE477" s="46"/>
      <c r="CF477" s="46"/>
      <c r="CG477" s="46"/>
      <c r="CH477" s="46"/>
    </row>
    <row r="478" spans="1:86" s="2" customFormat="1" ht="12">
      <c r="A478" s="24" t="s">
        <v>69</v>
      </c>
      <c r="B478" s="20" t="s">
        <v>38</v>
      </c>
      <c r="C478" s="20" t="s">
        <v>8</v>
      </c>
      <c r="D478" s="20" t="s">
        <v>5</v>
      </c>
      <c r="E478" s="20" t="s">
        <v>268</v>
      </c>
      <c r="F478" s="23" t="s">
        <v>67</v>
      </c>
      <c r="G478" s="64">
        <f>G479</f>
        <v>1141</v>
      </c>
      <c r="H478" s="64">
        <f t="shared" si="130"/>
        <v>0</v>
      </c>
      <c r="I478" s="64">
        <f t="shared" si="111"/>
        <v>1141</v>
      </c>
      <c r="J478" s="46"/>
      <c r="K478" s="46"/>
      <c r="L478" s="46"/>
      <c r="M478" s="46"/>
      <c r="N478" s="46"/>
      <c r="O478" s="46"/>
      <c r="P478" s="46"/>
      <c r="Q478" s="46"/>
      <c r="R478" s="46"/>
      <c r="S478" s="46"/>
      <c r="T478" s="46"/>
      <c r="U478" s="46"/>
      <c r="V478" s="46"/>
      <c r="W478" s="46"/>
      <c r="X478" s="46"/>
      <c r="Y478" s="46"/>
      <c r="Z478" s="46"/>
      <c r="AA478" s="46"/>
      <c r="AB478" s="46"/>
      <c r="AC478" s="46"/>
      <c r="AD478" s="46"/>
      <c r="AE478" s="46"/>
      <c r="AF478" s="46"/>
      <c r="AG478" s="46"/>
      <c r="AH478" s="46"/>
      <c r="AI478" s="46"/>
      <c r="AJ478" s="46"/>
      <c r="AK478" s="46"/>
      <c r="AL478" s="46"/>
      <c r="AM478" s="46"/>
      <c r="AN478" s="46"/>
      <c r="AO478" s="46"/>
      <c r="AP478" s="46"/>
      <c r="AQ478" s="46"/>
      <c r="AR478" s="46"/>
      <c r="AS478" s="46"/>
      <c r="AT478" s="46"/>
      <c r="AU478" s="46"/>
      <c r="AV478" s="46"/>
      <c r="AW478" s="46"/>
      <c r="AX478" s="46"/>
      <c r="AY478" s="46"/>
      <c r="AZ478" s="46"/>
      <c r="BA478" s="46"/>
      <c r="BB478" s="46"/>
      <c r="BC478" s="46"/>
      <c r="BD478" s="46"/>
      <c r="BE478" s="46"/>
      <c r="BF478" s="46"/>
      <c r="BG478" s="46"/>
      <c r="BH478" s="46"/>
      <c r="BI478" s="46"/>
      <c r="BJ478" s="46"/>
      <c r="BK478" s="46"/>
      <c r="BL478" s="46"/>
      <c r="BM478" s="46"/>
      <c r="BN478" s="46"/>
      <c r="BO478" s="46"/>
      <c r="BP478" s="46"/>
      <c r="BQ478" s="46"/>
      <c r="BR478" s="46"/>
      <c r="BS478" s="46"/>
      <c r="BT478" s="46"/>
      <c r="BU478" s="46"/>
      <c r="BV478" s="46"/>
      <c r="BW478" s="46"/>
      <c r="BX478" s="46"/>
      <c r="BY478" s="46"/>
      <c r="BZ478" s="46"/>
      <c r="CA478" s="46"/>
      <c r="CB478" s="46"/>
      <c r="CC478" s="46"/>
      <c r="CD478" s="46"/>
      <c r="CE478" s="46"/>
      <c r="CF478" s="46"/>
      <c r="CG478" s="46"/>
      <c r="CH478" s="46"/>
    </row>
    <row r="479" spans="1:86" s="2" customFormat="1" ht="12">
      <c r="A479" s="24" t="s">
        <v>87</v>
      </c>
      <c r="B479" s="20" t="s">
        <v>38</v>
      </c>
      <c r="C479" s="20" t="s">
        <v>8</v>
      </c>
      <c r="D479" s="20" t="s">
        <v>5</v>
      </c>
      <c r="E479" s="20" t="s">
        <v>268</v>
      </c>
      <c r="F479" s="23" t="s">
        <v>68</v>
      </c>
      <c r="G479" s="64">
        <f>1238-97</f>
        <v>1141</v>
      </c>
      <c r="H479" s="103">
        <v>0</v>
      </c>
      <c r="I479" s="64">
        <f t="shared" si="111"/>
        <v>1141</v>
      </c>
      <c r="J479" s="46"/>
      <c r="K479" s="46"/>
      <c r="L479" s="46"/>
      <c r="M479" s="46"/>
      <c r="N479" s="46"/>
      <c r="O479" s="46"/>
      <c r="P479" s="46"/>
      <c r="Q479" s="46"/>
      <c r="R479" s="46"/>
      <c r="S479" s="46"/>
      <c r="T479" s="46"/>
      <c r="U479" s="46"/>
      <c r="V479" s="46"/>
      <c r="W479" s="46"/>
      <c r="X479" s="46"/>
      <c r="Y479" s="46"/>
      <c r="Z479" s="46"/>
      <c r="AA479" s="46"/>
      <c r="AB479" s="46"/>
      <c r="AC479" s="46"/>
      <c r="AD479" s="46"/>
      <c r="AE479" s="46"/>
      <c r="AF479" s="46"/>
      <c r="AG479" s="46"/>
      <c r="AH479" s="46"/>
      <c r="AI479" s="46"/>
      <c r="AJ479" s="46"/>
      <c r="AK479" s="46"/>
      <c r="AL479" s="46"/>
      <c r="AM479" s="46"/>
      <c r="AN479" s="46"/>
      <c r="AO479" s="46"/>
      <c r="AP479" s="46"/>
      <c r="AQ479" s="46"/>
      <c r="AR479" s="46"/>
      <c r="AS479" s="46"/>
      <c r="AT479" s="46"/>
      <c r="AU479" s="46"/>
      <c r="AV479" s="46"/>
      <c r="AW479" s="46"/>
      <c r="AX479" s="46"/>
      <c r="AY479" s="46"/>
      <c r="AZ479" s="46"/>
      <c r="BA479" s="46"/>
      <c r="BB479" s="46"/>
      <c r="BC479" s="46"/>
      <c r="BD479" s="46"/>
      <c r="BE479" s="46"/>
      <c r="BF479" s="46"/>
      <c r="BG479" s="46"/>
      <c r="BH479" s="46"/>
      <c r="BI479" s="46"/>
      <c r="BJ479" s="46"/>
      <c r="BK479" s="46"/>
      <c r="BL479" s="46"/>
      <c r="BM479" s="46"/>
      <c r="BN479" s="46"/>
      <c r="BO479" s="46"/>
      <c r="BP479" s="46"/>
      <c r="BQ479" s="46"/>
      <c r="BR479" s="46"/>
      <c r="BS479" s="46"/>
      <c r="BT479" s="46"/>
      <c r="BU479" s="46"/>
      <c r="BV479" s="46"/>
      <c r="BW479" s="46"/>
      <c r="BX479" s="46"/>
      <c r="BY479" s="46"/>
      <c r="BZ479" s="46"/>
      <c r="CA479" s="46"/>
      <c r="CB479" s="46"/>
      <c r="CC479" s="46"/>
      <c r="CD479" s="46"/>
      <c r="CE479" s="46"/>
      <c r="CF479" s="46"/>
      <c r="CG479" s="46"/>
      <c r="CH479" s="46"/>
    </row>
    <row r="480" spans="1:86" s="6" customFormat="1" ht="12" hidden="1">
      <c r="A480" s="15" t="s">
        <v>374</v>
      </c>
      <c r="B480" s="32">
        <v>801</v>
      </c>
      <c r="C480" s="16" t="s">
        <v>15</v>
      </c>
      <c r="D480" s="16"/>
      <c r="E480" s="16"/>
      <c r="F480" s="26"/>
      <c r="G480" s="63">
        <f t="shared" ref="G480:G487" si="132">G481</f>
        <v>0</v>
      </c>
      <c r="H480" s="102"/>
      <c r="I480" s="63">
        <f t="shared" si="111"/>
        <v>0</v>
      </c>
      <c r="J480" s="2"/>
      <c r="K480" s="2"/>
      <c r="L480" s="2"/>
      <c r="M480" s="2"/>
    </row>
    <row r="481" spans="1:86" s="53" customFormat="1" ht="12" hidden="1">
      <c r="A481" s="33" t="s">
        <v>373</v>
      </c>
      <c r="B481" s="34">
        <v>801</v>
      </c>
      <c r="C481" s="18" t="s">
        <v>15</v>
      </c>
      <c r="D481" s="18" t="s">
        <v>8</v>
      </c>
      <c r="E481" s="18"/>
      <c r="F481" s="42"/>
      <c r="G481" s="65">
        <f t="shared" si="132"/>
        <v>0</v>
      </c>
      <c r="H481" s="105"/>
      <c r="I481" s="63">
        <f t="shared" si="111"/>
        <v>0</v>
      </c>
      <c r="J481" s="5"/>
      <c r="K481" s="5"/>
      <c r="L481" s="5"/>
      <c r="M481" s="5"/>
    </row>
    <row r="482" spans="1:86" s="2" customFormat="1" ht="24" hidden="1">
      <c r="A482" s="24" t="s">
        <v>378</v>
      </c>
      <c r="B482" s="30">
        <v>801</v>
      </c>
      <c r="C482" s="20" t="s">
        <v>15</v>
      </c>
      <c r="D482" s="20" t="s">
        <v>8</v>
      </c>
      <c r="E482" s="20" t="s">
        <v>375</v>
      </c>
      <c r="F482" s="23"/>
      <c r="G482" s="64">
        <f>G486+G483</f>
        <v>0</v>
      </c>
      <c r="H482" s="101"/>
      <c r="I482" s="63">
        <f t="shared" si="111"/>
        <v>0</v>
      </c>
    </row>
    <row r="483" spans="1:86" s="2" customFormat="1" ht="12" hidden="1">
      <c r="A483" s="21" t="s">
        <v>240</v>
      </c>
      <c r="B483" s="30">
        <v>801</v>
      </c>
      <c r="C483" s="20" t="s">
        <v>15</v>
      </c>
      <c r="D483" s="20" t="s">
        <v>8</v>
      </c>
      <c r="E483" s="20" t="s">
        <v>379</v>
      </c>
      <c r="F483" s="23"/>
      <c r="G483" s="64">
        <f>G484</f>
        <v>0</v>
      </c>
      <c r="H483" s="101"/>
      <c r="I483" s="63">
        <f t="shared" si="111"/>
        <v>0</v>
      </c>
    </row>
    <row r="484" spans="1:86" s="2" customFormat="1" ht="12" hidden="1">
      <c r="A484" s="29" t="s">
        <v>71</v>
      </c>
      <c r="B484" s="30">
        <v>801</v>
      </c>
      <c r="C484" s="20" t="s">
        <v>15</v>
      </c>
      <c r="D484" s="20" t="s">
        <v>8</v>
      </c>
      <c r="E484" s="20" t="s">
        <v>379</v>
      </c>
      <c r="F484" s="23" t="s">
        <v>22</v>
      </c>
      <c r="G484" s="64">
        <f>G485</f>
        <v>0</v>
      </c>
      <c r="H484" s="101"/>
      <c r="I484" s="63">
        <f t="shared" si="111"/>
        <v>0</v>
      </c>
    </row>
    <row r="485" spans="1:86" s="2" customFormat="1" ht="12" hidden="1">
      <c r="A485" s="21" t="s">
        <v>312</v>
      </c>
      <c r="B485" s="30">
        <v>801</v>
      </c>
      <c r="C485" s="20" t="s">
        <v>15</v>
      </c>
      <c r="D485" s="20" t="s">
        <v>8</v>
      </c>
      <c r="E485" s="20" t="s">
        <v>379</v>
      </c>
      <c r="F485" s="23" t="s">
        <v>313</v>
      </c>
      <c r="G485" s="64">
        <v>0</v>
      </c>
      <c r="H485" s="101"/>
      <c r="I485" s="63">
        <f t="shared" si="111"/>
        <v>0</v>
      </c>
    </row>
    <row r="486" spans="1:86" s="2" customFormat="1" ht="12" hidden="1">
      <c r="A486" s="21" t="s">
        <v>240</v>
      </c>
      <c r="B486" s="30">
        <v>801</v>
      </c>
      <c r="C486" s="20" t="s">
        <v>15</v>
      </c>
      <c r="D486" s="20" t="s">
        <v>8</v>
      </c>
      <c r="E486" s="20" t="s">
        <v>379</v>
      </c>
      <c r="F486" s="23"/>
      <c r="G486" s="64">
        <f t="shared" si="132"/>
        <v>0</v>
      </c>
      <c r="H486" s="101"/>
      <c r="I486" s="63">
        <f t="shared" si="111"/>
        <v>0</v>
      </c>
    </row>
    <row r="487" spans="1:86" s="2" customFormat="1" ht="12" hidden="1">
      <c r="A487" s="24" t="s">
        <v>69</v>
      </c>
      <c r="B487" s="30">
        <v>801</v>
      </c>
      <c r="C487" s="20" t="s">
        <v>15</v>
      </c>
      <c r="D487" s="20" t="s">
        <v>8</v>
      </c>
      <c r="E487" s="20" t="s">
        <v>379</v>
      </c>
      <c r="F487" s="23" t="s">
        <v>67</v>
      </c>
      <c r="G487" s="64">
        <f t="shared" si="132"/>
        <v>0</v>
      </c>
      <c r="H487" s="101"/>
      <c r="I487" s="63">
        <f t="shared" si="111"/>
        <v>0</v>
      </c>
    </row>
    <row r="488" spans="1:86" s="2" customFormat="1" ht="12" hidden="1">
      <c r="A488" s="24" t="s">
        <v>87</v>
      </c>
      <c r="B488" s="30">
        <v>801</v>
      </c>
      <c r="C488" s="20" t="s">
        <v>15</v>
      </c>
      <c r="D488" s="20" t="s">
        <v>8</v>
      </c>
      <c r="E488" s="20" t="s">
        <v>379</v>
      </c>
      <c r="F488" s="23" t="s">
        <v>68</v>
      </c>
      <c r="G488" s="64"/>
      <c r="H488" s="101"/>
      <c r="I488" s="63">
        <f t="shared" si="111"/>
        <v>0</v>
      </c>
    </row>
    <row r="489" spans="1:86" s="2" customFormat="1" ht="5.25" customHeight="1">
      <c r="A489" s="21"/>
      <c r="B489" s="20"/>
      <c r="C489" s="20"/>
      <c r="D489" s="20"/>
      <c r="E489" s="20"/>
      <c r="F489" s="20"/>
      <c r="G489" s="64"/>
      <c r="H489" s="103"/>
      <c r="I489" s="63"/>
      <c r="J489" s="46"/>
      <c r="K489" s="46"/>
      <c r="L489" s="46"/>
      <c r="M489" s="46"/>
      <c r="N489" s="46"/>
      <c r="O489" s="46"/>
      <c r="P489" s="46"/>
      <c r="Q489" s="46"/>
      <c r="R489" s="46"/>
      <c r="S489" s="46"/>
      <c r="T489" s="46"/>
      <c r="U489" s="46"/>
      <c r="V489" s="46"/>
      <c r="W489" s="46"/>
      <c r="X489" s="46"/>
      <c r="Y489" s="46"/>
      <c r="Z489" s="46"/>
      <c r="AA489" s="46"/>
      <c r="AB489" s="46"/>
      <c r="AC489" s="46"/>
      <c r="AD489" s="46"/>
      <c r="AE489" s="46"/>
      <c r="AF489" s="46"/>
      <c r="AG489" s="46"/>
      <c r="AH489" s="46"/>
      <c r="AI489" s="46"/>
      <c r="AJ489" s="46"/>
      <c r="AK489" s="46"/>
      <c r="AL489" s="46"/>
      <c r="AM489" s="46"/>
      <c r="AN489" s="46"/>
      <c r="AO489" s="46"/>
      <c r="AP489" s="46"/>
      <c r="AQ489" s="46"/>
      <c r="AR489" s="46"/>
      <c r="AS489" s="46"/>
      <c r="AT489" s="46"/>
      <c r="AU489" s="46"/>
      <c r="AV489" s="46"/>
      <c r="AW489" s="46"/>
      <c r="AX489" s="46"/>
      <c r="AY489" s="46"/>
      <c r="AZ489" s="46"/>
      <c r="BA489" s="46"/>
      <c r="BB489" s="46"/>
      <c r="BC489" s="46"/>
      <c r="BD489" s="46"/>
      <c r="BE489" s="46"/>
      <c r="BF489" s="46"/>
      <c r="BG489" s="46"/>
      <c r="BH489" s="46"/>
      <c r="BI489" s="46"/>
      <c r="BJ489" s="46"/>
      <c r="BK489" s="46"/>
      <c r="BL489" s="46"/>
      <c r="BM489" s="46"/>
      <c r="BN489" s="46"/>
      <c r="BO489" s="46"/>
      <c r="BP489" s="46"/>
      <c r="BQ489" s="46"/>
      <c r="BR489" s="46"/>
      <c r="BS489" s="46"/>
      <c r="BT489" s="46"/>
      <c r="BU489" s="46"/>
      <c r="BV489" s="46"/>
      <c r="BW489" s="46"/>
      <c r="BX489" s="46"/>
      <c r="BY489" s="46"/>
      <c r="BZ489" s="46"/>
      <c r="CA489" s="46"/>
      <c r="CB489" s="46"/>
      <c r="CC489" s="46"/>
      <c r="CD489" s="46"/>
      <c r="CE489" s="46"/>
      <c r="CF489" s="46"/>
      <c r="CG489" s="46"/>
      <c r="CH489" s="46"/>
    </row>
    <row r="490" spans="1:86" s="2" customFormat="1" ht="12">
      <c r="A490" s="25" t="s">
        <v>36</v>
      </c>
      <c r="B490" s="16" t="s">
        <v>49</v>
      </c>
      <c r="C490" s="20"/>
      <c r="D490" s="20"/>
      <c r="E490" s="20"/>
      <c r="F490" s="20"/>
      <c r="G490" s="63">
        <f>G491+G695+G732</f>
        <v>463378.20000000007</v>
      </c>
      <c r="H490" s="63">
        <f>H491+H695+H732</f>
        <v>8479</v>
      </c>
      <c r="I490" s="63">
        <f t="shared" si="111"/>
        <v>471857.20000000007</v>
      </c>
      <c r="J490" s="46"/>
      <c r="K490" s="46"/>
      <c r="L490" s="46"/>
      <c r="M490" s="46"/>
      <c r="N490" s="46"/>
      <c r="O490" s="46"/>
      <c r="P490" s="46"/>
      <c r="Q490" s="46"/>
      <c r="R490" s="46"/>
      <c r="S490" s="46"/>
      <c r="T490" s="46"/>
      <c r="U490" s="46"/>
      <c r="V490" s="46"/>
      <c r="W490" s="46"/>
      <c r="X490" s="46"/>
      <c r="Y490" s="46"/>
      <c r="Z490" s="46"/>
      <c r="AA490" s="46"/>
      <c r="AB490" s="46"/>
      <c r="AC490" s="46"/>
      <c r="AD490" s="46"/>
      <c r="AE490" s="46"/>
      <c r="AF490" s="46"/>
      <c r="AG490" s="46"/>
      <c r="AH490" s="46"/>
      <c r="AI490" s="46"/>
      <c r="AJ490" s="46"/>
      <c r="AK490" s="46"/>
      <c r="AL490" s="46"/>
      <c r="AM490" s="46"/>
      <c r="AN490" s="46"/>
      <c r="AO490" s="46"/>
      <c r="AP490" s="46"/>
      <c r="AQ490" s="46"/>
      <c r="AR490" s="46"/>
      <c r="AS490" s="46"/>
      <c r="AT490" s="46"/>
      <c r="AU490" s="46"/>
      <c r="AV490" s="46"/>
      <c r="AW490" s="46"/>
      <c r="AX490" s="46"/>
      <c r="AY490" s="46"/>
      <c r="AZ490" s="46"/>
      <c r="BA490" s="46"/>
      <c r="BB490" s="46"/>
      <c r="BC490" s="46"/>
      <c r="BD490" s="46"/>
      <c r="BE490" s="46"/>
      <c r="BF490" s="46"/>
      <c r="BG490" s="46"/>
      <c r="BH490" s="46"/>
      <c r="BI490" s="46"/>
      <c r="BJ490" s="46"/>
      <c r="BK490" s="46"/>
      <c r="BL490" s="46"/>
      <c r="BM490" s="46"/>
      <c r="BN490" s="46"/>
      <c r="BO490" s="46"/>
      <c r="BP490" s="46"/>
      <c r="BQ490" s="46"/>
      <c r="BR490" s="46"/>
      <c r="BS490" s="46"/>
      <c r="BT490" s="46"/>
      <c r="BU490" s="46"/>
      <c r="BV490" s="46"/>
      <c r="BW490" s="46"/>
      <c r="BX490" s="46"/>
      <c r="BY490" s="46"/>
      <c r="BZ490" s="46"/>
      <c r="CA490" s="46"/>
      <c r="CB490" s="46"/>
      <c r="CC490" s="46"/>
      <c r="CD490" s="46"/>
      <c r="CE490" s="46"/>
      <c r="CF490" s="46"/>
      <c r="CG490" s="46"/>
      <c r="CH490" s="46"/>
    </row>
    <row r="491" spans="1:86" s="11" customFormat="1" ht="12">
      <c r="A491" s="25" t="s">
        <v>35</v>
      </c>
      <c r="B491" s="16" t="s">
        <v>49</v>
      </c>
      <c r="C491" s="16" t="s">
        <v>9</v>
      </c>
      <c r="D491" s="16"/>
      <c r="E491" s="16"/>
      <c r="F491" s="16"/>
      <c r="G491" s="63">
        <f>G492+G539+G644+G678+G611</f>
        <v>454138.80000000005</v>
      </c>
      <c r="H491" s="63">
        <f>H492+H539+H644+H678+H611</f>
        <v>5744.8</v>
      </c>
      <c r="I491" s="63">
        <f t="shared" si="111"/>
        <v>459883.60000000003</v>
      </c>
      <c r="J491" s="44"/>
      <c r="K491" s="44"/>
      <c r="L491" s="44"/>
      <c r="M491" s="44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  <c r="AC491" s="48"/>
      <c r="AD491" s="48"/>
      <c r="AE491" s="48"/>
      <c r="AF491" s="48"/>
      <c r="AG491" s="48"/>
      <c r="AH491" s="48"/>
      <c r="AI491" s="48"/>
      <c r="AJ491" s="48"/>
      <c r="AK491" s="48"/>
      <c r="AL491" s="48"/>
      <c r="AM491" s="48"/>
      <c r="AN491" s="48"/>
      <c r="AO491" s="48"/>
      <c r="AP491" s="48"/>
      <c r="AQ491" s="48"/>
      <c r="AR491" s="48"/>
      <c r="AS491" s="48"/>
      <c r="AT491" s="48"/>
      <c r="AU491" s="48"/>
      <c r="AV491" s="48"/>
      <c r="AW491" s="48"/>
      <c r="AX491" s="48"/>
      <c r="AY491" s="48"/>
      <c r="AZ491" s="48"/>
      <c r="BA491" s="48"/>
      <c r="BB491" s="48"/>
      <c r="BC491" s="48"/>
      <c r="BD491" s="48"/>
      <c r="BE491" s="48"/>
      <c r="BF491" s="48"/>
      <c r="BG491" s="48"/>
      <c r="BH491" s="48"/>
      <c r="BI491" s="48"/>
      <c r="BJ491" s="48"/>
      <c r="BK491" s="48"/>
      <c r="BL491" s="48"/>
      <c r="BM491" s="48"/>
      <c r="BN491" s="48"/>
      <c r="BO491" s="48"/>
      <c r="BP491" s="48"/>
      <c r="BQ491" s="48"/>
      <c r="BR491" s="48"/>
      <c r="BS491" s="48"/>
      <c r="BT491" s="48"/>
      <c r="BU491" s="48"/>
      <c r="BV491" s="48"/>
      <c r="BW491" s="48"/>
      <c r="BX491" s="48"/>
      <c r="BY491" s="48"/>
      <c r="BZ491" s="48"/>
      <c r="CA491" s="48"/>
      <c r="CB491" s="48"/>
      <c r="CC491" s="48"/>
      <c r="CD491" s="48"/>
      <c r="CE491" s="48"/>
      <c r="CF491" s="48"/>
      <c r="CG491" s="48"/>
      <c r="CH491" s="48"/>
    </row>
    <row r="492" spans="1:86" s="11" customFormat="1" ht="12">
      <c r="A492" s="22" t="s">
        <v>23</v>
      </c>
      <c r="B492" s="18" t="s">
        <v>49</v>
      </c>
      <c r="C492" s="18" t="s">
        <v>9</v>
      </c>
      <c r="D492" s="18" t="s">
        <v>5</v>
      </c>
      <c r="E492" s="19"/>
      <c r="F492" s="19"/>
      <c r="G492" s="65">
        <f>G493</f>
        <v>133167.90000000002</v>
      </c>
      <c r="H492" s="65">
        <f t="shared" ref="H492" si="133">H493</f>
        <v>0</v>
      </c>
      <c r="I492" s="65">
        <f t="shared" si="111"/>
        <v>133167.90000000002</v>
      </c>
      <c r="J492" s="44"/>
      <c r="K492" s="44"/>
      <c r="L492" s="44"/>
      <c r="M492" s="44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  <c r="AC492" s="48"/>
      <c r="AD492" s="48"/>
      <c r="AE492" s="48"/>
      <c r="AF492" s="48"/>
      <c r="AG492" s="48"/>
      <c r="AH492" s="48"/>
      <c r="AI492" s="48"/>
      <c r="AJ492" s="48"/>
      <c r="AK492" s="48"/>
      <c r="AL492" s="48"/>
      <c r="AM492" s="48"/>
      <c r="AN492" s="48"/>
      <c r="AO492" s="48"/>
      <c r="AP492" s="48"/>
      <c r="AQ492" s="48"/>
      <c r="AR492" s="48"/>
      <c r="AS492" s="48"/>
      <c r="AT492" s="48"/>
      <c r="AU492" s="48"/>
      <c r="AV492" s="48"/>
      <c r="AW492" s="48"/>
      <c r="AX492" s="48"/>
      <c r="AY492" s="48"/>
      <c r="AZ492" s="48"/>
      <c r="BA492" s="48"/>
      <c r="BB492" s="48"/>
      <c r="BC492" s="48"/>
      <c r="BD492" s="48"/>
      <c r="BE492" s="48"/>
      <c r="BF492" s="48"/>
      <c r="BG492" s="48"/>
      <c r="BH492" s="48"/>
      <c r="BI492" s="48"/>
      <c r="BJ492" s="48"/>
      <c r="BK492" s="48"/>
      <c r="BL492" s="48"/>
      <c r="BM492" s="48"/>
      <c r="BN492" s="48"/>
      <c r="BO492" s="48"/>
      <c r="BP492" s="48"/>
      <c r="BQ492" s="48"/>
      <c r="BR492" s="48"/>
      <c r="BS492" s="48"/>
      <c r="BT492" s="48"/>
      <c r="BU492" s="48"/>
      <c r="BV492" s="48"/>
      <c r="BW492" s="48"/>
      <c r="BX492" s="48"/>
      <c r="BY492" s="48"/>
      <c r="BZ492" s="48"/>
      <c r="CA492" s="48"/>
      <c r="CB492" s="48"/>
      <c r="CC492" s="48"/>
      <c r="CD492" s="48"/>
      <c r="CE492" s="48"/>
      <c r="CF492" s="48"/>
      <c r="CG492" s="48"/>
      <c r="CH492" s="48"/>
    </row>
    <row r="493" spans="1:86" s="11" customFormat="1" ht="24">
      <c r="A493" s="21" t="s">
        <v>399</v>
      </c>
      <c r="B493" s="20" t="s">
        <v>49</v>
      </c>
      <c r="C493" s="20" t="s">
        <v>9</v>
      </c>
      <c r="D493" s="20" t="s">
        <v>5</v>
      </c>
      <c r="E493" s="20" t="s">
        <v>176</v>
      </c>
      <c r="F493" s="20"/>
      <c r="G493" s="64">
        <f>G494+G513+G526</f>
        <v>133167.90000000002</v>
      </c>
      <c r="H493" s="64">
        <f>H494+H513+H526</f>
        <v>0</v>
      </c>
      <c r="I493" s="64">
        <f t="shared" ref="I493:I561" si="134">G493+H493</f>
        <v>133167.90000000002</v>
      </c>
      <c r="J493" s="44"/>
      <c r="K493" s="44"/>
      <c r="L493" s="44"/>
      <c r="M493" s="44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  <c r="AC493" s="48"/>
      <c r="AD493" s="48"/>
      <c r="AE493" s="48"/>
      <c r="AF493" s="48"/>
      <c r="AG493" s="48"/>
      <c r="AH493" s="48"/>
      <c r="AI493" s="48"/>
      <c r="AJ493" s="48"/>
      <c r="AK493" s="48"/>
      <c r="AL493" s="48"/>
      <c r="AM493" s="48"/>
      <c r="AN493" s="48"/>
      <c r="AO493" s="48"/>
      <c r="AP493" s="48"/>
      <c r="AQ493" s="48"/>
      <c r="AR493" s="48"/>
      <c r="AS493" s="48"/>
      <c r="AT493" s="48"/>
      <c r="AU493" s="48"/>
      <c r="AV493" s="48"/>
      <c r="AW493" s="48"/>
      <c r="AX493" s="48"/>
      <c r="AY493" s="48"/>
      <c r="AZ493" s="48"/>
      <c r="BA493" s="48"/>
      <c r="BB493" s="48"/>
      <c r="BC493" s="48"/>
      <c r="BD493" s="48"/>
      <c r="BE493" s="48"/>
      <c r="BF493" s="48"/>
      <c r="BG493" s="48"/>
      <c r="BH493" s="48"/>
      <c r="BI493" s="48"/>
      <c r="BJ493" s="48"/>
      <c r="BK493" s="48"/>
      <c r="BL493" s="48"/>
      <c r="BM493" s="48"/>
      <c r="BN493" s="48"/>
      <c r="BO493" s="48"/>
      <c r="BP493" s="48"/>
      <c r="BQ493" s="48"/>
      <c r="BR493" s="48"/>
      <c r="BS493" s="48"/>
      <c r="BT493" s="48"/>
      <c r="BU493" s="48"/>
      <c r="BV493" s="48"/>
      <c r="BW493" s="48"/>
      <c r="BX493" s="48"/>
      <c r="BY493" s="48"/>
      <c r="BZ493" s="48"/>
      <c r="CA493" s="48"/>
      <c r="CB493" s="48"/>
      <c r="CC493" s="48"/>
      <c r="CD493" s="48"/>
      <c r="CE493" s="48"/>
      <c r="CF493" s="48"/>
      <c r="CG493" s="48"/>
      <c r="CH493" s="48"/>
    </row>
    <row r="494" spans="1:86" s="5" customFormat="1" ht="12">
      <c r="A494" s="21" t="s">
        <v>400</v>
      </c>
      <c r="B494" s="20" t="s">
        <v>49</v>
      </c>
      <c r="C494" s="20" t="s">
        <v>9</v>
      </c>
      <c r="D494" s="20" t="s">
        <v>5</v>
      </c>
      <c r="E494" s="20" t="s">
        <v>177</v>
      </c>
      <c r="F494" s="20"/>
      <c r="G494" s="64">
        <f>G495+G498+G504+G501+G507+G510</f>
        <v>114500.6</v>
      </c>
      <c r="H494" s="64">
        <f t="shared" ref="H494" si="135">H495+H498+H504+H501+H507+H510</f>
        <v>0</v>
      </c>
      <c r="I494" s="64">
        <f t="shared" si="134"/>
        <v>114500.6</v>
      </c>
      <c r="J494" s="45"/>
      <c r="K494" s="45"/>
      <c r="L494" s="45"/>
      <c r="M494" s="45"/>
      <c r="N494" s="45"/>
      <c r="O494" s="45"/>
      <c r="P494" s="45"/>
      <c r="Q494" s="45"/>
      <c r="R494" s="45"/>
      <c r="S494" s="45"/>
      <c r="T494" s="45"/>
      <c r="U494" s="45"/>
      <c r="V494" s="45"/>
      <c r="W494" s="45"/>
      <c r="X494" s="45"/>
      <c r="Y494" s="45"/>
      <c r="Z494" s="45"/>
      <c r="AA494" s="45"/>
      <c r="AB494" s="45"/>
      <c r="AC494" s="45"/>
      <c r="AD494" s="45"/>
      <c r="AE494" s="45"/>
      <c r="AF494" s="45"/>
      <c r="AG494" s="45"/>
      <c r="AH494" s="45"/>
      <c r="AI494" s="45"/>
      <c r="AJ494" s="45"/>
      <c r="AK494" s="45"/>
      <c r="AL494" s="45"/>
      <c r="AM494" s="45"/>
      <c r="AN494" s="45"/>
      <c r="AO494" s="45"/>
      <c r="AP494" s="45"/>
      <c r="AQ494" s="45"/>
      <c r="AR494" s="45"/>
      <c r="AS494" s="45"/>
      <c r="AT494" s="45"/>
      <c r="AU494" s="45"/>
      <c r="AV494" s="45"/>
      <c r="AW494" s="45"/>
      <c r="AX494" s="45"/>
      <c r="AY494" s="45"/>
      <c r="AZ494" s="45"/>
      <c r="BA494" s="45"/>
      <c r="BB494" s="45"/>
      <c r="BC494" s="45"/>
      <c r="BD494" s="45"/>
      <c r="BE494" s="45"/>
      <c r="BF494" s="45"/>
      <c r="BG494" s="45"/>
      <c r="BH494" s="45"/>
      <c r="BI494" s="45"/>
      <c r="BJ494" s="45"/>
      <c r="BK494" s="45"/>
      <c r="BL494" s="45"/>
      <c r="BM494" s="45"/>
      <c r="BN494" s="45"/>
      <c r="BO494" s="45"/>
      <c r="BP494" s="45"/>
      <c r="BQ494" s="45"/>
      <c r="BR494" s="45"/>
      <c r="BS494" s="45"/>
      <c r="BT494" s="45"/>
      <c r="BU494" s="45"/>
      <c r="BV494" s="45"/>
      <c r="BW494" s="45"/>
      <c r="BX494" s="45"/>
      <c r="BY494" s="45"/>
      <c r="BZ494" s="45"/>
      <c r="CA494" s="45"/>
      <c r="CB494" s="45"/>
      <c r="CC494" s="45"/>
      <c r="CD494" s="45"/>
      <c r="CE494" s="45"/>
      <c r="CF494" s="45"/>
      <c r="CG494" s="45"/>
      <c r="CH494" s="45"/>
    </row>
    <row r="495" spans="1:86" s="2" customFormat="1" ht="12">
      <c r="A495" s="21" t="s">
        <v>133</v>
      </c>
      <c r="B495" s="20" t="s">
        <v>49</v>
      </c>
      <c r="C495" s="20" t="s">
        <v>9</v>
      </c>
      <c r="D495" s="20" t="s">
        <v>5</v>
      </c>
      <c r="E495" s="20" t="s">
        <v>178</v>
      </c>
      <c r="F495" s="20"/>
      <c r="G495" s="64">
        <f>G496</f>
        <v>66011.199999999997</v>
      </c>
      <c r="H495" s="64">
        <f t="shared" ref="H495:H496" si="136">H496</f>
        <v>0</v>
      </c>
      <c r="I495" s="64">
        <f t="shared" si="134"/>
        <v>66011.199999999997</v>
      </c>
      <c r="J495" s="46"/>
      <c r="K495" s="46"/>
      <c r="L495" s="46"/>
      <c r="M495" s="46"/>
      <c r="N495" s="46"/>
      <c r="O495" s="46"/>
      <c r="P495" s="46"/>
      <c r="Q495" s="46"/>
      <c r="R495" s="46"/>
      <c r="S495" s="46"/>
      <c r="T495" s="46"/>
      <c r="U495" s="46"/>
      <c r="V495" s="46"/>
      <c r="W495" s="46"/>
      <c r="X495" s="46"/>
      <c r="Y495" s="46"/>
      <c r="Z495" s="46"/>
      <c r="AA495" s="46"/>
      <c r="AB495" s="46"/>
      <c r="AC495" s="46"/>
      <c r="AD495" s="46"/>
      <c r="AE495" s="46"/>
      <c r="AF495" s="46"/>
      <c r="AG495" s="46"/>
      <c r="AH495" s="46"/>
      <c r="AI495" s="46"/>
      <c r="AJ495" s="46"/>
      <c r="AK495" s="46"/>
      <c r="AL495" s="46"/>
      <c r="AM495" s="46"/>
      <c r="AN495" s="46"/>
      <c r="AO495" s="46"/>
      <c r="AP495" s="46"/>
      <c r="AQ495" s="46"/>
      <c r="AR495" s="46"/>
      <c r="AS495" s="46"/>
      <c r="AT495" s="46"/>
      <c r="AU495" s="46"/>
      <c r="AV495" s="46"/>
      <c r="AW495" s="46"/>
      <c r="AX495" s="46"/>
      <c r="AY495" s="46"/>
      <c r="AZ495" s="46"/>
      <c r="BA495" s="46"/>
      <c r="BB495" s="46"/>
      <c r="BC495" s="46"/>
      <c r="BD495" s="46"/>
      <c r="BE495" s="46"/>
      <c r="BF495" s="46"/>
      <c r="BG495" s="46"/>
      <c r="BH495" s="46"/>
      <c r="BI495" s="46"/>
      <c r="BJ495" s="46"/>
      <c r="BK495" s="46"/>
      <c r="BL495" s="46"/>
      <c r="BM495" s="46"/>
      <c r="BN495" s="46"/>
      <c r="BO495" s="46"/>
      <c r="BP495" s="46"/>
      <c r="BQ495" s="46"/>
      <c r="BR495" s="46"/>
      <c r="BS495" s="46"/>
      <c r="BT495" s="46"/>
      <c r="BU495" s="46"/>
      <c r="BV495" s="46"/>
      <c r="BW495" s="46"/>
      <c r="BX495" s="46"/>
      <c r="BY495" s="46"/>
      <c r="BZ495" s="46"/>
      <c r="CA495" s="46"/>
      <c r="CB495" s="46"/>
      <c r="CC495" s="46"/>
      <c r="CD495" s="46"/>
      <c r="CE495" s="46"/>
      <c r="CF495" s="46"/>
      <c r="CG495" s="46"/>
      <c r="CH495" s="46"/>
    </row>
    <row r="496" spans="1:86" s="2" customFormat="1" ht="12">
      <c r="A496" s="21" t="s">
        <v>116</v>
      </c>
      <c r="B496" s="20" t="s">
        <v>49</v>
      </c>
      <c r="C496" s="20" t="s">
        <v>9</v>
      </c>
      <c r="D496" s="20" t="s">
        <v>5</v>
      </c>
      <c r="E496" s="20" t="s">
        <v>178</v>
      </c>
      <c r="F496" s="20" t="s">
        <v>94</v>
      </c>
      <c r="G496" s="64">
        <f>G497</f>
        <v>66011.199999999997</v>
      </c>
      <c r="H496" s="64">
        <f t="shared" si="136"/>
        <v>0</v>
      </c>
      <c r="I496" s="64">
        <f t="shared" si="134"/>
        <v>66011.199999999997</v>
      </c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  <c r="AB496" s="46"/>
      <c r="AC496" s="46"/>
      <c r="AD496" s="46"/>
      <c r="AE496" s="46"/>
      <c r="AF496" s="46"/>
      <c r="AG496" s="46"/>
      <c r="AH496" s="46"/>
      <c r="AI496" s="46"/>
      <c r="AJ496" s="46"/>
      <c r="AK496" s="46"/>
      <c r="AL496" s="46"/>
      <c r="AM496" s="46"/>
      <c r="AN496" s="46"/>
      <c r="AO496" s="46"/>
      <c r="AP496" s="46"/>
      <c r="AQ496" s="46"/>
      <c r="AR496" s="46"/>
      <c r="AS496" s="46"/>
      <c r="AT496" s="46"/>
      <c r="AU496" s="46"/>
      <c r="AV496" s="46"/>
      <c r="AW496" s="46"/>
      <c r="AX496" s="46"/>
      <c r="AY496" s="46"/>
      <c r="AZ496" s="46"/>
      <c r="BA496" s="46"/>
      <c r="BB496" s="46"/>
      <c r="BC496" s="46"/>
      <c r="BD496" s="46"/>
      <c r="BE496" s="46"/>
      <c r="BF496" s="46"/>
      <c r="BG496" s="46"/>
      <c r="BH496" s="46"/>
      <c r="BI496" s="46"/>
      <c r="BJ496" s="46"/>
      <c r="BK496" s="46"/>
      <c r="BL496" s="46"/>
      <c r="BM496" s="46"/>
      <c r="BN496" s="46"/>
      <c r="BO496" s="46"/>
      <c r="BP496" s="46"/>
      <c r="BQ496" s="46"/>
      <c r="BR496" s="46"/>
      <c r="BS496" s="46"/>
      <c r="BT496" s="46"/>
      <c r="BU496" s="46"/>
      <c r="BV496" s="46"/>
      <c r="BW496" s="46"/>
      <c r="BX496" s="46"/>
      <c r="BY496" s="46"/>
      <c r="BZ496" s="46"/>
      <c r="CA496" s="46"/>
      <c r="CB496" s="46"/>
      <c r="CC496" s="46"/>
      <c r="CD496" s="46"/>
      <c r="CE496" s="46"/>
      <c r="CF496" s="46"/>
      <c r="CG496" s="46"/>
      <c r="CH496" s="46"/>
    </row>
    <row r="497" spans="1:86" s="2" customFormat="1" ht="12">
      <c r="A497" s="21" t="s">
        <v>217</v>
      </c>
      <c r="B497" s="20" t="s">
        <v>49</v>
      </c>
      <c r="C497" s="20" t="s">
        <v>9</v>
      </c>
      <c r="D497" s="20" t="s">
        <v>5</v>
      </c>
      <c r="E497" s="20" t="s">
        <v>178</v>
      </c>
      <c r="F497" s="20" t="s">
        <v>218</v>
      </c>
      <c r="G497" s="64">
        <v>66011.199999999997</v>
      </c>
      <c r="H497" s="103"/>
      <c r="I497" s="64">
        <f t="shared" si="134"/>
        <v>66011.199999999997</v>
      </c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  <c r="AB497" s="46"/>
      <c r="AC497" s="46"/>
      <c r="AD497" s="46"/>
      <c r="AE497" s="46"/>
      <c r="AF497" s="46"/>
      <c r="AG497" s="46"/>
      <c r="AH497" s="46"/>
      <c r="AI497" s="46"/>
      <c r="AJ497" s="46"/>
      <c r="AK497" s="46"/>
      <c r="AL497" s="46"/>
      <c r="AM497" s="46"/>
      <c r="AN497" s="46"/>
      <c r="AO497" s="46"/>
      <c r="AP497" s="46"/>
      <c r="AQ497" s="46"/>
      <c r="AR497" s="46"/>
      <c r="AS497" s="46"/>
      <c r="AT497" s="46"/>
      <c r="AU497" s="46"/>
      <c r="AV497" s="46"/>
      <c r="AW497" s="46"/>
      <c r="AX497" s="46"/>
      <c r="AY497" s="46"/>
      <c r="AZ497" s="46"/>
      <c r="BA497" s="46"/>
      <c r="BB497" s="46"/>
      <c r="BC497" s="46"/>
      <c r="BD497" s="46"/>
      <c r="BE497" s="46"/>
      <c r="BF497" s="46"/>
      <c r="BG497" s="46"/>
      <c r="BH497" s="46"/>
      <c r="BI497" s="46"/>
      <c r="BJ497" s="46"/>
      <c r="BK497" s="46"/>
      <c r="BL497" s="46"/>
      <c r="BM497" s="46"/>
      <c r="BN497" s="46"/>
      <c r="BO497" s="46"/>
      <c r="BP497" s="46"/>
      <c r="BQ497" s="46"/>
      <c r="BR497" s="46"/>
      <c r="BS497" s="46"/>
      <c r="BT497" s="46"/>
      <c r="BU497" s="46"/>
      <c r="BV497" s="46"/>
      <c r="BW497" s="46"/>
      <c r="BX497" s="46"/>
      <c r="BY497" s="46"/>
      <c r="BZ497" s="46"/>
      <c r="CA497" s="46"/>
      <c r="CB497" s="46"/>
      <c r="CC497" s="46"/>
      <c r="CD497" s="46"/>
      <c r="CE497" s="46"/>
      <c r="CF497" s="46"/>
      <c r="CG497" s="46"/>
      <c r="CH497" s="46"/>
    </row>
    <row r="498" spans="1:86" s="2" customFormat="1" ht="12">
      <c r="A498" s="21" t="s">
        <v>74</v>
      </c>
      <c r="B498" s="20" t="s">
        <v>49</v>
      </c>
      <c r="C498" s="20" t="s">
        <v>9</v>
      </c>
      <c r="D498" s="20" t="s">
        <v>5</v>
      </c>
      <c r="E498" s="20" t="s">
        <v>179</v>
      </c>
      <c r="F498" s="20"/>
      <c r="G498" s="64">
        <f>G499</f>
        <v>48489.4</v>
      </c>
      <c r="H498" s="64">
        <f t="shared" ref="H498:H499" si="137">H499</f>
        <v>0</v>
      </c>
      <c r="I498" s="64">
        <f t="shared" si="134"/>
        <v>48489.4</v>
      </c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  <c r="AB498" s="46"/>
      <c r="AC498" s="46"/>
      <c r="AD498" s="46"/>
      <c r="AE498" s="46"/>
      <c r="AF498" s="46"/>
      <c r="AG498" s="46"/>
      <c r="AH498" s="46"/>
      <c r="AI498" s="46"/>
      <c r="AJ498" s="46"/>
      <c r="AK498" s="46"/>
      <c r="AL498" s="46"/>
      <c r="AM498" s="46"/>
      <c r="AN498" s="46"/>
      <c r="AO498" s="46"/>
      <c r="AP498" s="46"/>
      <c r="AQ498" s="46"/>
      <c r="AR498" s="46"/>
      <c r="AS498" s="46"/>
      <c r="AT498" s="46"/>
      <c r="AU498" s="46"/>
      <c r="AV498" s="46"/>
      <c r="AW498" s="46"/>
      <c r="AX498" s="46"/>
      <c r="AY498" s="46"/>
      <c r="AZ498" s="46"/>
      <c r="BA498" s="46"/>
      <c r="BB498" s="46"/>
      <c r="BC498" s="46"/>
      <c r="BD498" s="46"/>
      <c r="BE498" s="46"/>
      <c r="BF498" s="46"/>
      <c r="BG498" s="46"/>
      <c r="BH498" s="46"/>
      <c r="BI498" s="46"/>
      <c r="BJ498" s="46"/>
      <c r="BK498" s="46"/>
      <c r="BL498" s="46"/>
      <c r="BM498" s="46"/>
      <c r="BN498" s="46"/>
      <c r="BO498" s="46"/>
      <c r="BP498" s="46"/>
      <c r="BQ498" s="46"/>
      <c r="BR498" s="46"/>
      <c r="BS498" s="46"/>
      <c r="BT498" s="46"/>
      <c r="BU498" s="46"/>
      <c r="BV498" s="46"/>
      <c r="BW498" s="46"/>
      <c r="BX498" s="46"/>
      <c r="BY498" s="46"/>
      <c r="BZ498" s="46"/>
      <c r="CA498" s="46"/>
      <c r="CB498" s="46"/>
      <c r="CC498" s="46"/>
      <c r="CD498" s="46"/>
      <c r="CE498" s="46"/>
      <c r="CF498" s="46"/>
      <c r="CG498" s="46"/>
      <c r="CH498" s="46"/>
    </row>
    <row r="499" spans="1:86" s="2" customFormat="1" ht="12">
      <c r="A499" s="21" t="s">
        <v>116</v>
      </c>
      <c r="B499" s="20" t="s">
        <v>49</v>
      </c>
      <c r="C499" s="20" t="s">
        <v>9</v>
      </c>
      <c r="D499" s="20" t="s">
        <v>5</v>
      </c>
      <c r="E499" s="20" t="s">
        <v>179</v>
      </c>
      <c r="F499" s="20" t="s">
        <v>94</v>
      </c>
      <c r="G499" s="64">
        <f>G500</f>
        <v>48489.4</v>
      </c>
      <c r="H499" s="64">
        <f t="shared" si="137"/>
        <v>0</v>
      </c>
      <c r="I499" s="64">
        <f t="shared" si="134"/>
        <v>48489.4</v>
      </c>
      <c r="J499" s="46"/>
      <c r="K499" s="46"/>
      <c r="L499" s="46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  <c r="AA499" s="46"/>
      <c r="AB499" s="46"/>
      <c r="AC499" s="46"/>
      <c r="AD499" s="46"/>
      <c r="AE499" s="46"/>
      <c r="AF499" s="46"/>
      <c r="AG499" s="46"/>
      <c r="AH499" s="46"/>
      <c r="AI499" s="46"/>
      <c r="AJ499" s="46"/>
      <c r="AK499" s="46"/>
      <c r="AL499" s="46"/>
      <c r="AM499" s="46"/>
      <c r="AN499" s="46"/>
      <c r="AO499" s="46"/>
      <c r="AP499" s="46"/>
      <c r="AQ499" s="46"/>
      <c r="AR499" s="46"/>
      <c r="AS499" s="46"/>
      <c r="AT499" s="46"/>
      <c r="AU499" s="46"/>
      <c r="AV499" s="46"/>
      <c r="AW499" s="46"/>
      <c r="AX499" s="46"/>
      <c r="AY499" s="46"/>
      <c r="AZ499" s="46"/>
      <c r="BA499" s="46"/>
      <c r="BB499" s="46"/>
      <c r="BC499" s="46"/>
      <c r="BD499" s="46"/>
      <c r="BE499" s="46"/>
      <c r="BF499" s="46"/>
      <c r="BG499" s="46"/>
      <c r="BH499" s="46"/>
      <c r="BI499" s="46"/>
      <c r="BJ499" s="46"/>
      <c r="BK499" s="46"/>
      <c r="BL499" s="46"/>
      <c r="BM499" s="46"/>
      <c r="BN499" s="46"/>
      <c r="BO499" s="46"/>
      <c r="BP499" s="46"/>
      <c r="BQ499" s="46"/>
      <c r="BR499" s="46"/>
      <c r="BS499" s="46"/>
      <c r="BT499" s="46"/>
      <c r="BU499" s="46"/>
      <c r="BV499" s="46"/>
      <c r="BW499" s="46"/>
      <c r="BX499" s="46"/>
      <c r="BY499" s="46"/>
      <c r="BZ499" s="46"/>
      <c r="CA499" s="46"/>
      <c r="CB499" s="46"/>
      <c r="CC499" s="46"/>
      <c r="CD499" s="46"/>
      <c r="CE499" s="46"/>
      <c r="CF499" s="46"/>
      <c r="CG499" s="46"/>
      <c r="CH499" s="46"/>
    </row>
    <row r="500" spans="1:86" s="2" customFormat="1" ht="12">
      <c r="A500" s="21" t="s">
        <v>217</v>
      </c>
      <c r="B500" s="20" t="s">
        <v>49</v>
      </c>
      <c r="C500" s="20" t="s">
        <v>9</v>
      </c>
      <c r="D500" s="20" t="s">
        <v>5</v>
      </c>
      <c r="E500" s="20" t="s">
        <v>179</v>
      </c>
      <c r="F500" s="20" t="s">
        <v>218</v>
      </c>
      <c r="G500" s="64">
        <v>48489.4</v>
      </c>
      <c r="H500" s="103"/>
      <c r="I500" s="64">
        <f t="shared" si="134"/>
        <v>48489.4</v>
      </c>
      <c r="J500" s="46"/>
      <c r="K500" s="46"/>
      <c r="L500" s="46"/>
      <c r="M500" s="46"/>
      <c r="N500" s="46"/>
      <c r="O500" s="46"/>
      <c r="P500" s="46"/>
      <c r="Q500" s="46"/>
      <c r="R500" s="46"/>
      <c r="S500" s="46"/>
      <c r="T500" s="46"/>
      <c r="U500" s="46"/>
      <c r="V500" s="46"/>
      <c r="W500" s="46"/>
      <c r="X500" s="46"/>
      <c r="Y500" s="46"/>
      <c r="Z500" s="46"/>
      <c r="AA500" s="46"/>
      <c r="AB500" s="46"/>
      <c r="AC500" s="46"/>
      <c r="AD500" s="46"/>
      <c r="AE500" s="46"/>
      <c r="AF500" s="46"/>
      <c r="AG500" s="46"/>
      <c r="AH500" s="46"/>
      <c r="AI500" s="46"/>
      <c r="AJ500" s="46"/>
      <c r="AK500" s="46"/>
      <c r="AL500" s="46"/>
      <c r="AM500" s="46"/>
      <c r="AN500" s="46"/>
      <c r="AO500" s="46"/>
      <c r="AP500" s="46"/>
      <c r="AQ500" s="46"/>
      <c r="AR500" s="46"/>
      <c r="AS500" s="46"/>
      <c r="AT500" s="46"/>
      <c r="AU500" s="46"/>
      <c r="AV500" s="46"/>
      <c r="AW500" s="46"/>
      <c r="AX500" s="46"/>
      <c r="AY500" s="46"/>
      <c r="AZ500" s="46"/>
      <c r="BA500" s="46"/>
      <c r="BB500" s="46"/>
      <c r="BC500" s="46"/>
      <c r="BD500" s="46"/>
      <c r="BE500" s="46"/>
      <c r="BF500" s="46"/>
      <c r="BG500" s="46"/>
      <c r="BH500" s="46"/>
      <c r="BI500" s="46"/>
      <c r="BJ500" s="46"/>
      <c r="BK500" s="46"/>
      <c r="BL500" s="46"/>
      <c r="BM500" s="46"/>
      <c r="BN500" s="46"/>
      <c r="BO500" s="46"/>
      <c r="BP500" s="46"/>
      <c r="BQ500" s="46"/>
      <c r="BR500" s="46"/>
      <c r="BS500" s="46"/>
      <c r="BT500" s="46"/>
      <c r="BU500" s="46"/>
      <c r="BV500" s="46"/>
      <c r="BW500" s="46"/>
      <c r="BX500" s="46"/>
      <c r="BY500" s="46"/>
      <c r="BZ500" s="46"/>
      <c r="CA500" s="46"/>
      <c r="CB500" s="46"/>
      <c r="CC500" s="46"/>
      <c r="CD500" s="46"/>
      <c r="CE500" s="46"/>
      <c r="CF500" s="46"/>
      <c r="CG500" s="46"/>
      <c r="CH500" s="46"/>
    </row>
    <row r="501" spans="1:86" s="2" customFormat="1" ht="12" hidden="1">
      <c r="A501" s="21" t="s">
        <v>306</v>
      </c>
      <c r="B501" s="20" t="s">
        <v>49</v>
      </c>
      <c r="C501" s="20" t="s">
        <v>9</v>
      </c>
      <c r="D501" s="20" t="s">
        <v>5</v>
      </c>
      <c r="E501" s="20" t="s">
        <v>326</v>
      </c>
      <c r="F501" s="20"/>
      <c r="G501" s="64">
        <f>G502</f>
        <v>0</v>
      </c>
      <c r="H501" s="103"/>
      <c r="I501" s="64">
        <f t="shared" si="134"/>
        <v>0</v>
      </c>
      <c r="J501" s="46"/>
      <c r="K501" s="46"/>
      <c r="L501" s="46"/>
      <c r="M501" s="46"/>
      <c r="N501" s="46"/>
      <c r="O501" s="46"/>
      <c r="P501" s="46"/>
      <c r="Q501" s="46"/>
      <c r="R501" s="46"/>
      <c r="S501" s="46"/>
      <c r="T501" s="46"/>
      <c r="U501" s="46"/>
      <c r="V501" s="46"/>
      <c r="W501" s="46"/>
      <c r="X501" s="46"/>
      <c r="Y501" s="46"/>
      <c r="Z501" s="46"/>
      <c r="AA501" s="46"/>
      <c r="AB501" s="46"/>
      <c r="AC501" s="46"/>
      <c r="AD501" s="46"/>
      <c r="AE501" s="46"/>
      <c r="AF501" s="46"/>
      <c r="AG501" s="46"/>
      <c r="AH501" s="46"/>
      <c r="AI501" s="46"/>
      <c r="AJ501" s="46"/>
      <c r="AK501" s="46"/>
      <c r="AL501" s="46"/>
      <c r="AM501" s="46"/>
      <c r="AN501" s="46"/>
      <c r="AO501" s="46"/>
      <c r="AP501" s="46"/>
      <c r="AQ501" s="46"/>
      <c r="AR501" s="46"/>
      <c r="AS501" s="46"/>
      <c r="AT501" s="46"/>
      <c r="AU501" s="46"/>
      <c r="AV501" s="46"/>
      <c r="AW501" s="46"/>
      <c r="AX501" s="46"/>
      <c r="AY501" s="46"/>
      <c r="AZ501" s="46"/>
      <c r="BA501" s="46"/>
      <c r="BB501" s="46"/>
      <c r="BC501" s="46"/>
      <c r="BD501" s="46"/>
      <c r="BE501" s="46"/>
      <c r="BF501" s="46"/>
      <c r="BG501" s="46"/>
      <c r="BH501" s="46"/>
      <c r="BI501" s="46"/>
      <c r="BJ501" s="46"/>
      <c r="BK501" s="46"/>
      <c r="BL501" s="46"/>
      <c r="BM501" s="46"/>
      <c r="BN501" s="46"/>
      <c r="BO501" s="46"/>
      <c r="BP501" s="46"/>
      <c r="BQ501" s="46"/>
      <c r="BR501" s="46"/>
      <c r="BS501" s="46"/>
      <c r="BT501" s="46"/>
      <c r="BU501" s="46"/>
      <c r="BV501" s="46"/>
      <c r="BW501" s="46"/>
      <c r="BX501" s="46"/>
      <c r="BY501" s="46"/>
      <c r="BZ501" s="46"/>
      <c r="CA501" s="46"/>
      <c r="CB501" s="46"/>
      <c r="CC501" s="46"/>
      <c r="CD501" s="46"/>
      <c r="CE501" s="46"/>
      <c r="CF501" s="46"/>
      <c r="CG501" s="46"/>
      <c r="CH501" s="46"/>
    </row>
    <row r="502" spans="1:86" s="2" customFormat="1" ht="12" hidden="1">
      <c r="A502" s="21" t="s">
        <v>116</v>
      </c>
      <c r="B502" s="20" t="s">
        <v>49</v>
      </c>
      <c r="C502" s="20" t="s">
        <v>9</v>
      </c>
      <c r="D502" s="20" t="s">
        <v>5</v>
      </c>
      <c r="E502" s="20" t="s">
        <v>326</v>
      </c>
      <c r="F502" s="20" t="s">
        <v>94</v>
      </c>
      <c r="G502" s="64">
        <f>G503</f>
        <v>0</v>
      </c>
      <c r="H502" s="103"/>
      <c r="I502" s="64">
        <f t="shared" si="134"/>
        <v>0</v>
      </c>
      <c r="J502" s="46"/>
      <c r="K502" s="46"/>
      <c r="L502" s="46"/>
      <c r="M502" s="46"/>
      <c r="N502" s="46"/>
      <c r="O502" s="46"/>
      <c r="P502" s="46"/>
      <c r="Q502" s="46"/>
      <c r="R502" s="46"/>
      <c r="S502" s="46"/>
      <c r="T502" s="46"/>
      <c r="U502" s="46"/>
      <c r="V502" s="46"/>
      <c r="W502" s="46"/>
      <c r="X502" s="46"/>
      <c r="Y502" s="46"/>
      <c r="Z502" s="46"/>
      <c r="AA502" s="46"/>
      <c r="AB502" s="46"/>
      <c r="AC502" s="46"/>
      <c r="AD502" s="46"/>
      <c r="AE502" s="46"/>
      <c r="AF502" s="46"/>
      <c r="AG502" s="46"/>
      <c r="AH502" s="46"/>
      <c r="AI502" s="46"/>
      <c r="AJ502" s="46"/>
      <c r="AK502" s="46"/>
      <c r="AL502" s="46"/>
      <c r="AM502" s="46"/>
      <c r="AN502" s="46"/>
      <c r="AO502" s="46"/>
      <c r="AP502" s="46"/>
      <c r="AQ502" s="46"/>
      <c r="AR502" s="46"/>
      <c r="AS502" s="46"/>
      <c r="AT502" s="46"/>
      <c r="AU502" s="46"/>
      <c r="AV502" s="46"/>
      <c r="AW502" s="46"/>
      <c r="AX502" s="46"/>
      <c r="AY502" s="46"/>
      <c r="AZ502" s="46"/>
      <c r="BA502" s="46"/>
      <c r="BB502" s="46"/>
      <c r="BC502" s="46"/>
      <c r="BD502" s="46"/>
      <c r="BE502" s="46"/>
      <c r="BF502" s="46"/>
      <c r="BG502" s="46"/>
      <c r="BH502" s="46"/>
      <c r="BI502" s="46"/>
      <c r="BJ502" s="46"/>
      <c r="BK502" s="46"/>
      <c r="BL502" s="46"/>
      <c r="BM502" s="46"/>
      <c r="BN502" s="46"/>
      <c r="BO502" s="46"/>
      <c r="BP502" s="46"/>
      <c r="BQ502" s="46"/>
      <c r="BR502" s="46"/>
      <c r="BS502" s="46"/>
      <c r="BT502" s="46"/>
      <c r="BU502" s="46"/>
      <c r="BV502" s="46"/>
      <c r="BW502" s="46"/>
      <c r="BX502" s="46"/>
      <c r="BY502" s="46"/>
      <c r="BZ502" s="46"/>
      <c r="CA502" s="46"/>
      <c r="CB502" s="46"/>
      <c r="CC502" s="46"/>
      <c r="CD502" s="46"/>
      <c r="CE502" s="46"/>
      <c r="CF502" s="46"/>
      <c r="CG502" s="46"/>
      <c r="CH502" s="46"/>
    </row>
    <row r="503" spans="1:86" s="2" customFormat="1" ht="12" hidden="1">
      <c r="A503" s="21" t="s">
        <v>217</v>
      </c>
      <c r="B503" s="20" t="s">
        <v>49</v>
      </c>
      <c r="C503" s="20" t="s">
        <v>9</v>
      </c>
      <c r="D503" s="20" t="s">
        <v>5</v>
      </c>
      <c r="E503" s="20" t="s">
        <v>326</v>
      </c>
      <c r="F503" s="20" t="s">
        <v>218</v>
      </c>
      <c r="G503" s="64"/>
      <c r="H503" s="103"/>
      <c r="I503" s="64">
        <f t="shared" si="134"/>
        <v>0</v>
      </c>
      <c r="J503" s="46"/>
      <c r="K503" s="46"/>
      <c r="L503" s="46"/>
      <c r="M503" s="46"/>
      <c r="N503" s="46"/>
      <c r="O503" s="46"/>
      <c r="P503" s="46"/>
      <c r="Q503" s="46"/>
      <c r="R503" s="46"/>
      <c r="S503" s="46"/>
      <c r="T503" s="46"/>
      <c r="U503" s="46"/>
      <c r="V503" s="46"/>
      <c r="W503" s="46"/>
      <c r="X503" s="46"/>
      <c r="Y503" s="46"/>
      <c r="Z503" s="46"/>
      <c r="AA503" s="46"/>
      <c r="AB503" s="46"/>
      <c r="AC503" s="46"/>
      <c r="AD503" s="46"/>
      <c r="AE503" s="46"/>
      <c r="AF503" s="46"/>
      <c r="AG503" s="46"/>
      <c r="AH503" s="46"/>
      <c r="AI503" s="46"/>
      <c r="AJ503" s="46"/>
      <c r="AK503" s="46"/>
      <c r="AL503" s="46"/>
      <c r="AM503" s="46"/>
      <c r="AN503" s="46"/>
      <c r="AO503" s="46"/>
      <c r="AP503" s="46"/>
      <c r="AQ503" s="46"/>
      <c r="AR503" s="46"/>
      <c r="AS503" s="46"/>
      <c r="AT503" s="46"/>
      <c r="AU503" s="46"/>
      <c r="AV503" s="46"/>
      <c r="AW503" s="46"/>
      <c r="AX503" s="46"/>
      <c r="AY503" s="46"/>
      <c r="AZ503" s="46"/>
      <c r="BA503" s="46"/>
      <c r="BB503" s="46"/>
      <c r="BC503" s="46"/>
      <c r="BD503" s="46"/>
      <c r="BE503" s="46"/>
      <c r="BF503" s="46"/>
      <c r="BG503" s="46"/>
      <c r="BH503" s="46"/>
      <c r="BI503" s="46"/>
      <c r="BJ503" s="46"/>
      <c r="BK503" s="46"/>
      <c r="BL503" s="46"/>
      <c r="BM503" s="46"/>
      <c r="BN503" s="46"/>
      <c r="BO503" s="46"/>
      <c r="BP503" s="46"/>
      <c r="BQ503" s="46"/>
      <c r="BR503" s="46"/>
      <c r="BS503" s="46"/>
      <c r="BT503" s="46"/>
      <c r="BU503" s="46"/>
      <c r="BV503" s="46"/>
      <c r="BW503" s="46"/>
      <c r="BX503" s="46"/>
      <c r="BY503" s="46"/>
      <c r="BZ503" s="46"/>
      <c r="CA503" s="46"/>
      <c r="CB503" s="46"/>
      <c r="CC503" s="46"/>
      <c r="CD503" s="46"/>
      <c r="CE503" s="46"/>
      <c r="CF503" s="46"/>
      <c r="CG503" s="46"/>
      <c r="CH503" s="46"/>
    </row>
    <row r="504" spans="1:86" s="2" customFormat="1" ht="12" hidden="1">
      <c r="A504" s="21" t="s">
        <v>335</v>
      </c>
      <c r="B504" s="20" t="s">
        <v>49</v>
      </c>
      <c r="C504" s="20" t="s">
        <v>9</v>
      </c>
      <c r="D504" s="20" t="s">
        <v>5</v>
      </c>
      <c r="E504" s="20" t="s">
        <v>327</v>
      </c>
      <c r="F504" s="20"/>
      <c r="G504" s="64">
        <f>G505</f>
        <v>0</v>
      </c>
      <c r="H504" s="64">
        <f t="shared" ref="H504:H505" si="138">H505</f>
        <v>0</v>
      </c>
      <c r="I504" s="64">
        <f t="shared" si="134"/>
        <v>0</v>
      </c>
      <c r="J504" s="46"/>
      <c r="K504" s="46"/>
      <c r="L504" s="46"/>
      <c r="M504" s="46"/>
      <c r="N504" s="46"/>
      <c r="O504" s="46"/>
      <c r="P504" s="46"/>
      <c r="Q504" s="46"/>
      <c r="R504" s="46"/>
      <c r="S504" s="46"/>
      <c r="T504" s="46"/>
      <c r="U504" s="46"/>
      <c r="V504" s="46"/>
      <c r="W504" s="46"/>
      <c r="X504" s="46"/>
      <c r="Y504" s="46"/>
      <c r="Z504" s="46"/>
      <c r="AA504" s="46"/>
      <c r="AB504" s="46"/>
      <c r="AC504" s="46"/>
      <c r="AD504" s="46"/>
      <c r="AE504" s="46"/>
      <c r="AF504" s="46"/>
      <c r="AG504" s="46"/>
      <c r="AH504" s="46"/>
      <c r="AI504" s="46"/>
      <c r="AJ504" s="46"/>
      <c r="AK504" s="46"/>
      <c r="AL504" s="46"/>
      <c r="AM504" s="46"/>
      <c r="AN504" s="46"/>
      <c r="AO504" s="46"/>
      <c r="AP504" s="46"/>
      <c r="AQ504" s="46"/>
      <c r="AR504" s="46"/>
      <c r="AS504" s="46"/>
      <c r="AT504" s="46"/>
      <c r="AU504" s="46"/>
      <c r="AV504" s="46"/>
      <c r="AW504" s="46"/>
      <c r="AX504" s="46"/>
      <c r="AY504" s="46"/>
      <c r="AZ504" s="46"/>
      <c r="BA504" s="46"/>
      <c r="BB504" s="46"/>
      <c r="BC504" s="46"/>
      <c r="BD504" s="46"/>
      <c r="BE504" s="46"/>
      <c r="BF504" s="46"/>
      <c r="BG504" s="46"/>
      <c r="BH504" s="46"/>
      <c r="BI504" s="46"/>
      <c r="BJ504" s="46"/>
      <c r="BK504" s="46"/>
      <c r="BL504" s="46"/>
      <c r="BM504" s="46"/>
      <c r="BN504" s="46"/>
      <c r="BO504" s="46"/>
      <c r="BP504" s="46"/>
      <c r="BQ504" s="46"/>
      <c r="BR504" s="46"/>
      <c r="BS504" s="46"/>
      <c r="BT504" s="46"/>
      <c r="BU504" s="46"/>
      <c r="BV504" s="46"/>
      <c r="BW504" s="46"/>
      <c r="BX504" s="46"/>
      <c r="BY504" s="46"/>
      <c r="BZ504" s="46"/>
      <c r="CA504" s="46"/>
      <c r="CB504" s="46"/>
      <c r="CC504" s="46"/>
      <c r="CD504" s="46"/>
      <c r="CE504" s="46"/>
      <c r="CF504" s="46"/>
      <c r="CG504" s="46"/>
      <c r="CH504" s="46"/>
    </row>
    <row r="505" spans="1:86" s="2" customFormat="1" ht="12" hidden="1">
      <c r="A505" s="21" t="s">
        <v>116</v>
      </c>
      <c r="B505" s="20" t="s">
        <v>49</v>
      </c>
      <c r="C505" s="20" t="s">
        <v>9</v>
      </c>
      <c r="D505" s="20" t="s">
        <v>5</v>
      </c>
      <c r="E505" s="20" t="s">
        <v>327</v>
      </c>
      <c r="F505" s="20" t="s">
        <v>94</v>
      </c>
      <c r="G505" s="64">
        <f>G506</f>
        <v>0</v>
      </c>
      <c r="H505" s="64">
        <f t="shared" si="138"/>
        <v>0</v>
      </c>
      <c r="I505" s="64">
        <f t="shared" si="134"/>
        <v>0</v>
      </c>
      <c r="J505" s="46"/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  <c r="AB505" s="46"/>
      <c r="AC505" s="46"/>
      <c r="AD505" s="46"/>
      <c r="AE505" s="46"/>
      <c r="AF505" s="46"/>
      <c r="AG505" s="46"/>
      <c r="AH505" s="46"/>
      <c r="AI505" s="46"/>
      <c r="AJ505" s="46"/>
      <c r="AK505" s="46"/>
      <c r="AL505" s="46"/>
      <c r="AM505" s="46"/>
      <c r="AN505" s="46"/>
      <c r="AO505" s="46"/>
      <c r="AP505" s="46"/>
      <c r="AQ505" s="46"/>
      <c r="AR505" s="46"/>
      <c r="AS505" s="46"/>
      <c r="AT505" s="46"/>
      <c r="AU505" s="46"/>
      <c r="AV505" s="46"/>
      <c r="AW505" s="46"/>
      <c r="AX505" s="46"/>
      <c r="AY505" s="46"/>
      <c r="AZ505" s="46"/>
      <c r="BA505" s="46"/>
      <c r="BB505" s="46"/>
      <c r="BC505" s="46"/>
      <c r="BD505" s="46"/>
      <c r="BE505" s="46"/>
      <c r="BF505" s="46"/>
      <c r="BG505" s="46"/>
      <c r="BH505" s="46"/>
      <c r="BI505" s="46"/>
      <c r="BJ505" s="46"/>
      <c r="BK505" s="46"/>
      <c r="BL505" s="46"/>
      <c r="BM505" s="46"/>
      <c r="BN505" s="46"/>
      <c r="BO505" s="46"/>
      <c r="BP505" s="46"/>
      <c r="BQ505" s="46"/>
      <c r="BR505" s="46"/>
      <c r="BS505" s="46"/>
      <c r="BT505" s="46"/>
      <c r="BU505" s="46"/>
      <c r="BV505" s="46"/>
      <c r="BW505" s="46"/>
      <c r="BX505" s="46"/>
      <c r="BY505" s="46"/>
      <c r="BZ505" s="46"/>
      <c r="CA505" s="46"/>
      <c r="CB505" s="46"/>
      <c r="CC505" s="46"/>
      <c r="CD505" s="46"/>
      <c r="CE505" s="46"/>
      <c r="CF505" s="46"/>
      <c r="CG505" s="46"/>
      <c r="CH505" s="46"/>
    </row>
    <row r="506" spans="1:86" s="2" customFormat="1" ht="12" hidden="1">
      <c r="A506" s="21" t="s">
        <v>217</v>
      </c>
      <c r="B506" s="20" t="s">
        <v>49</v>
      </c>
      <c r="C506" s="20" t="s">
        <v>9</v>
      </c>
      <c r="D506" s="20" t="s">
        <v>5</v>
      </c>
      <c r="E506" s="20" t="s">
        <v>327</v>
      </c>
      <c r="F506" s="20" t="s">
        <v>218</v>
      </c>
      <c r="G506" s="64">
        <v>0</v>
      </c>
      <c r="H506" s="103"/>
      <c r="I506" s="64">
        <f t="shared" si="134"/>
        <v>0</v>
      </c>
      <c r="J506" s="46"/>
      <c r="K506" s="46"/>
      <c r="L506" s="46"/>
      <c r="M506" s="46"/>
      <c r="N506" s="46"/>
      <c r="O506" s="46"/>
      <c r="P506" s="46"/>
      <c r="Q506" s="46"/>
      <c r="R506" s="46"/>
      <c r="S506" s="46"/>
      <c r="T506" s="46"/>
      <c r="U506" s="46"/>
      <c r="V506" s="46"/>
      <c r="W506" s="46"/>
      <c r="X506" s="46"/>
      <c r="Y506" s="46"/>
      <c r="Z506" s="46"/>
      <c r="AA506" s="46"/>
      <c r="AB506" s="46"/>
      <c r="AC506" s="46"/>
      <c r="AD506" s="46"/>
      <c r="AE506" s="46"/>
      <c r="AF506" s="46"/>
      <c r="AG506" s="46"/>
      <c r="AH506" s="46"/>
      <c r="AI506" s="46"/>
      <c r="AJ506" s="46"/>
      <c r="AK506" s="46"/>
      <c r="AL506" s="46"/>
      <c r="AM506" s="46"/>
      <c r="AN506" s="46"/>
      <c r="AO506" s="46"/>
      <c r="AP506" s="46"/>
      <c r="AQ506" s="46"/>
      <c r="AR506" s="46"/>
      <c r="AS506" s="46"/>
      <c r="AT506" s="46"/>
      <c r="AU506" s="46"/>
      <c r="AV506" s="46"/>
      <c r="AW506" s="46"/>
      <c r="AX506" s="46"/>
      <c r="AY506" s="46"/>
      <c r="AZ506" s="46"/>
      <c r="BA506" s="46"/>
      <c r="BB506" s="46"/>
      <c r="BC506" s="46"/>
      <c r="BD506" s="46"/>
      <c r="BE506" s="46"/>
      <c r="BF506" s="46"/>
      <c r="BG506" s="46"/>
      <c r="BH506" s="46"/>
      <c r="BI506" s="46"/>
      <c r="BJ506" s="46"/>
      <c r="BK506" s="46"/>
      <c r="BL506" s="46"/>
      <c r="BM506" s="46"/>
      <c r="BN506" s="46"/>
      <c r="BO506" s="46"/>
      <c r="BP506" s="46"/>
      <c r="BQ506" s="46"/>
      <c r="BR506" s="46"/>
      <c r="BS506" s="46"/>
      <c r="BT506" s="46"/>
      <c r="BU506" s="46"/>
      <c r="BV506" s="46"/>
      <c r="BW506" s="46"/>
      <c r="BX506" s="46"/>
      <c r="BY506" s="46"/>
      <c r="BZ506" s="46"/>
      <c r="CA506" s="46"/>
      <c r="CB506" s="46"/>
      <c r="CC506" s="46"/>
      <c r="CD506" s="46"/>
      <c r="CE506" s="46"/>
      <c r="CF506" s="46"/>
      <c r="CG506" s="46"/>
      <c r="CH506" s="46"/>
    </row>
    <row r="507" spans="1:86" s="2" customFormat="1" ht="12" hidden="1">
      <c r="A507" s="21" t="s">
        <v>390</v>
      </c>
      <c r="B507" s="20" t="s">
        <v>49</v>
      </c>
      <c r="C507" s="20" t="s">
        <v>9</v>
      </c>
      <c r="D507" s="20" t="s">
        <v>5</v>
      </c>
      <c r="E507" s="20" t="s">
        <v>361</v>
      </c>
      <c r="F507" s="20"/>
      <c r="G507" s="64">
        <f>G508</f>
        <v>0</v>
      </c>
      <c r="H507" s="64">
        <f>H508</f>
        <v>0</v>
      </c>
      <c r="I507" s="64">
        <f t="shared" si="134"/>
        <v>0</v>
      </c>
      <c r="J507" s="46"/>
      <c r="K507" s="46"/>
      <c r="L507" s="46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  <c r="AA507" s="46"/>
      <c r="AB507" s="46"/>
      <c r="AC507" s="46"/>
      <c r="AD507" s="46"/>
      <c r="AE507" s="46"/>
      <c r="AF507" s="46"/>
      <c r="AG507" s="46"/>
      <c r="AH507" s="46"/>
      <c r="AI507" s="46"/>
      <c r="AJ507" s="46"/>
      <c r="AK507" s="46"/>
      <c r="AL507" s="46"/>
      <c r="AM507" s="46"/>
      <c r="AN507" s="46"/>
      <c r="AO507" s="46"/>
      <c r="AP507" s="46"/>
      <c r="AQ507" s="46"/>
      <c r="AR507" s="46"/>
      <c r="AS507" s="46"/>
      <c r="AT507" s="46"/>
      <c r="AU507" s="46"/>
      <c r="AV507" s="46"/>
      <c r="AW507" s="46"/>
      <c r="AX507" s="46"/>
      <c r="AY507" s="46"/>
      <c r="AZ507" s="46"/>
      <c r="BA507" s="46"/>
      <c r="BB507" s="46"/>
      <c r="BC507" s="46"/>
      <c r="BD507" s="46"/>
      <c r="BE507" s="46"/>
      <c r="BF507" s="46"/>
      <c r="BG507" s="46"/>
      <c r="BH507" s="46"/>
      <c r="BI507" s="46"/>
      <c r="BJ507" s="46"/>
      <c r="BK507" s="46"/>
      <c r="BL507" s="46"/>
      <c r="BM507" s="46"/>
      <c r="BN507" s="46"/>
      <c r="BO507" s="46"/>
      <c r="BP507" s="46"/>
      <c r="BQ507" s="46"/>
      <c r="BR507" s="46"/>
      <c r="BS507" s="46"/>
      <c r="BT507" s="46"/>
      <c r="BU507" s="46"/>
      <c r="BV507" s="46"/>
      <c r="BW507" s="46"/>
      <c r="BX507" s="46"/>
      <c r="BY507" s="46"/>
      <c r="BZ507" s="46"/>
      <c r="CA507" s="46"/>
      <c r="CB507" s="46"/>
      <c r="CC507" s="46"/>
      <c r="CD507" s="46"/>
      <c r="CE507" s="46"/>
      <c r="CF507" s="46"/>
      <c r="CG507" s="46"/>
      <c r="CH507" s="46"/>
    </row>
    <row r="508" spans="1:86" s="2" customFormat="1" ht="12" hidden="1">
      <c r="A508" s="21" t="s">
        <v>116</v>
      </c>
      <c r="B508" s="20" t="s">
        <v>49</v>
      </c>
      <c r="C508" s="20" t="s">
        <v>9</v>
      </c>
      <c r="D508" s="20" t="s">
        <v>5</v>
      </c>
      <c r="E508" s="20" t="s">
        <v>361</v>
      </c>
      <c r="F508" s="20" t="s">
        <v>94</v>
      </c>
      <c r="G508" s="64">
        <f>G509</f>
        <v>0</v>
      </c>
      <c r="H508" s="64">
        <f>H509</f>
        <v>0</v>
      </c>
      <c r="I508" s="64">
        <f t="shared" si="134"/>
        <v>0</v>
      </c>
      <c r="J508" s="46"/>
      <c r="K508" s="46"/>
      <c r="L508" s="46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  <c r="AA508" s="46"/>
      <c r="AB508" s="46"/>
      <c r="AC508" s="46"/>
      <c r="AD508" s="46"/>
      <c r="AE508" s="46"/>
      <c r="AF508" s="46"/>
      <c r="AG508" s="46"/>
      <c r="AH508" s="46"/>
      <c r="AI508" s="46"/>
      <c r="AJ508" s="46"/>
      <c r="AK508" s="46"/>
      <c r="AL508" s="46"/>
      <c r="AM508" s="46"/>
      <c r="AN508" s="46"/>
      <c r="AO508" s="46"/>
      <c r="AP508" s="46"/>
      <c r="AQ508" s="46"/>
      <c r="AR508" s="46"/>
      <c r="AS508" s="46"/>
      <c r="AT508" s="46"/>
      <c r="AU508" s="46"/>
      <c r="AV508" s="46"/>
      <c r="AW508" s="46"/>
      <c r="AX508" s="46"/>
      <c r="AY508" s="46"/>
      <c r="AZ508" s="46"/>
      <c r="BA508" s="46"/>
      <c r="BB508" s="46"/>
      <c r="BC508" s="46"/>
      <c r="BD508" s="46"/>
      <c r="BE508" s="46"/>
      <c r="BF508" s="46"/>
      <c r="BG508" s="46"/>
      <c r="BH508" s="46"/>
      <c r="BI508" s="46"/>
      <c r="BJ508" s="46"/>
      <c r="BK508" s="46"/>
      <c r="BL508" s="46"/>
      <c r="BM508" s="46"/>
      <c r="BN508" s="46"/>
      <c r="BO508" s="46"/>
      <c r="BP508" s="46"/>
      <c r="BQ508" s="46"/>
      <c r="BR508" s="46"/>
      <c r="BS508" s="46"/>
      <c r="BT508" s="46"/>
      <c r="BU508" s="46"/>
      <c r="BV508" s="46"/>
      <c r="BW508" s="46"/>
      <c r="BX508" s="46"/>
      <c r="BY508" s="46"/>
      <c r="BZ508" s="46"/>
      <c r="CA508" s="46"/>
      <c r="CB508" s="46"/>
      <c r="CC508" s="46"/>
      <c r="CD508" s="46"/>
      <c r="CE508" s="46"/>
      <c r="CF508" s="46"/>
      <c r="CG508" s="46"/>
      <c r="CH508" s="46"/>
    </row>
    <row r="509" spans="1:86" s="2" customFormat="1" ht="12.75" hidden="1" customHeight="1">
      <c r="A509" s="21" t="s">
        <v>217</v>
      </c>
      <c r="B509" s="20" t="s">
        <v>49</v>
      </c>
      <c r="C509" s="20" t="s">
        <v>9</v>
      </c>
      <c r="D509" s="20" t="s">
        <v>5</v>
      </c>
      <c r="E509" s="20" t="s">
        <v>361</v>
      </c>
      <c r="F509" s="20" t="s">
        <v>218</v>
      </c>
      <c r="G509" s="64">
        <v>0</v>
      </c>
      <c r="H509" s="103"/>
      <c r="I509" s="64">
        <f t="shared" si="134"/>
        <v>0</v>
      </c>
      <c r="J509" s="46"/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  <c r="AA509" s="46"/>
      <c r="AB509" s="46"/>
      <c r="AC509" s="46"/>
      <c r="AD509" s="46"/>
      <c r="AE509" s="46"/>
      <c r="AF509" s="46"/>
      <c r="AG509" s="46"/>
      <c r="AH509" s="46"/>
      <c r="AI509" s="46"/>
      <c r="AJ509" s="46"/>
      <c r="AK509" s="46"/>
      <c r="AL509" s="46"/>
      <c r="AM509" s="46"/>
      <c r="AN509" s="46"/>
      <c r="AO509" s="46"/>
      <c r="AP509" s="46"/>
      <c r="AQ509" s="46"/>
      <c r="AR509" s="46"/>
      <c r="AS509" s="46"/>
      <c r="AT509" s="46"/>
      <c r="AU509" s="46"/>
      <c r="AV509" s="46"/>
      <c r="AW509" s="46"/>
      <c r="AX509" s="46"/>
      <c r="AY509" s="46"/>
      <c r="AZ509" s="46"/>
      <c r="BA509" s="46"/>
      <c r="BB509" s="46"/>
      <c r="BC509" s="46"/>
      <c r="BD509" s="46"/>
      <c r="BE509" s="46"/>
      <c r="BF509" s="46"/>
      <c r="BG509" s="46"/>
      <c r="BH509" s="46"/>
      <c r="BI509" s="46"/>
      <c r="BJ509" s="46"/>
      <c r="BK509" s="46"/>
      <c r="BL509" s="46"/>
      <c r="BM509" s="46"/>
      <c r="BN509" s="46"/>
      <c r="BO509" s="46"/>
      <c r="BP509" s="46"/>
      <c r="BQ509" s="46"/>
      <c r="BR509" s="46"/>
      <c r="BS509" s="46"/>
      <c r="BT509" s="46"/>
      <c r="BU509" s="46"/>
      <c r="BV509" s="46"/>
      <c r="BW509" s="46"/>
      <c r="BX509" s="46"/>
      <c r="BY509" s="46"/>
      <c r="BZ509" s="46"/>
      <c r="CA509" s="46"/>
      <c r="CB509" s="46"/>
      <c r="CC509" s="46"/>
      <c r="CD509" s="46"/>
      <c r="CE509" s="46"/>
      <c r="CF509" s="46"/>
      <c r="CG509" s="46"/>
      <c r="CH509" s="46"/>
    </row>
    <row r="510" spans="1:86" s="2" customFormat="1" ht="12" hidden="1">
      <c r="A510" s="21" t="s">
        <v>363</v>
      </c>
      <c r="B510" s="20" t="s">
        <v>49</v>
      </c>
      <c r="C510" s="20" t="s">
        <v>9</v>
      </c>
      <c r="D510" s="20" t="s">
        <v>5</v>
      </c>
      <c r="E510" s="20" t="s">
        <v>362</v>
      </c>
      <c r="F510" s="20"/>
      <c r="G510" s="64">
        <f>G511</f>
        <v>0</v>
      </c>
      <c r="H510" s="103"/>
      <c r="I510" s="64">
        <f t="shared" si="134"/>
        <v>0</v>
      </c>
      <c r="J510" s="46"/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  <c r="AA510" s="46"/>
      <c r="AB510" s="46"/>
      <c r="AC510" s="46"/>
      <c r="AD510" s="46"/>
      <c r="AE510" s="46"/>
      <c r="AF510" s="46"/>
      <c r="AG510" s="46"/>
      <c r="AH510" s="46"/>
      <c r="AI510" s="46"/>
      <c r="AJ510" s="46"/>
      <c r="AK510" s="46"/>
      <c r="AL510" s="46"/>
      <c r="AM510" s="46"/>
      <c r="AN510" s="46"/>
      <c r="AO510" s="46"/>
      <c r="AP510" s="46"/>
      <c r="AQ510" s="46"/>
      <c r="AR510" s="46"/>
      <c r="AS510" s="46"/>
      <c r="AT510" s="46"/>
      <c r="AU510" s="46"/>
      <c r="AV510" s="46"/>
      <c r="AW510" s="46"/>
      <c r="AX510" s="46"/>
      <c r="AY510" s="46"/>
      <c r="AZ510" s="46"/>
      <c r="BA510" s="46"/>
      <c r="BB510" s="46"/>
      <c r="BC510" s="46"/>
      <c r="BD510" s="46"/>
      <c r="BE510" s="46"/>
      <c r="BF510" s="46"/>
      <c r="BG510" s="46"/>
      <c r="BH510" s="46"/>
      <c r="BI510" s="46"/>
      <c r="BJ510" s="46"/>
      <c r="BK510" s="46"/>
      <c r="BL510" s="46"/>
      <c r="BM510" s="46"/>
      <c r="BN510" s="46"/>
      <c r="BO510" s="46"/>
      <c r="BP510" s="46"/>
      <c r="BQ510" s="46"/>
      <c r="BR510" s="46"/>
      <c r="BS510" s="46"/>
      <c r="BT510" s="46"/>
      <c r="BU510" s="46"/>
      <c r="BV510" s="46"/>
      <c r="BW510" s="46"/>
      <c r="BX510" s="46"/>
      <c r="BY510" s="46"/>
      <c r="BZ510" s="46"/>
      <c r="CA510" s="46"/>
      <c r="CB510" s="46"/>
      <c r="CC510" s="46"/>
      <c r="CD510" s="46"/>
      <c r="CE510" s="46"/>
      <c r="CF510" s="46"/>
      <c r="CG510" s="46"/>
      <c r="CH510" s="46"/>
    </row>
    <row r="511" spans="1:86" s="2" customFormat="1" ht="12" hidden="1">
      <c r="A511" s="21" t="s">
        <v>116</v>
      </c>
      <c r="B511" s="20" t="s">
        <v>49</v>
      </c>
      <c r="C511" s="20" t="s">
        <v>9</v>
      </c>
      <c r="D511" s="20" t="s">
        <v>5</v>
      </c>
      <c r="E511" s="20" t="s">
        <v>362</v>
      </c>
      <c r="F511" s="20" t="s">
        <v>94</v>
      </c>
      <c r="G511" s="64">
        <f>G512</f>
        <v>0</v>
      </c>
      <c r="H511" s="103"/>
      <c r="I511" s="64">
        <f t="shared" si="134"/>
        <v>0</v>
      </c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  <c r="AB511" s="46"/>
      <c r="AC511" s="46"/>
      <c r="AD511" s="46"/>
      <c r="AE511" s="46"/>
      <c r="AF511" s="46"/>
      <c r="AG511" s="46"/>
      <c r="AH511" s="46"/>
      <c r="AI511" s="46"/>
      <c r="AJ511" s="46"/>
      <c r="AK511" s="46"/>
      <c r="AL511" s="46"/>
      <c r="AM511" s="46"/>
      <c r="AN511" s="46"/>
      <c r="AO511" s="46"/>
      <c r="AP511" s="46"/>
      <c r="AQ511" s="46"/>
      <c r="AR511" s="46"/>
      <c r="AS511" s="46"/>
      <c r="AT511" s="46"/>
      <c r="AU511" s="46"/>
      <c r="AV511" s="46"/>
      <c r="AW511" s="46"/>
      <c r="AX511" s="46"/>
      <c r="AY511" s="46"/>
      <c r="AZ511" s="46"/>
      <c r="BA511" s="46"/>
      <c r="BB511" s="46"/>
      <c r="BC511" s="46"/>
      <c r="BD511" s="46"/>
      <c r="BE511" s="46"/>
      <c r="BF511" s="46"/>
      <c r="BG511" s="46"/>
      <c r="BH511" s="46"/>
      <c r="BI511" s="46"/>
      <c r="BJ511" s="46"/>
      <c r="BK511" s="46"/>
      <c r="BL511" s="46"/>
      <c r="BM511" s="46"/>
      <c r="BN511" s="46"/>
      <c r="BO511" s="46"/>
      <c r="BP511" s="46"/>
      <c r="BQ511" s="46"/>
      <c r="BR511" s="46"/>
      <c r="BS511" s="46"/>
      <c r="BT511" s="46"/>
      <c r="BU511" s="46"/>
      <c r="BV511" s="46"/>
      <c r="BW511" s="46"/>
      <c r="BX511" s="46"/>
      <c r="BY511" s="46"/>
      <c r="BZ511" s="46"/>
      <c r="CA511" s="46"/>
      <c r="CB511" s="46"/>
      <c r="CC511" s="46"/>
      <c r="CD511" s="46"/>
      <c r="CE511" s="46"/>
      <c r="CF511" s="46"/>
      <c r="CG511" s="46"/>
      <c r="CH511" s="46"/>
    </row>
    <row r="512" spans="1:86" s="2" customFormat="1" ht="12" hidden="1">
      <c r="A512" s="21" t="s">
        <v>217</v>
      </c>
      <c r="B512" s="20" t="s">
        <v>49</v>
      </c>
      <c r="C512" s="20" t="s">
        <v>9</v>
      </c>
      <c r="D512" s="20" t="s">
        <v>5</v>
      </c>
      <c r="E512" s="20" t="s">
        <v>362</v>
      </c>
      <c r="F512" s="20" t="s">
        <v>218</v>
      </c>
      <c r="G512" s="64"/>
      <c r="H512" s="103"/>
      <c r="I512" s="64">
        <f t="shared" si="134"/>
        <v>0</v>
      </c>
      <c r="J512" s="46"/>
      <c r="K512" s="46"/>
      <c r="L512" s="46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  <c r="AA512" s="46"/>
      <c r="AB512" s="46"/>
      <c r="AC512" s="46"/>
      <c r="AD512" s="46"/>
      <c r="AE512" s="46"/>
      <c r="AF512" s="46"/>
      <c r="AG512" s="46"/>
      <c r="AH512" s="46"/>
      <c r="AI512" s="46"/>
      <c r="AJ512" s="46"/>
      <c r="AK512" s="46"/>
      <c r="AL512" s="46"/>
      <c r="AM512" s="46"/>
      <c r="AN512" s="46"/>
      <c r="AO512" s="46"/>
      <c r="AP512" s="46"/>
      <c r="AQ512" s="46"/>
      <c r="AR512" s="46"/>
      <c r="AS512" s="46"/>
      <c r="AT512" s="46"/>
      <c r="AU512" s="46"/>
      <c r="AV512" s="46"/>
      <c r="AW512" s="46"/>
      <c r="AX512" s="46"/>
      <c r="AY512" s="46"/>
      <c r="AZ512" s="46"/>
      <c r="BA512" s="46"/>
      <c r="BB512" s="46"/>
      <c r="BC512" s="46"/>
      <c r="BD512" s="46"/>
      <c r="BE512" s="46"/>
      <c r="BF512" s="46"/>
      <c r="BG512" s="46"/>
      <c r="BH512" s="46"/>
      <c r="BI512" s="46"/>
      <c r="BJ512" s="46"/>
      <c r="BK512" s="46"/>
      <c r="BL512" s="46"/>
      <c r="BM512" s="46"/>
      <c r="BN512" s="46"/>
      <c r="BO512" s="46"/>
      <c r="BP512" s="46"/>
      <c r="BQ512" s="46"/>
      <c r="BR512" s="46"/>
      <c r="BS512" s="46"/>
      <c r="BT512" s="46"/>
      <c r="BU512" s="46"/>
      <c r="BV512" s="46"/>
      <c r="BW512" s="46"/>
      <c r="BX512" s="46"/>
      <c r="BY512" s="46"/>
      <c r="BZ512" s="46"/>
      <c r="CA512" s="46"/>
      <c r="CB512" s="46"/>
      <c r="CC512" s="46"/>
      <c r="CD512" s="46"/>
      <c r="CE512" s="46"/>
      <c r="CF512" s="46"/>
      <c r="CG512" s="46"/>
      <c r="CH512" s="46"/>
    </row>
    <row r="513" spans="1:86" s="2" customFormat="1" ht="12">
      <c r="A513" s="21" t="s">
        <v>130</v>
      </c>
      <c r="B513" s="20" t="s">
        <v>49</v>
      </c>
      <c r="C513" s="20" t="s">
        <v>9</v>
      </c>
      <c r="D513" s="20" t="s">
        <v>5</v>
      </c>
      <c r="E513" s="20" t="s">
        <v>254</v>
      </c>
      <c r="F513" s="20"/>
      <c r="G513" s="64">
        <f>G517+G520+G514+G523</f>
        <v>6480.8</v>
      </c>
      <c r="H513" s="64">
        <f>H517+H520+H514+H523</f>
        <v>0</v>
      </c>
      <c r="I513" s="64">
        <f t="shared" si="134"/>
        <v>6480.8</v>
      </c>
      <c r="J513" s="46"/>
      <c r="K513" s="46"/>
      <c r="L513" s="46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  <c r="AA513" s="46"/>
      <c r="AB513" s="46"/>
      <c r="AC513" s="46"/>
      <c r="AD513" s="46"/>
      <c r="AE513" s="46"/>
      <c r="AF513" s="46"/>
      <c r="AG513" s="46"/>
      <c r="AH513" s="46"/>
      <c r="AI513" s="46"/>
      <c r="AJ513" s="46"/>
      <c r="AK513" s="46"/>
      <c r="AL513" s="46"/>
      <c r="AM513" s="46"/>
      <c r="AN513" s="46"/>
      <c r="AO513" s="46"/>
      <c r="AP513" s="46"/>
      <c r="AQ513" s="46"/>
      <c r="AR513" s="46"/>
      <c r="AS513" s="46"/>
      <c r="AT513" s="46"/>
      <c r="AU513" s="46"/>
      <c r="AV513" s="46"/>
      <c r="AW513" s="46"/>
      <c r="AX513" s="46"/>
      <c r="AY513" s="46"/>
      <c r="AZ513" s="46"/>
      <c r="BA513" s="46"/>
      <c r="BB513" s="46"/>
      <c r="BC513" s="46"/>
      <c r="BD513" s="46"/>
      <c r="BE513" s="46"/>
      <c r="BF513" s="46"/>
      <c r="BG513" s="46"/>
      <c r="BH513" s="46"/>
      <c r="BI513" s="46"/>
      <c r="BJ513" s="46"/>
      <c r="BK513" s="46"/>
      <c r="BL513" s="46"/>
      <c r="BM513" s="46"/>
      <c r="BN513" s="46"/>
      <c r="BO513" s="46"/>
      <c r="BP513" s="46"/>
      <c r="BQ513" s="46"/>
      <c r="BR513" s="46"/>
      <c r="BS513" s="46"/>
      <c r="BT513" s="46"/>
      <c r="BU513" s="46"/>
      <c r="BV513" s="46"/>
      <c r="BW513" s="46"/>
      <c r="BX513" s="46"/>
      <c r="BY513" s="46"/>
      <c r="BZ513" s="46"/>
      <c r="CA513" s="46"/>
      <c r="CB513" s="46"/>
      <c r="CC513" s="46"/>
      <c r="CD513" s="46"/>
      <c r="CE513" s="46"/>
      <c r="CF513" s="46"/>
      <c r="CG513" s="46"/>
      <c r="CH513" s="46"/>
    </row>
    <row r="514" spans="1:86" s="2" customFormat="1" ht="36">
      <c r="A514" s="21" t="s">
        <v>132</v>
      </c>
      <c r="B514" s="20" t="s">
        <v>49</v>
      </c>
      <c r="C514" s="20" t="s">
        <v>9</v>
      </c>
      <c r="D514" s="20" t="s">
        <v>5</v>
      </c>
      <c r="E514" s="20" t="s">
        <v>291</v>
      </c>
      <c r="F514" s="20"/>
      <c r="G514" s="64">
        <f>G515</f>
        <v>5734</v>
      </c>
      <c r="H514" s="64">
        <f t="shared" ref="H514:H515" si="139">H515</f>
        <v>0</v>
      </c>
      <c r="I514" s="64">
        <f t="shared" si="134"/>
        <v>5734</v>
      </c>
      <c r="J514" s="46"/>
      <c r="K514" s="46"/>
      <c r="L514" s="46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  <c r="AA514" s="46"/>
      <c r="AB514" s="46"/>
      <c r="AC514" s="46"/>
      <c r="AD514" s="46"/>
      <c r="AE514" s="46"/>
      <c r="AF514" s="46"/>
      <c r="AG514" s="46"/>
      <c r="AH514" s="46"/>
      <c r="AI514" s="46"/>
      <c r="AJ514" s="46"/>
      <c r="AK514" s="46"/>
      <c r="AL514" s="46"/>
      <c r="AM514" s="46"/>
      <c r="AN514" s="46"/>
      <c r="AO514" s="46"/>
      <c r="AP514" s="46"/>
      <c r="AQ514" s="46"/>
      <c r="AR514" s="46"/>
      <c r="AS514" s="46"/>
      <c r="AT514" s="46"/>
      <c r="AU514" s="46"/>
      <c r="AV514" s="46"/>
      <c r="AW514" s="46"/>
      <c r="AX514" s="46"/>
      <c r="AY514" s="46"/>
      <c r="AZ514" s="46"/>
      <c r="BA514" s="46"/>
      <c r="BB514" s="46"/>
      <c r="BC514" s="46"/>
      <c r="BD514" s="46"/>
      <c r="BE514" s="46"/>
      <c r="BF514" s="46"/>
      <c r="BG514" s="46"/>
      <c r="BH514" s="46"/>
      <c r="BI514" s="46"/>
      <c r="BJ514" s="46"/>
      <c r="BK514" s="46"/>
      <c r="BL514" s="46"/>
      <c r="BM514" s="46"/>
      <c r="BN514" s="46"/>
      <c r="BO514" s="46"/>
      <c r="BP514" s="46"/>
      <c r="BQ514" s="46"/>
      <c r="BR514" s="46"/>
      <c r="BS514" s="46"/>
      <c r="BT514" s="46"/>
      <c r="BU514" s="46"/>
      <c r="BV514" s="46"/>
      <c r="BW514" s="46"/>
      <c r="BX514" s="46"/>
      <c r="BY514" s="46"/>
      <c r="BZ514" s="46"/>
      <c r="CA514" s="46"/>
      <c r="CB514" s="46"/>
      <c r="CC514" s="46"/>
      <c r="CD514" s="46"/>
      <c r="CE514" s="46"/>
      <c r="CF514" s="46"/>
      <c r="CG514" s="46"/>
      <c r="CH514" s="46"/>
    </row>
    <row r="515" spans="1:86" s="2" customFormat="1" ht="12">
      <c r="A515" s="21" t="s">
        <v>116</v>
      </c>
      <c r="B515" s="20" t="s">
        <v>49</v>
      </c>
      <c r="C515" s="20" t="s">
        <v>9</v>
      </c>
      <c r="D515" s="20" t="s">
        <v>5</v>
      </c>
      <c r="E515" s="20" t="s">
        <v>291</v>
      </c>
      <c r="F515" s="20" t="s">
        <v>94</v>
      </c>
      <c r="G515" s="64">
        <f>G516</f>
        <v>5734</v>
      </c>
      <c r="H515" s="64">
        <f t="shared" si="139"/>
        <v>0</v>
      </c>
      <c r="I515" s="64">
        <f t="shared" si="134"/>
        <v>5734</v>
      </c>
      <c r="J515" s="46"/>
      <c r="K515" s="46"/>
      <c r="L515" s="46"/>
      <c r="M515" s="46"/>
      <c r="N515" s="46"/>
      <c r="O515" s="46"/>
      <c r="P515" s="46"/>
      <c r="Q515" s="46"/>
      <c r="R515" s="46"/>
      <c r="S515" s="46"/>
      <c r="T515" s="46"/>
      <c r="U515" s="46"/>
      <c r="V515" s="46"/>
      <c r="W515" s="46"/>
      <c r="X515" s="46"/>
      <c r="Y515" s="46"/>
      <c r="Z515" s="46"/>
      <c r="AA515" s="46"/>
      <c r="AB515" s="46"/>
      <c r="AC515" s="46"/>
      <c r="AD515" s="46"/>
      <c r="AE515" s="46"/>
      <c r="AF515" s="46"/>
      <c r="AG515" s="46"/>
      <c r="AH515" s="46"/>
      <c r="AI515" s="46"/>
      <c r="AJ515" s="46"/>
      <c r="AK515" s="46"/>
      <c r="AL515" s="46"/>
      <c r="AM515" s="46"/>
      <c r="AN515" s="46"/>
      <c r="AO515" s="46"/>
      <c r="AP515" s="46"/>
      <c r="AQ515" s="46"/>
      <c r="AR515" s="46"/>
      <c r="AS515" s="46"/>
      <c r="AT515" s="46"/>
      <c r="AU515" s="46"/>
      <c r="AV515" s="46"/>
      <c r="AW515" s="46"/>
      <c r="AX515" s="46"/>
      <c r="AY515" s="46"/>
      <c r="AZ515" s="46"/>
      <c r="BA515" s="46"/>
      <c r="BB515" s="46"/>
      <c r="BC515" s="46"/>
      <c r="BD515" s="46"/>
      <c r="BE515" s="46"/>
      <c r="BF515" s="46"/>
      <c r="BG515" s="46"/>
      <c r="BH515" s="46"/>
      <c r="BI515" s="46"/>
      <c r="BJ515" s="46"/>
      <c r="BK515" s="46"/>
      <c r="BL515" s="46"/>
      <c r="BM515" s="46"/>
      <c r="BN515" s="46"/>
      <c r="BO515" s="46"/>
      <c r="BP515" s="46"/>
      <c r="BQ515" s="46"/>
      <c r="BR515" s="46"/>
      <c r="BS515" s="46"/>
      <c r="BT515" s="46"/>
      <c r="BU515" s="46"/>
      <c r="BV515" s="46"/>
      <c r="BW515" s="46"/>
      <c r="BX515" s="46"/>
      <c r="BY515" s="46"/>
      <c r="BZ515" s="46"/>
      <c r="CA515" s="46"/>
      <c r="CB515" s="46"/>
      <c r="CC515" s="46"/>
      <c r="CD515" s="46"/>
      <c r="CE515" s="46"/>
      <c r="CF515" s="46"/>
      <c r="CG515" s="46"/>
      <c r="CH515" s="46"/>
    </row>
    <row r="516" spans="1:86" s="2" customFormat="1" ht="12">
      <c r="A516" s="21" t="s">
        <v>217</v>
      </c>
      <c r="B516" s="20" t="s">
        <v>49</v>
      </c>
      <c r="C516" s="20" t="s">
        <v>9</v>
      </c>
      <c r="D516" s="20" t="s">
        <v>5</v>
      </c>
      <c r="E516" s="20" t="s">
        <v>291</v>
      </c>
      <c r="F516" s="20" t="s">
        <v>218</v>
      </c>
      <c r="G516" s="64">
        <v>5734</v>
      </c>
      <c r="H516" s="103"/>
      <c r="I516" s="64">
        <f t="shared" si="134"/>
        <v>5734</v>
      </c>
      <c r="J516" s="46"/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  <c r="AB516" s="46"/>
      <c r="AC516" s="46"/>
      <c r="AD516" s="46"/>
      <c r="AE516" s="46"/>
      <c r="AF516" s="46"/>
      <c r="AG516" s="46"/>
      <c r="AH516" s="46"/>
      <c r="AI516" s="46"/>
      <c r="AJ516" s="46"/>
      <c r="AK516" s="46"/>
      <c r="AL516" s="46"/>
      <c r="AM516" s="46"/>
      <c r="AN516" s="46"/>
      <c r="AO516" s="46"/>
      <c r="AP516" s="46"/>
      <c r="AQ516" s="46"/>
      <c r="AR516" s="46"/>
      <c r="AS516" s="46"/>
      <c r="AT516" s="46"/>
      <c r="AU516" s="46"/>
      <c r="AV516" s="46"/>
      <c r="AW516" s="46"/>
      <c r="AX516" s="46"/>
      <c r="AY516" s="46"/>
      <c r="AZ516" s="46"/>
      <c r="BA516" s="46"/>
      <c r="BB516" s="46"/>
      <c r="BC516" s="46"/>
      <c r="BD516" s="46"/>
      <c r="BE516" s="46"/>
      <c r="BF516" s="46"/>
      <c r="BG516" s="46"/>
      <c r="BH516" s="46"/>
      <c r="BI516" s="46"/>
      <c r="BJ516" s="46"/>
      <c r="BK516" s="46"/>
      <c r="BL516" s="46"/>
      <c r="BM516" s="46"/>
      <c r="BN516" s="46"/>
      <c r="BO516" s="46"/>
      <c r="BP516" s="46"/>
      <c r="BQ516" s="46"/>
      <c r="BR516" s="46"/>
      <c r="BS516" s="46"/>
      <c r="BT516" s="46"/>
      <c r="BU516" s="46"/>
      <c r="BV516" s="46"/>
      <c r="BW516" s="46"/>
      <c r="BX516" s="46"/>
      <c r="BY516" s="46"/>
      <c r="BZ516" s="46"/>
      <c r="CA516" s="46"/>
      <c r="CB516" s="46"/>
      <c r="CC516" s="46"/>
      <c r="CD516" s="46"/>
      <c r="CE516" s="46"/>
      <c r="CF516" s="46"/>
      <c r="CG516" s="46"/>
      <c r="CH516" s="46"/>
    </row>
    <row r="517" spans="1:86" s="2" customFormat="1" ht="24">
      <c r="A517" s="21" t="s">
        <v>98</v>
      </c>
      <c r="B517" s="20" t="s">
        <v>49</v>
      </c>
      <c r="C517" s="20" t="s">
        <v>9</v>
      </c>
      <c r="D517" s="20" t="s">
        <v>5</v>
      </c>
      <c r="E517" s="20" t="s">
        <v>261</v>
      </c>
      <c r="F517" s="20"/>
      <c r="G517" s="64">
        <f>G518</f>
        <v>731.8</v>
      </c>
      <c r="H517" s="64">
        <f t="shared" ref="H517:H518" si="140">H518</f>
        <v>0</v>
      </c>
      <c r="I517" s="64">
        <f t="shared" si="134"/>
        <v>731.8</v>
      </c>
      <c r="J517" s="46"/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  <c r="AB517" s="46"/>
      <c r="AC517" s="46"/>
      <c r="AD517" s="46"/>
      <c r="AE517" s="46"/>
      <c r="AF517" s="46"/>
      <c r="AG517" s="46"/>
      <c r="AH517" s="46"/>
      <c r="AI517" s="46"/>
      <c r="AJ517" s="46"/>
      <c r="AK517" s="46"/>
      <c r="AL517" s="46"/>
      <c r="AM517" s="46"/>
      <c r="AN517" s="46"/>
      <c r="AO517" s="46"/>
      <c r="AP517" s="46"/>
      <c r="AQ517" s="46"/>
      <c r="AR517" s="46"/>
      <c r="AS517" s="46"/>
      <c r="AT517" s="46"/>
      <c r="AU517" s="46"/>
      <c r="AV517" s="46"/>
      <c r="AW517" s="46"/>
      <c r="AX517" s="46"/>
      <c r="AY517" s="46"/>
      <c r="AZ517" s="46"/>
      <c r="BA517" s="46"/>
      <c r="BB517" s="46"/>
      <c r="BC517" s="46"/>
      <c r="BD517" s="46"/>
      <c r="BE517" s="46"/>
      <c r="BF517" s="46"/>
      <c r="BG517" s="46"/>
      <c r="BH517" s="46"/>
      <c r="BI517" s="46"/>
      <c r="BJ517" s="46"/>
      <c r="BK517" s="46"/>
      <c r="BL517" s="46"/>
      <c r="BM517" s="46"/>
      <c r="BN517" s="46"/>
      <c r="BO517" s="46"/>
      <c r="BP517" s="46"/>
      <c r="BQ517" s="46"/>
      <c r="BR517" s="46"/>
      <c r="BS517" s="46"/>
      <c r="BT517" s="46"/>
      <c r="BU517" s="46"/>
      <c r="BV517" s="46"/>
      <c r="BW517" s="46"/>
      <c r="BX517" s="46"/>
      <c r="BY517" s="46"/>
      <c r="BZ517" s="46"/>
      <c r="CA517" s="46"/>
      <c r="CB517" s="46"/>
      <c r="CC517" s="46"/>
      <c r="CD517" s="46"/>
      <c r="CE517" s="46"/>
      <c r="CF517" s="46"/>
      <c r="CG517" s="46"/>
      <c r="CH517" s="46"/>
    </row>
    <row r="518" spans="1:86" s="2" customFormat="1" ht="12">
      <c r="A518" s="21" t="s">
        <v>95</v>
      </c>
      <c r="B518" s="20" t="s">
        <v>49</v>
      </c>
      <c r="C518" s="20" t="s">
        <v>9</v>
      </c>
      <c r="D518" s="20" t="s">
        <v>5</v>
      </c>
      <c r="E518" s="20" t="s">
        <v>263</v>
      </c>
      <c r="F518" s="20" t="s">
        <v>94</v>
      </c>
      <c r="G518" s="64">
        <f>G519</f>
        <v>731.8</v>
      </c>
      <c r="H518" s="64">
        <f t="shared" si="140"/>
        <v>0</v>
      </c>
      <c r="I518" s="64">
        <f t="shared" si="134"/>
        <v>731.8</v>
      </c>
      <c r="J518" s="46"/>
      <c r="K518" s="46"/>
      <c r="L518" s="46"/>
      <c r="M518" s="46"/>
      <c r="N518" s="46"/>
      <c r="O518" s="46"/>
      <c r="P518" s="46"/>
      <c r="Q518" s="46"/>
      <c r="R518" s="46"/>
      <c r="S518" s="46"/>
      <c r="T518" s="46"/>
      <c r="U518" s="46"/>
      <c r="V518" s="46"/>
      <c r="W518" s="46"/>
      <c r="X518" s="46"/>
      <c r="Y518" s="46"/>
      <c r="Z518" s="46"/>
      <c r="AA518" s="46"/>
      <c r="AB518" s="46"/>
      <c r="AC518" s="46"/>
      <c r="AD518" s="46"/>
      <c r="AE518" s="46"/>
      <c r="AF518" s="46"/>
      <c r="AG518" s="46"/>
      <c r="AH518" s="46"/>
      <c r="AI518" s="46"/>
      <c r="AJ518" s="46"/>
      <c r="AK518" s="46"/>
      <c r="AL518" s="46"/>
      <c r="AM518" s="46"/>
      <c r="AN518" s="46"/>
      <c r="AO518" s="46"/>
      <c r="AP518" s="46"/>
      <c r="AQ518" s="46"/>
      <c r="AR518" s="46"/>
      <c r="AS518" s="46"/>
      <c r="AT518" s="46"/>
      <c r="AU518" s="46"/>
      <c r="AV518" s="46"/>
      <c r="AW518" s="46"/>
      <c r="AX518" s="46"/>
      <c r="AY518" s="46"/>
      <c r="AZ518" s="46"/>
      <c r="BA518" s="46"/>
      <c r="BB518" s="46"/>
      <c r="BC518" s="46"/>
      <c r="BD518" s="46"/>
      <c r="BE518" s="46"/>
      <c r="BF518" s="46"/>
      <c r="BG518" s="46"/>
      <c r="BH518" s="46"/>
      <c r="BI518" s="46"/>
      <c r="BJ518" s="46"/>
      <c r="BK518" s="46"/>
      <c r="BL518" s="46"/>
      <c r="BM518" s="46"/>
      <c r="BN518" s="46"/>
      <c r="BO518" s="46"/>
      <c r="BP518" s="46"/>
      <c r="BQ518" s="46"/>
      <c r="BR518" s="46"/>
      <c r="BS518" s="46"/>
      <c r="BT518" s="46"/>
      <c r="BU518" s="46"/>
      <c r="BV518" s="46"/>
      <c r="BW518" s="46"/>
      <c r="BX518" s="46"/>
      <c r="BY518" s="46"/>
      <c r="BZ518" s="46"/>
      <c r="CA518" s="46"/>
      <c r="CB518" s="46"/>
      <c r="CC518" s="46"/>
      <c r="CD518" s="46"/>
      <c r="CE518" s="46"/>
      <c r="CF518" s="46"/>
      <c r="CG518" s="46"/>
      <c r="CH518" s="46"/>
    </row>
    <row r="519" spans="1:86" s="2" customFormat="1" ht="12">
      <c r="A519" s="21" t="s">
        <v>217</v>
      </c>
      <c r="B519" s="20" t="s">
        <v>49</v>
      </c>
      <c r="C519" s="20" t="s">
        <v>9</v>
      </c>
      <c r="D519" s="20" t="s">
        <v>5</v>
      </c>
      <c r="E519" s="20" t="s">
        <v>261</v>
      </c>
      <c r="F519" s="20" t="s">
        <v>218</v>
      </c>
      <c r="G519" s="64">
        <v>731.8</v>
      </c>
      <c r="H519" s="103"/>
      <c r="I519" s="64">
        <f t="shared" si="134"/>
        <v>731.8</v>
      </c>
      <c r="J519" s="46"/>
      <c r="K519" s="46"/>
      <c r="L519" s="46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  <c r="AA519" s="46"/>
      <c r="AB519" s="46"/>
      <c r="AC519" s="46"/>
      <c r="AD519" s="46"/>
      <c r="AE519" s="46"/>
      <c r="AF519" s="46"/>
      <c r="AG519" s="46"/>
      <c r="AH519" s="46"/>
      <c r="AI519" s="46"/>
      <c r="AJ519" s="46"/>
      <c r="AK519" s="46"/>
      <c r="AL519" s="46"/>
      <c r="AM519" s="46"/>
      <c r="AN519" s="46"/>
      <c r="AO519" s="46"/>
      <c r="AP519" s="46"/>
      <c r="AQ519" s="46"/>
      <c r="AR519" s="46"/>
      <c r="AS519" s="46"/>
      <c r="AT519" s="46"/>
      <c r="AU519" s="46"/>
      <c r="AV519" s="46"/>
      <c r="AW519" s="46"/>
      <c r="AX519" s="46"/>
      <c r="AY519" s="46"/>
      <c r="AZ519" s="46"/>
      <c r="BA519" s="46"/>
      <c r="BB519" s="46"/>
      <c r="BC519" s="46"/>
      <c r="BD519" s="46"/>
      <c r="BE519" s="46"/>
      <c r="BF519" s="46"/>
      <c r="BG519" s="46"/>
      <c r="BH519" s="46"/>
      <c r="BI519" s="46"/>
      <c r="BJ519" s="46"/>
      <c r="BK519" s="46"/>
      <c r="BL519" s="46"/>
      <c r="BM519" s="46"/>
      <c r="BN519" s="46"/>
      <c r="BO519" s="46"/>
      <c r="BP519" s="46"/>
      <c r="BQ519" s="46"/>
      <c r="BR519" s="46"/>
      <c r="BS519" s="46"/>
      <c r="BT519" s="46"/>
      <c r="BU519" s="46"/>
      <c r="BV519" s="46"/>
      <c r="BW519" s="46"/>
      <c r="BX519" s="46"/>
      <c r="BY519" s="46"/>
      <c r="BZ519" s="46"/>
      <c r="CA519" s="46"/>
      <c r="CB519" s="46"/>
      <c r="CC519" s="46"/>
      <c r="CD519" s="46"/>
      <c r="CE519" s="46"/>
      <c r="CF519" s="46"/>
      <c r="CG519" s="46"/>
      <c r="CH519" s="46"/>
    </row>
    <row r="520" spans="1:86" s="2" customFormat="1" ht="24" hidden="1">
      <c r="A520" s="21" t="s">
        <v>96</v>
      </c>
      <c r="B520" s="20" t="s">
        <v>49</v>
      </c>
      <c r="C520" s="20" t="s">
        <v>9</v>
      </c>
      <c r="D520" s="20" t="s">
        <v>5</v>
      </c>
      <c r="E520" s="20" t="s">
        <v>264</v>
      </c>
      <c r="F520" s="20"/>
      <c r="G520" s="64">
        <f>G521</f>
        <v>0</v>
      </c>
      <c r="H520" s="64">
        <f t="shared" ref="H520:H521" si="141">H521</f>
        <v>0</v>
      </c>
      <c r="I520" s="64">
        <f t="shared" si="134"/>
        <v>0</v>
      </c>
      <c r="J520" s="46"/>
      <c r="K520" s="46"/>
      <c r="L520" s="46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  <c r="AA520" s="46"/>
      <c r="AB520" s="46"/>
      <c r="AC520" s="46"/>
      <c r="AD520" s="46"/>
      <c r="AE520" s="46"/>
      <c r="AF520" s="46"/>
      <c r="AG520" s="46"/>
      <c r="AH520" s="46"/>
      <c r="AI520" s="46"/>
      <c r="AJ520" s="46"/>
      <c r="AK520" s="46"/>
      <c r="AL520" s="46"/>
      <c r="AM520" s="46"/>
      <c r="AN520" s="46"/>
      <c r="AO520" s="46"/>
      <c r="AP520" s="46"/>
      <c r="AQ520" s="46"/>
      <c r="AR520" s="46"/>
      <c r="AS520" s="46"/>
      <c r="AT520" s="46"/>
      <c r="AU520" s="46"/>
      <c r="AV520" s="46"/>
      <c r="AW520" s="46"/>
      <c r="AX520" s="46"/>
      <c r="AY520" s="46"/>
      <c r="AZ520" s="46"/>
      <c r="BA520" s="46"/>
      <c r="BB520" s="46"/>
      <c r="BC520" s="46"/>
      <c r="BD520" s="46"/>
      <c r="BE520" s="46"/>
      <c r="BF520" s="46"/>
      <c r="BG520" s="46"/>
      <c r="BH520" s="46"/>
      <c r="BI520" s="46"/>
      <c r="BJ520" s="46"/>
      <c r="BK520" s="46"/>
      <c r="BL520" s="46"/>
      <c r="BM520" s="46"/>
      <c r="BN520" s="46"/>
      <c r="BO520" s="46"/>
      <c r="BP520" s="46"/>
      <c r="BQ520" s="46"/>
      <c r="BR520" s="46"/>
      <c r="BS520" s="46"/>
      <c r="BT520" s="46"/>
      <c r="BU520" s="46"/>
      <c r="BV520" s="46"/>
      <c r="BW520" s="46"/>
      <c r="BX520" s="46"/>
      <c r="BY520" s="46"/>
      <c r="BZ520" s="46"/>
      <c r="CA520" s="46"/>
      <c r="CB520" s="46"/>
      <c r="CC520" s="46"/>
      <c r="CD520" s="46"/>
      <c r="CE520" s="46"/>
      <c r="CF520" s="46"/>
      <c r="CG520" s="46"/>
      <c r="CH520" s="46"/>
    </row>
    <row r="521" spans="1:86" s="2" customFormat="1" ht="13.5" hidden="1" customHeight="1">
      <c r="A521" s="21" t="s">
        <v>95</v>
      </c>
      <c r="B521" s="20" t="s">
        <v>49</v>
      </c>
      <c r="C521" s="20" t="s">
        <v>9</v>
      </c>
      <c r="D521" s="20" t="s">
        <v>5</v>
      </c>
      <c r="E521" s="20" t="s">
        <v>264</v>
      </c>
      <c r="F521" s="20" t="s">
        <v>94</v>
      </c>
      <c r="G521" s="64">
        <f>G522</f>
        <v>0</v>
      </c>
      <c r="H521" s="64">
        <f t="shared" si="141"/>
        <v>0</v>
      </c>
      <c r="I521" s="64">
        <f t="shared" si="134"/>
        <v>0</v>
      </c>
      <c r="J521" s="46"/>
      <c r="K521" s="46"/>
      <c r="L521" s="46"/>
      <c r="M521" s="46"/>
      <c r="N521" s="46"/>
      <c r="O521" s="46"/>
      <c r="P521" s="46"/>
      <c r="Q521" s="46"/>
      <c r="R521" s="46"/>
      <c r="S521" s="46"/>
      <c r="T521" s="46"/>
      <c r="U521" s="46"/>
      <c r="V521" s="46"/>
      <c r="W521" s="46"/>
      <c r="X521" s="46"/>
      <c r="Y521" s="46"/>
      <c r="Z521" s="46"/>
      <c r="AA521" s="46"/>
      <c r="AB521" s="46"/>
      <c r="AC521" s="46"/>
      <c r="AD521" s="46"/>
      <c r="AE521" s="46"/>
      <c r="AF521" s="46"/>
      <c r="AG521" s="46"/>
      <c r="AH521" s="46"/>
      <c r="AI521" s="46"/>
      <c r="AJ521" s="46"/>
      <c r="AK521" s="46"/>
      <c r="AL521" s="46"/>
      <c r="AM521" s="46"/>
      <c r="AN521" s="46"/>
      <c r="AO521" s="46"/>
      <c r="AP521" s="46"/>
      <c r="AQ521" s="46"/>
      <c r="AR521" s="46"/>
      <c r="AS521" s="46"/>
      <c r="AT521" s="46"/>
      <c r="AU521" s="46"/>
      <c r="AV521" s="46"/>
      <c r="AW521" s="46"/>
      <c r="AX521" s="46"/>
      <c r="AY521" s="46"/>
      <c r="AZ521" s="46"/>
      <c r="BA521" s="46"/>
      <c r="BB521" s="46"/>
      <c r="BC521" s="46"/>
      <c r="BD521" s="46"/>
      <c r="BE521" s="46"/>
      <c r="BF521" s="46"/>
      <c r="BG521" s="46"/>
      <c r="BH521" s="46"/>
      <c r="BI521" s="46"/>
      <c r="BJ521" s="46"/>
      <c r="BK521" s="46"/>
      <c r="BL521" s="46"/>
      <c r="BM521" s="46"/>
      <c r="BN521" s="46"/>
      <c r="BO521" s="46"/>
      <c r="BP521" s="46"/>
      <c r="BQ521" s="46"/>
      <c r="BR521" s="46"/>
      <c r="BS521" s="46"/>
      <c r="BT521" s="46"/>
      <c r="BU521" s="46"/>
      <c r="BV521" s="46"/>
      <c r="BW521" s="46"/>
      <c r="BX521" s="46"/>
      <c r="BY521" s="46"/>
      <c r="BZ521" s="46"/>
      <c r="CA521" s="46"/>
      <c r="CB521" s="46"/>
      <c r="CC521" s="46"/>
      <c r="CD521" s="46"/>
      <c r="CE521" s="46"/>
      <c r="CF521" s="46"/>
      <c r="CG521" s="46"/>
      <c r="CH521" s="46"/>
    </row>
    <row r="522" spans="1:86" s="2" customFormat="1" ht="12" hidden="1">
      <c r="A522" s="21" t="s">
        <v>217</v>
      </c>
      <c r="B522" s="20" t="s">
        <v>49</v>
      </c>
      <c r="C522" s="20" t="s">
        <v>9</v>
      </c>
      <c r="D522" s="20" t="s">
        <v>5</v>
      </c>
      <c r="E522" s="20" t="s">
        <v>264</v>
      </c>
      <c r="F522" s="20" t="s">
        <v>218</v>
      </c>
      <c r="G522" s="64">
        <v>0</v>
      </c>
      <c r="H522" s="103"/>
      <c r="I522" s="64">
        <f t="shared" si="134"/>
        <v>0</v>
      </c>
      <c r="J522" s="46"/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  <c r="AB522" s="46"/>
      <c r="AC522" s="46"/>
      <c r="AD522" s="46"/>
      <c r="AE522" s="46"/>
      <c r="AF522" s="46"/>
      <c r="AG522" s="46"/>
      <c r="AH522" s="46"/>
      <c r="AI522" s="46"/>
      <c r="AJ522" s="46"/>
      <c r="AK522" s="46"/>
      <c r="AL522" s="46"/>
      <c r="AM522" s="46"/>
      <c r="AN522" s="46"/>
      <c r="AO522" s="46"/>
      <c r="AP522" s="46"/>
      <c r="AQ522" s="46"/>
      <c r="AR522" s="46"/>
      <c r="AS522" s="46"/>
      <c r="AT522" s="46"/>
      <c r="AU522" s="46"/>
      <c r="AV522" s="46"/>
      <c r="AW522" s="46"/>
      <c r="AX522" s="46"/>
      <c r="AY522" s="46"/>
      <c r="AZ522" s="46"/>
      <c r="BA522" s="46"/>
      <c r="BB522" s="46"/>
      <c r="BC522" s="46"/>
      <c r="BD522" s="46"/>
      <c r="BE522" s="46"/>
      <c r="BF522" s="46"/>
      <c r="BG522" s="46"/>
      <c r="BH522" s="46"/>
      <c r="BI522" s="46"/>
      <c r="BJ522" s="46"/>
      <c r="BK522" s="46"/>
      <c r="BL522" s="46"/>
      <c r="BM522" s="46"/>
      <c r="BN522" s="46"/>
      <c r="BO522" s="46"/>
      <c r="BP522" s="46"/>
      <c r="BQ522" s="46"/>
      <c r="BR522" s="46"/>
      <c r="BS522" s="46"/>
      <c r="BT522" s="46"/>
      <c r="BU522" s="46"/>
      <c r="BV522" s="46"/>
      <c r="BW522" s="46"/>
      <c r="BX522" s="46"/>
      <c r="BY522" s="46"/>
      <c r="BZ522" s="46"/>
      <c r="CA522" s="46"/>
      <c r="CB522" s="46"/>
      <c r="CC522" s="46"/>
      <c r="CD522" s="46"/>
      <c r="CE522" s="46"/>
      <c r="CF522" s="46"/>
      <c r="CG522" s="46"/>
      <c r="CH522" s="46"/>
    </row>
    <row r="523" spans="1:86" s="2" customFormat="1" ht="36">
      <c r="A523" s="21" t="s">
        <v>204</v>
      </c>
      <c r="B523" s="20" t="s">
        <v>49</v>
      </c>
      <c r="C523" s="20" t="s">
        <v>9</v>
      </c>
      <c r="D523" s="20" t="s">
        <v>5</v>
      </c>
      <c r="E523" s="20" t="s">
        <v>489</v>
      </c>
      <c r="F523" s="20"/>
      <c r="G523" s="64">
        <f>G524</f>
        <v>15</v>
      </c>
      <c r="H523" s="64">
        <f>H524</f>
        <v>0</v>
      </c>
      <c r="I523" s="64">
        <f t="shared" si="134"/>
        <v>15</v>
      </c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  <c r="AC523" s="46"/>
      <c r="AD523" s="46"/>
      <c r="AE523" s="46"/>
      <c r="AF523" s="46"/>
      <c r="AG523" s="46"/>
      <c r="AH523" s="46"/>
      <c r="AI523" s="46"/>
      <c r="AJ523" s="46"/>
      <c r="AK523" s="46"/>
      <c r="AL523" s="46"/>
      <c r="AM523" s="46"/>
      <c r="AN523" s="46"/>
      <c r="AO523" s="46"/>
      <c r="AP523" s="46"/>
      <c r="AQ523" s="46"/>
      <c r="AR523" s="46"/>
      <c r="AS523" s="46"/>
      <c r="AT523" s="46"/>
      <c r="AU523" s="46"/>
      <c r="AV523" s="46"/>
      <c r="AW523" s="46"/>
      <c r="AX523" s="46"/>
      <c r="AY523" s="46"/>
      <c r="AZ523" s="46"/>
      <c r="BA523" s="46"/>
      <c r="BB523" s="46"/>
      <c r="BC523" s="46"/>
      <c r="BD523" s="46"/>
      <c r="BE523" s="46"/>
      <c r="BF523" s="46"/>
      <c r="BG523" s="46"/>
      <c r="BH523" s="46"/>
      <c r="BI523" s="46"/>
      <c r="BJ523" s="46"/>
      <c r="BK523" s="46"/>
      <c r="BL523" s="46"/>
      <c r="BM523" s="46"/>
      <c r="BN523" s="46"/>
      <c r="BO523" s="46"/>
      <c r="BP523" s="46"/>
      <c r="BQ523" s="46"/>
      <c r="BR523" s="46"/>
      <c r="BS523" s="46"/>
      <c r="BT523" s="46"/>
      <c r="BU523" s="46"/>
      <c r="BV523" s="46"/>
      <c r="BW523" s="46"/>
      <c r="BX523" s="46"/>
      <c r="BY523" s="46"/>
      <c r="BZ523" s="46"/>
      <c r="CA523" s="46"/>
      <c r="CB523" s="46"/>
      <c r="CC523" s="46"/>
      <c r="CD523" s="46"/>
      <c r="CE523" s="46"/>
      <c r="CF523" s="46"/>
      <c r="CG523" s="46"/>
      <c r="CH523" s="46"/>
    </row>
    <row r="524" spans="1:86" s="2" customFormat="1" ht="12">
      <c r="A524" s="21" t="s">
        <v>95</v>
      </c>
      <c r="B524" s="20" t="s">
        <v>49</v>
      </c>
      <c r="C524" s="20" t="s">
        <v>9</v>
      </c>
      <c r="D524" s="20" t="s">
        <v>5</v>
      </c>
      <c r="E524" s="20" t="s">
        <v>489</v>
      </c>
      <c r="F524" s="20" t="s">
        <v>94</v>
      </c>
      <c r="G524" s="64">
        <f>G525</f>
        <v>15</v>
      </c>
      <c r="H524" s="64">
        <f>H525</f>
        <v>0</v>
      </c>
      <c r="I524" s="64">
        <f t="shared" si="134"/>
        <v>15</v>
      </c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  <c r="AC524" s="46"/>
      <c r="AD524" s="46"/>
      <c r="AE524" s="46"/>
      <c r="AF524" s="46"/>
      <c r="AG524" s="46"/>
      <c r="AH524" s="46"/>
      <c r="AI524" s="46"/>
      <c r="AJ524" s="46"/>
      <c r="AK524" s="46"/>
      <c r="AL524" s="46"/>
      <c r="AM524" s="46"/>
      <c r="AN524" s="46"/>
      <c r="AO524" s="46"/>
      <c r="AP524" s="46"/>
      <c r="AQ524" s="46"/>
      <c r="AR524" s="46"/>
      <c r="AS524" s="46"/>
      <c r="AT524" s="46"/>
      <c r="AU524" s="46"/>
      <c r="AV524" s="46"/>
      <c r="AW524" s="46"/>
      <c r="AX524" s="46"/>
      <c r="AY524" s="46"/>
      <c r="AZ524" s="46"/>
      <c r="BA524" s="46"/>
      <c r="BB524" s="46"/>
      <c r="BC524" s="46"/>
      <c r="BD524" s="46"/>
      <c r="BE524" s="46"/>
      <c r="BF524" s="46"/>
      <c r="BG524" s="46"/>
      <c r="BH524" s="46"/>
      <c r="BI524" s="46"/>
      <c r="BJ524" s="46"/>
      <c r="BK524" s="46"/>
      <c r="BL524" s="46"/>
      <c r="BM524" s="46"/>
      <c r="BN524" s="46"/>
      <c r="BO524" s="46"/>
      <c r="BP524" s="46"/>
      <c r="BQ524" s="46"/>
      <c r="BR524" s="46"/>
      <c r="BS524" s="46"/>
      <c r="BT524" s="46"/>
      <c r="BU524" s="46"/>
      <c r="BV524" s="46"/>
      <c r="BW524" s="46"/>
      <c r="BX524" s="46"/>
      <c r="BY524" s="46"/>
      <c r="BZ524" s="46"/>
      <c r="CA524" s="46"/>
      <c r="CB524" s="46"/>
      <c r="CC524" s="46"/>
      <c r="CD524" s="46"/>
      <c r="CE524" s="46"/>
      <c r="CF524" s="46"/>
      <c r="CG524" s="46"/>
      <c r="CH524" s="46"/>
    </row>
    <row r="525" spans="1:86" s="2" customFormat="1" ht="12">
      <c r="A525" s="21" t="s">
        <v>217</v>
      </c>
      <c r="B525" s="20" t="s">
        <v>49</v>
      </c>
      <c r="C525" s="20" t="s">
        <v>9</v>
      </c>
      <c r="D525" s="20" t="s">
        <v>5</v>
      </c>
      <c r="E525" s="20" t="s">
        <v>489</v>
      </c>
      <c r="F525" s="20" t="s">
        <v>218</v>
      </c>
      <c r="G525" s="64">
        <v>15</v>
      </c>
      <c r="H525" s="103"/>
      <c r="I525" s="64">
        <f t="shared" si="134"/>
        <v>15</v>
      </c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  <c r="AC525" s="46"/>
      <c r="AD525" s="46"/>
      <c r="AE525" s="46"/>
      <c r="AF525" s="46"/>
      <c r="AG525" s="46"/>
      <c r="AH525" s="46"/>
      <c r="AI525" s="46"/>
      <c r="AJ525" s="46"/>
      <c r="AK525" s="46"/>
      <c r="AL525" s="46"/>
      <c r="AM525" s="46"/>
      <c r="AN525" s="46"/>
      <c r="AO525" s="46"/>
      <c r="AP525" s="46"/>
      <c r="AQ525" s="46"/>
      <c r="AR525" s="46"/>
      <c r="AS525" s="46"/>
      <c r="AT525" s="46"/>
      <c r="AU525" s="46"/>
      <c r="AV525" s="46"/>
      <c r="AW525" s="46"/>
      <c r="AX525" s="46"/>
      <c r="AY525" s="46"/>
      <c r="AZ525" s="46"/>
      <c r="BA525" s="46"/>
      <c r="BB525" s="46"/>
      <c r="BC525" s="46"/>
      <c r="BD525" s="46"/>
      <c r="BE525" s="46"/>
      <c r="BF525" s="46"/>
      <c r="BG525" s="46"/>
      <c r="BH525" s="46"/>
      <c r="BI525" s="46"/>
      <c r="BJ525" s="46"/>
      <c r="BK525" s="46"/>
      <c r="BL525" s="46"/>
      <c r="BM525" s="46"/>
      <c r="BN525" s="46"/>
      <c r="BO525" s="46"/>
      <c r="BP525" s="46"/>
      <c r="BQ525" s="46"/>
      <c r="BR525" s="46"/>
      <c r="BS525" s="46"/>
      <c r="BT525" s="46"/>
      <c r="BU525" s="46"/>
      <c r="BV525" s="46"/>
      <c r="BW525" s="46"/>
      <c r="BX525" s="46"/>
      <c r="BY525" s="46"/>
      <c r="BZ525" s="46"/>
      <c r="CA525" s="46"/>
      <c r="CB525" s="46"/>
      <c r="CC525" s="46"/>
      <c r="CD525" s="46"/>
      <c r="CE525" s="46"/>
      <c r="CF525" s="46"/>
      <c r="CG525" s="46"/>
      <c r="CH525" s="46"/>
    </row>
    <row r="526" spans="1:86" s="2" customFormat="1" ht="12">
      <c r="A526" s="21" t="s">
        <v>439</v>
      </c>
      <c r="B526" s="20" t="s">
        <v>49</v>
      </c>
      <c r="C526" s="20" t="s">
        <v>9</v>
      </c>
      <c r="D526" s="20" t="s">
        <v>5</v>
      </c>
      <c r="E526" s="20" t="s">
        <v>440</v>
      </c>
      <c r="F526" s="20"/>
      <c r="G526" s="64">
        <f>G530+G533+G536+G527</f>
        <v>12186.5</v>
      </c>
      <c r="H526" s="64">
        <f>H530+H533+H536+H527</f>
        <v>0</v>
      </c>
      <c r="I526" s="64">
        <f t="shared" si="134"/>
        <v>12186.5</v>
      </c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  <c r="AC526" s="46"/>
      <c r="AD526" s="46"/>
      <c r="AE526" s="46"/>
      <c r="AF526" s="46"/>
      <c r="AG526" s="46"/>
      <c r="AH526" s="46"/>
      <c r="AI526" s="46"/>
      <c r="AJ526" s="46"/>
      <c r="AK526" s="46"/>
      <c r="AL526" s="46"/>
      <c r="AM526" s="46"/>
      <c r="AN526" s="46"/>
      <c r="AO526" s="46"/>
      <c r="AP526" s="46"/>
      <c r="AQ526" s="46"/>
      <c r="AR526" s="46"/>
      <c r="AS526" s="46"/>
      <c r="AT526" s="46"/>
      <c r="AU526" s="46"/>
      <c r="AV526" s="46"/>
      <c r="AW526" s="46"/>
      <c r="AX526" s="46"/>
      <c r="AY526" s="46"/>
      <c r="AZ526" s="46"/>
      <c r="BA526" s="46"/>
      <c r="BB526" s="46"/>
      <c r="BC526" s="46"/>
      <c r="BD526" s="46"/>
      <c r="BE526" s="46"/>
      <c r="BF526" s="46"/>
      <c r="BG526" s="46"/>
      <c r="BH526" s="46"/>
      <c r="BI526" s="46"/>
      <c r="BJ526" s="46"/>
      <c r="BK526" s="46"/>
      <c r="BL526" s="46"/>
      <c r="BM526" s="46"/>
      <c r="BN526" s="46"/>
      <c r="BO526" s="46"/>
      <c r="BP526" s="46"/>
      <c r="BQ526" s="46"/>
      <c r="BR526" s="46"/>
      <c r="BS526" s="46"/>
      <c r="BT526" s="46"/>
      <c r="BU526" s="46"/>
      <c r="BV526" s="46"/>
      <c r="BW526" s="46"/>
      <c r="BX526" s="46"/>
      <c r="BY526" s="46"/>
      <c r="BZ526" s="46"/>
      <c r="CA526" s="46"/>
      <c r="CB526" s="46"/>
      <c r="CC526" s="46"/>
      <c r="CD526" s="46"/>
      <c r="CE526" s="46"/>
      <c r="CF526" s="46"/>
      <c r="CG526" s="46"/>
      <c r="CH526" s="46"/>
    </row>
    <row r="527" spans="1:86" s="2" customFormat="1" ht="12" hidden="1">
      <c r="A527" s="21" t="s">
        <v>93</v>
      </c>
      <c r="B527" s="20" t="s">
        <v>49</v>
      </c>
      <c r="C527" s="20" t="s">
        <v>9</v>
      </c>
      <c r="D527" s="20" t="s">
        <v>5</v>
      </c>
      <c r="E527" s="20" t="s">
        <v>454</v>
      </c>
      <c r="F527" s="20"/>
      <c r="G527" s="64">
        <f>G528</f>
        <v>0</v>
      </c>
      <c r="H527" s="64">
        <f t="shared" ref="H527:H528" si="142">H528</f>
        <v>0</v>
      </c>
      <c r="I527" s="64">
        <f t="shared" si="134"/>
        <v>0</v>
      </c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  <c r="AC527" s="46"/>
      <c r="AD527" s="46"/>
      <c r="AE527" s="46"/>
      <c r="AF527" s="46"/>
      <c r="AG527" s="46"/>
      <c r="AH527" s="46"/>
      <c r="AI527" s="46"/>
      <c r="AJ527" s="46"/>
      <c r="AK527" s="46"/>
      <c r="AL527" s="46"/>
      <c r="AM527" s="46"/>
      <c r="AN527" s="46"/>
      <c r="AO527" s="46"/>
      <c r="AP527" s="46"/>
      <c r="AQ527" s="46"/>
      <c r="AR527" s="46"/>
      <c r="AS527" s="46"/>
      <c r="AT527" s="46"/>
      <c r="AU527" s="46"/>
      <c r="AV527" s="46"/>
      <c r="AW527" s="46"/>
      <c r="AX527" s="46"/>
      <c r="AY527" s="46"/>
      <c r="AZ527" s="46"/>
      <c r="BA527" s="46"/>
      <c r="BB527" s="46"/>
      <c r="BC527" s="46"/>
      <c r="BD527" s="46"/>
      <c r="BE527" s="46"/>
      <c r="BF527" s="46"/>
      <c r="BG527" s="46"/>
      <c r="BH527" s="46"/>
      <c r="BI527" s="46"/>
      <c r="BJ527" s="46"/>
      <c r="BK527" s="46"/>
      <c r="BL527" s="46"/>
      <c r="BM527" s="46"/>
      <c r="BN527" s="46"/>
      <c r="BO527" s="46"/>
      <c r="BP527" s="46"/>
      <c r="BQ527" s="46"/>
      <c r="BR527" s="46"/>
      <c r="BS527" s="46"/>
      <c r="BT527" s="46"/>
      <c r="BU527" s="46"/>
      <c r="BV527" s="46"/>
      <c r="BW527" s="46"/>
      <c r="BX527" s="46"/>
      <c r="BY527" s="46"/>
      <c r="BZ527" s="46"/>
      <c r="CA527" s="46"/>
      <c r="CB527" s="46"/>
      <c r="CC527" s="46"/>
      <c r="CD527" s="46"/>
      <c r="CE527" s="46"/>
      <c r="CF527" s="46"/>
      <c r="CG527" s="46"/>
      <c r="CH527" s="46"/>
    </row>
    <row r="528" spans="1:86" s="2" customFormat="1" ht="12" hidden="1">
      <c r="A528" s="21" t="s">
        <v>116</v>
      </c>
      <c r="B528" s="20" t="s">
        <v>49</v>
      </c>
      <c r="C528" s="20" t="s">
        <v>9</v>
      </c>
      <c r="D528" s="20" t="s">
        <v>5</v>
      </c>
      <c r="E528" s="20" t="s">
        <v>454</v>
      </c>
      <c r="F528" s="20" t="s">
        <v>94</v>
      </c>
      <c r="G528" s="64">
        <f>G529</f>
        <v>0</v>
      </c>
      <c r="H528" s="64">
        <f t="shared" si="142"/>
        <v>0</v>
      </c>
      <c r="I528" s="64">
        <f t="shared" si="134"/>
        <v>0</v>
      </c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  <c r="AD528" s="46"/>
      <c r="AE528" s="46"/>
      <c r="AF528" s="46"/>
      <c r="AG528" s="46"/>
      <c r="AH528" s="46"/>
      <c r="AI528" s="46"/>
      <c r="AJ528" s="46"/>
      <c r="AK528" s="46"/>
      <c r="AL528" s="46"/>
      <c r="AM528" s="46"/>
      <c r="AN528" s="46"/>
      <c r="AO528" s="46"/>
      <c r="AP528" s="46"/>
      <c r="AQ528" s="46"/>
      <c r="AR528" s="46"/>
      <c r="AS528" s="46"/>
      <c r="AT528" s="46"/>
      <c r="AU528" s="46"/>
      <c r="AV528" s="46"/>
      <c r="AW528" s="46"/>
      <c r="AX528" s="46"/>
      <c r="AY528" s="46"/>
      <c r="AZ528" s="46"/>
      <c r="BA528" s="46"/>
      <c r="BB528" s="46"/>
      <c r="BC528" s="46"/>
      <c r="BD528" s="46"/>
      <c r="BE528" s="46"/>
      <c r="BF528" s="46"/>
      <c r="BG528" s="46"/>
      <c r="BH528" s="46"/>
      <c r="BI528" s="46"/>
      <c r="BJ528" s="46"/>
      <c r="BK528" s="46"/>
      <c r="BL528" s="46"/>
      <c r="BM528" s="46"/>
      <c r="BN528" s="46"/>
      <c r="BO528" s="46"/>
      <c r="BP528" s="46"/>
      <c r="BQ528" s="46"/>
      <c r="BR528" s="46"/>
      <c r="BS528" s="46"/>
      <c r="BT528" s="46"/>
      <c r="BU528" s="46"/>
      <c r="BV528" s="46"/>
      <c r="BW528" s="46"/>
      <c r="BX528" s="46"/>
      <c r="BY528" s="46"/>
      <c r="BZ528" s="46"/>
      <c r="CA528" s="46"/>
      <c r="CB528" s="46"/>
      <c r="CC528" s="46"/>
      <c r="CD528" s="46"/>
      <c r="CE528" s="46"/>
      <c r="CF528" s="46"/>
      <c r="CG528" s="46"/>
      <c r="CH528" s="46"/>
    </row>
    <row r="529" spans="1:86" s="2" customFormat="1" ht="12" hidden="1">
      <c r="A529" s="21" t="s">
        <v>217</v>
      </c>
      <c r="B529" s="20" t="s">
        <v>49</v>
      </c>
      <c r="C529" s="20" t="s">
        <v>9</v>
      </c>
      <c r="D529" s="20" t="s">
        <v>5</v>
      </c>
      <c r="E529" s="20" t="s">
        <v>454</v>
      </c>
      <c r="F529" s="20" t="s">
        <v>218</v>
      </c>
      <c r="G529" s="64"/>
      <c r="H529" s="103"/>
      <c r="I529" s="64">
        <f t="shared" si="134"/>
        <v>0</v>
      </c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  <c r="AC529" s="46"/>
      <c r="AD529" s="46"/>
      <c r="AE529" s="46"/>
      <c r="AF529" s="46"/>
      <c r="AG529" s="46"/>
      <c r="AH529" s="46"/>
      <c r="AI529" s="46"/>
      <c r="AJ529" s="46"/>
      <c r="AK529" s="46"/>
      <c r="AL529" s="46"/>
      <c r="AM529" s="46"/>
      <c r="AN529" s="46"/>
      <c r="AO529" s="46"/>
      <c r="AP529" s="46"/>
      <c r="AQ529" s="46"/>
      <c r="AR529" s="46"/>
      <c r="AS529" s="46"/>
      <c r="AT529" s="46"/>
      <c r="AU529" s="46"/>
      <c r="AV529" s="46"/>
      <c r="AW529" s="46"/>
      <c r="AX529" s="46"/>
      <c r="AY529" s="46"/>
      <c r="AZ529" s="46"/>
      <c r="BA529" s="46"/>
      <c r="BB529" s="46"/>
      <c r="BC529" s="46"/>
      <c r="BD529" s="46"/>
      <c r="BE529" s="46"/>
      <c r="BF529" s="46"/>
      <c r="BG529" s="46"/>
      <c r="BH529" s="46"/>
      <c r="BI529" s="46"/>
      <c r="BJ529" s="46"/>
      <c r="BK529" s="46"/>
      <c r="BL529" s="46"/>
      <c r="BM529" s="46"/>
      <c r="BN529" s="46"/>
      <c r="BO529" s="46"/>
      <c r="BP529" s="46"/>
      <c r="BQ529" s="46"/>
      <c r="BR529" s="46"/>
      <c r="BS529" s="46"/>
      <c r="BT529" s="46"/>
      <c r="BU529" s="46"/>
      <c r="BV529" s="46"/>
      <c r="BW529" s="46"/>
      <c r="BX529" s="46"/>
      <c r="BY529" s="46"/>
      <c r="BZ529" s="46"/>
      <c r="CA529" s="46"/>
      <c r="CB529" s="46"/>
      <c r="CC529" s="46"/>
      <c r="CD529" s="46"/>
      <c r="CE529" s="46"/>
      <c r="CF529" s="46"/>
      <c r="CG529" s="46"/>
      <c r="CH529" s="46"/>
    </row>
    <row r="530" spans="1:86" s="2" customFormat="1" ht="12">
      <c r="A530" s="21" t="s">
        <v>441</v>
      </c>
      <c r="B530" s="20" t="s">
        <v>49</v>
      </c>
      <c r="C530" s="20" t="s">
        <v>9</v>
      </c>
      <c r="D530" s="20" t="s">
        <v>5</v>
      </c>
      <c r="E530" s="20" t="s">
        <v>443</v>
      </c>
      <c r="F530" s="20"/>
      <c r="G530" s="64">
        <f>G531</f>
        <v>542.1</v>
      </c>
      <c r="H530" s="64">
        <f>H531</f>
        <v>0</v>
      </c>
      <c r="I530" s="64">
        <f t="shared" si="134"/>
        <v>542.1</v>
      </c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  <c r="AB530" s="46"/>
      <c r="AC530" s="46"/>
      <c r="AD530" s="46"/>
      <c r="AE530" s="46"/>
      <c r="AF530" s="46"/>
      <c r="AG530" s="46"/>
      <c r="AH530" s="46"/>
      <c r="AI530" s="46"/>
      <c r="AJ530" s="46"/>
      <c r="AK530" s="46"/>
      <c r="AL530" s="46"/>
      <c r="AM530" s="46"/>
      <c r="AN530" s="46"/>
      <c r="AO530" s="46"/>
      <c r="AP530" s="46"/>
      <c r="AQ530" s="46"/>
      <c r="AR530" s="46"/>
      <c r="AS530" s="46"/>
      <c r="AT530" s="46"/>
      <c r="AU530" s="46"/>
      <c r="AV530" s="46"/>
      <c r="AW530" s="46"/>
      <c r="AX530" s="46"/>
      <c r="AY530" s="46"/>
      <c r="AZ530" s="46"/>
      <c r="BA530" s="46"/>
      <c r="BB530" s="46"/>
      <c r="BC530" s="46"/>
      <c r="BD530" s="46"/>
      <c r="BE530" s="46"/>
      <c r="BF530" s="46"/>
      <c r="BG530" s="46"/>
      <c r="BH530" s="46"/>
      <c r="BI530" s="46"/>
      <c r="BJ530" s="46"/>
      <c r="BK530" s="46"/>
      <c r="BL530" s="46"/>
      <c r="BM530" s="46"/>
      <c r="BN530" s="46"/>
      <c r="BO530" s="46"/>
      <c r="BP530" s="46"/>
      <c r="BQ530" s="46"/>
      <c r="BR530" s="46"/>
      <c r="BS530" s="46"/>
      <c r="BT530" s="46"/>
      <c r="BU530" s="46"/>
      <c r="BV530" s="46"/>
      <c r="BW530" s="46"/>
      <c r="BX530" s="46"/>
      <c r="BY530" s="46"/>
      <c r="BZ530" s="46"/>
      <c r="CA530" s="46"/>
      <c r="CB530" s="46"/>
      <c r="CC530" s="46"/>
      <c r="CD530" s="46"/>
      <c r="CE530" s="46"/>
      <c r="CF530" s="46"/>
      <c r="CG530" s="46"/>
      <c r="CH530" s="46"/>
    </row>
    <row r="531" spans="1:86" s="2" customFormat="1" ht="12">
      <c r="A531" s="21" t="s">
        <v>95</v>
      </c>
      <c r="B531" s="20" t="s">
        <v>49</v>
      </c>
      <c r="C531" s="20" t="s">
        <v>9</v>
      </c>
      <c r="D531" s="20" t="s">
        <v>5</v>
      </c>
      <c r="E531" s="20" t="s">
        <v>443</v>
      </c>
      <c r="F531" s="20" t="s">
        <v>94</v>
      </c>
      <c r="G531" s="64">
        <f>G532</f>
        <v>542.1</v>
      </c>
      <c r="H531" s="64">
        <f>H532</f>
        <v>0</v>
      </c>
      <c r="I531" s="64">
        <f t="shared" si="134"/>
        <v>542.1</v>
      </c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  <c r="AC531" s="46"/>
      <c r="AD531" s="46"/>
      <c r="AE531" s="46"/>
      <c r="AF531" s="46"/>
      <c r="AG531" s="46"/>
      <c r="AH531" s="46"/>
      <c r="AI531" s="46"/>
      <c r="AJ531" s="46"/>
      <c r="AK531" s="46"/>
      <c r="AL531" s="46"/>
      <c r="AM531" s="46"/>
      <c r="AN531" s="46"/>
      <c r="AO531" s="46"/>
      <c r="AP531" s="46"/>
      <c r="AQ531" s="46"/>
      <c r="AR531" s="46"/>
      <c r="AS531" s="46"/>
      <c r="AT531" s="46"/>
      <c r="AU531" s="46"/>
      <c r="AV531" s="46"/>
      <c r="AW531" s="46"/>
      <c r="AX531" s="46"/>
      <c r="AY531" s="46"/>
      <c r="AZ531" s="46"/>
      <c r="BA531" s="46"/>
      <c r="BB531" s="46"/>
      <c r="BC531" s="46"/>
      <c r="BD531" s="46"/>
      <c r="BE531" s="46"/>
      <c r="BF531" s="46"/>
      <c r="BG531" s="46"/>
      <c r="BH531" s="46"/>
      <c r="BI531" s="46"/>
      <c r="BJ531" s="46"/>
      <c r="BK531" s="46"/>
      <c r="BL531" s="46"/>
      <c r="BM531" s="46"/>
      <c r="BN531" s="46"/>
      <c r="BO531" s="46"/>
      <c r="BP531" s="46"/>
      <c r="BQ531" s="46"/>
      <c r="BR531" s="46"/>
      <c r="BS531" s="46"/>
      <c r="BT531" s="46"/>
      <c r="BU531" s="46"/>
      <c r="BV531" s="46"/>
      <c r="BW531" s="46"/>
      <c r="BX531" s="46"/>
      <c r="BY531" s="46"/>
      <c r="BZ531" s="46"/>
      <c r="CA531" s="46"/>
      <c r="CB531" s="46"/>
      <c r="CC531" s="46"/>
      <c r="CD531" s="46"/>
      <c r="CE531" s="46"/>
      <c r="CF531" s="46"/>
      <c r="CG531" s="46"/>
      <c r="CH531" s="46"/>
    </row>
    <row r="532" spans="1:86" s="2" customFormat="1" ht="12">
      <c r="A532" s="21" t="s">
        <v>217</v>
      </c>
      <c r="B532" s="20" t="s">
        <v>49</v>
      </c>
      <c r="C532" s="20" t="s">
        <v>9</v>
      </c>
      <c r="D532" s="20" t="s">
        <v>5</v>
      </c>
      <c r="E532" s="20" t="s">
        <v>443</v>
      </c>
      <c r="F532" s="20" t="s">
        <v>218</v>
      </c>
      <c r="G532" s="64">
        <v>542.1</v>
      </c>
      <c r="H532" s="103"/>
      <c r="I532" s="64">
        <f t="shared" si="134"/>
        <v>542.1</v>
      </c>
      <c r="J532" s="46"/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  <c r="AB532" s="46"/>
      <c r="AC532" s="46"/>
      <c r="AD532" s="46"/>
      <c r="AE532" s="46"/>
      <c r="AF532" s="46"/>
      <c r="AG532" s="46"/>
      <c r="AH532" s="46"/>
      <c r="AI532" s="46"/>
      <c r="AJ532" s="46"/>
      <c r="AK532" s="46"/>
      <c r="AL532" s="46"/>
      <c r="AM532" s="46"/>
      <c r="AN532" s="46"/>
      <c r="AO532" s="46"/>
      <c r="AP532" s="46"/>
      <c r="AQ532" s="46"/>
      <c r="AR532" s="46"/>
      <c r="AS532" s="46"/>
      <c r="AT532" s="46"/>
      <c r="AU532" s="46"/>
      <c r="AV532" s="46"/>
      <c r="AW532" s="46"/>
      <c r="AX532" s="46"/>
      <c r="AY532" s="46"/>
      <c r="AZ532" s="46"/>
      <c r="BA532" s="46"/>
      <c r="BB532" s="46"/>
      <c r="BC532" s="46"/>
      <c r="BD532" s="46"/>
      <c r="BE532" s="46"/>
      <c r="BF532" s="46"/>
      <c r="BG532" s="46"/>
      <c r="BH532" s="46"/>
      <c r="BI532" s="46"/>
      <c r="BJ532" s="46"/>
      <c r="BK532" s="46"/>
      <c r="BL532" s="46"/>
      <c r="BM532" s="46"/>
      <c r="BN532" s="46"/>
      <c r="BO532" s="46"/>
      <c r="BP532" s="46"/>
      <c r="BQ532" s="46"/>
      <c r="BR532" s="46"/>
      <c r="BS532" s="46"/>
      <c r="BT532" s="46"/>
      <c r="BU532" s="46"/>
      <c r="BV532" s="46"/>
      <c r="BW532" s="46"/>
      <c r="BX532" s="46"/>
      <c r="BY532" s="46"/>
      <c r="BZ532" s="46"/>
      <c r="CA532" s="46"/>
      <c r="CB532" s="46"/>
      <c r="CC532" s="46"/>
      <c r="CD532" s="46"/>
      <c r="CE532" s="46"/>
      <c r="CF532" s="46"/>
      <c r="CG532" s="46"/>
      <c r="CH532" s="46"/>
    </row>
    <row r="533" spans="1:86" s="2" customFormat="1" ht="12">
      <c r="A533" s="21" t="s">
        <v>390</v>
      </c>
      <c r="B533" s="20" t="s">
        <v>49</v>
      </c>
      <c r="C533" s="20" t="s">
        <v>9</v>
      </c>
      <c r="D533" s="20" t="s">
        <v>5</v>
      </c>
      <c r="E533" s="20" t="s">
        <v>446</v>
      </c>
      <c r="F533" s="20"/>
      <c r="G533" s="64">
        <f>G534</f>
        <v>2139.4</v>
      </c>
      <c r="H533" s="64">
        <f>H534</f>
        <v>0</v>
      </c>
      <c r="I533" s="64">
        <f t="shared" si="134"/>
        <v>2139.4</v>
      </c>
      <c r="J533" s="46"/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46"/>
      <c r="AB533" s="46"/>
      <c r="AC533" s="46"/>
      <c r="AD533" s="46"/>
      <c r="AE533" s="46"/>
      <c r="AF533" s="46"/>
      <c r="AG533" s="46"/>
      <c r="AH533" s="46"/>
      <c r="AI533" s="46"/>
      <c r="AJ533" s="46"/>
      <c r="AK533" s="46"/>
      <c r="AL533" s="46"/>
      <c r="AM533" s="46"/>
      <c r="AN533" s="46"/>
      <c r="AO533" s="46"/>
      <c r="AP533" s="46"/>
      <c r="AQ533" s="46"/>
      <c r="AR533" s="46"/>
      <c r="AS533" s="46"/>
      <c r="AT533" s="46"/>
      <c r="AU533" s="46"/>
      <c r="AV533" s="46"/>
      <c r="AW533" s="46"/>
      <c r="AX533" s="46"/>
      <c r="AY533" s="46"/>
      <c r="AZ533" s="46"/>
      <c r="BA533" s="46"/>
      <c r="BB533" s="46"/>
      <c r="BC533" s="46"/>
      <c r="BD533" s="46"/>
      <c r="BE533" s="46"/>
      <c r="BF533" s="46"/>
      <c r="BG533" s="46"/>
      <c r="BH533" s="46"/>
      <c r="BI533" s="46"/>
      <c r="BJ533" s="46"/>
      <c r="BK533" s="46"/>
      <c r="BL533" s="46"/>
      <c r="BM533" s="46"/>
      <c r="BN533" s="46"/>
      <c r="BO533" s="46"/>
      <c r="BP533" s="46"/>
      <c r="BQ533" s="46"/>
      <c r="BR533" s="46"/>
      <c r="BS533" s="46"/>
      <c r="BT533" s="46"/>
      <c r="BU533" s="46"/>
      <c r="BV533" s="46"/>
      <c r="BW533" s="46"/>
      <c r="BX533" s="46"/>
      <c r="BY533" s="46"/>
      <c r="BZ533" s="46"/>
      <c r="CA533" s="46"/>
      <c r="CB533" s="46"/>
      <c r="CC533" s="46"/>
      <c r="CD533" s="46"/>
      <c r="CE533" s="46"/>
      <c r="CF533" s="46"/>
      <c r="CG533" s="46"/>
      <c r="CH533" s="46"/>
    </row>
    <row r="534" spans="1:86" s="2" customFormat="1" ht="12">
      <c r="A534" s="21" t="s">
        <v>116</v>
      </c>
      <c r="B534" s="20" t="s">
        <v>49</v>
      </c>
      <c r="C534" s="20" t="s">
        <v>9</v>
      </c>
      <c r="D534" s="20" t="s">
        <v>5</v>
      </c>
      <c r="E534" s="20" t="s">
        <v>446</v>
      </c>
      <c r="F534" s="20" t="s">
        <v>94</v>
      </c>
      <c r="G534" s="64">
        <f>G535</f>
        <v>2139.4</v>
      </c>
      <c r="H534" s="64">
        <f>H535</f>
        <v>0</v>
      </c>
      <c r="I534" s="64">
        <f t="shared" si="134"/>
        <v>2139.4</v>
      </c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  <c r="AC534" s="46"/>
      <c r="AD534" s="46"/>
      <c r="AE534" s="46"/>
      <c r="AF534" s="46"/>
      <c r="AG534" s="46"/>
      <c r="AH534" s="46"/>
      <c r="AI534" s="46"/>
      <c r="AJ534" s="46"/>
      <c r="AK534" s="46"/>
      <c r="AL534" s="46"/>
      <c r="AM534" s="46"/>
      <c r="AN534" s="46"/>
      <c r="AO534" s="46"/>
      <c r="AP534" s="46"/>
      <c r="AQ534" s="46"/>
      <c r="AR534" s="46"/>
      <c r="AS534" s="46"/>
      <c r="AT534" s="46"/>
      <c r="AU534" s="46"/>
      <c r="AV534" s="46"/>
      <c r="AW534" s="46"/>
      <c r="AX534" s="46"/>
      <c r="AY534" s="46"/>
      <c r="AZ534" s="46"/>
      <c r="BA534" s="46"/>
      <c r="BB534" s="46"/>
      <c r="BC534" s="46"/>
      <c r="BD534" s="46"/>
      <c r="BE534" s="46"/>
      <c r="BF534" s="46"/>
      <c r="BG534" s="46"/>
      <c r="BH534" s="46"/>
      <c r="BI534" s="46"/>
      <c r="BJ534" s="46"/>
      <c r="BK534" s="46"/>
      <c r="BL534" s="46"/>
      <c r="BM534" s="46"/>
      <c r="BN534" s="46"/>
      <c r="BO534" s="46"/>
      <c r="BP534" s="46"/>
      <c r="BQ534" s="46"/>
      <c r="BR534" s="46"/>
      <c r="BS534" s="46"/>
      <c r="BT534" s="46"/>
      <c r="BU534" s="46"/>
      <c r="BV534" s="46"/>
      <c r="BW534" s="46"/>
      <c r="BX534" s="46"/>
      <c r="BY534" s="46"/>
      <c r="BZ534" s="46"/>
      <c r="CA534" s="46"/>
      <c r="CB534" s="46"/>
      <c r="CC534" s="46"/>
      <c r="CD534" s="46"/>
      <c r="CE534" s="46"/>
      <c r="CF534" s="46"/>
      <c r="CG534" s="46"/>
      <c r="CH534" s="46"/>
    </row>
    <row r="535" spans="1:86" s="2" customFormat="1" ht="12">
      <c r="A535" s="21" t="s">
        <v>217</v>
      </c>
      <c r="B535" s="20" t="s">
        <v>49</v>
      </c>
      <c r="C535" s="20" t="s">
        <v>9</v>
      </c>
      <c r="D535" s="20" t="s">
        <v>5</v>
      </c>
      <c r="E535" s="20" t="s">
        <v>446</v>
      </c>
      <c r="F535" s="20" t="s">
        <v>218</v>
      </c>
      <c r="G535" s="64">
        <v>2139.4</v>
      </c>
      <c r="H535" s="103"/>
      <c r="I535" s="64">
        <f t="shared" si="134"/>
        <v>2139.4</v>
      </c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  <c r="AC535" s="46"/>
      <c r="AD535" s="46"/>
      <c r="AE535" s="46"/>
      <c r="AF535" s="46"/>
      <c r="AG535" s="46"/>
      <c r="AH535" s="46"/>
      <c r="AI535" s="46"/>
      <c r="AJ535" s="46"/>
      <c r="AK535" s="46"/>
      <c r="AL535" s="46"/>
      <c r="AM535" s="46"/>
      <c r="AN535" s="46"/>
      <c r="AO535" s="46"/>
      <c r="AP535" s="46"/>
      <c r="AQ535" s="46"/>
      <c r="AR535" s="46"/>
      <c r="AS535" s="46"/>
      <c r="AT535" s="46"/>
      <c r="AU535" s="46"/>
      <c r="AV535" s="46"/>
      <c r="AW535" s="46"/>
      <c r="AX535" s="46"/>
      <c r="AY535" s="46"/>
      <c r="AZ535" s="46"/>
      <c r="BA535" s="46"/>
      <c r="BB535" s="46"/>
      <c r="BC535" s="46"/>
      <c r="BD535" s="46"/>
      <c r="BE535" s="46"/>
      <c r="BF535" s="46"/>
      <c r="BG535" s="46"/>
      <c r="BH535" s="46"/>
      <c r="BI535" s="46"/>
      <c r="BJ535" s="46"/>
      <c r="BK535" s="46"/>
      <c r="BL535" s="46"/>
      <c r="BM535" s="46"/>
      <c r="BN535" s="46"/>
      <c r="BO535" s="46"/>
      <c r="BP535" s="46"/>
      <c r="BQ535" s="46"/>
      <c r="BR535" s="46"/>
      <c r="BS535" s="46"/>
      <c r="BT535" s="46"/>
      <c r="BU535" s="46"/>
      <c r="BV535" s="46"/>
      <c r="BW535" s="46"/>
      <c r="BX535" s="46"/>
      <c r="BY535" s="46"/>
      <c r="BZ535" s="46"/>
      <c r="CA535" s="46"/>
      <c r="CB535" s="46"/>
      <c r="CC535" s="46"/>
      <c r="CD535" s="46"/>
      <c r="CE535" s="46"/>
      <c r="CF535" s="46"/>
      <c r="CG535" s="46"/>
      <c r="CH535" s="46"/>
    </row>
    <row r="536" spans="1:86" s="2" customFormat="1" ht="12">
      <c r="A536" s="21" t="s">
        <v>335</v>
      </c>
      <c r="B536" s="20" t="s">
        <v>49</v>
      </c>
      <c r="C536" s="20" t="s">
        <v>9</v>
      </c>
      <c r="D536" s="20" t="s">
        <v>5</v>
      </c>
      <c r="E536" s="20" t="s">
        <v>447</v>
      </c>
      <c r="F536" s="20"/>
      <c r="G536" s="64">
        <f>G537</f>
        <v>9505</v>
      </c>
      <c r="H536" s="64">
        <f t="shared" ref="H536:H537" si="143">H537</f>
        <v>0</v>
      </c>
      <c r="I536" s="64">
        <f t="shared" si="134"/>
        <v>9505</v>
      </c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  <c r="AD536" s="46"/>
      <c r="AE536" s="46"/>
      <c r="AF536" s="46"/>
      <c r="AG536" s="46"/>
      <c r="AH536" s="46"/>
      <c r="AI536" s="46"/>
      <c r="AJ536" s="46"/>
      <c r="AK536" s="46"/>
      <c r="AL536" s="46"/>
      <c r="AM536" s="46"/>
      <c r="AN536" s="46"/>
      <c r="AO536" s="46"/>
      <c r="AP536" s="46"/>
      <c r="AQ536" s="46"/>
      <c r="AR536" s="46"/>
      <c r="AS536" s="46"/>
      <c r="AT536" s="46"/>
      <c r="AU536" s="46"/>
      <c r="AV536" s="46"/>
      <c r="AW536" s="46"/>
      <c r="AX536" s="46"/>
      <c r="AY536" s="46"/>
      <c r="AZ536" s="46"/>
      <c r="BA536" s="46"/>
      <c r="BB536" s="46"/>
      <c r="BC536" s="46"/>
      <c r="BD536" s="46"/>
      <c r="BE536" s="46"/>
      <c r="BF536" s="46"/>
      <c r="BG536" s="46"/>
      <c r="BH536" s="46"/>
      <c r="BI536" s="46"/>
      <c r="BJ536" s="46"/>
      <c r="BK536" s="46"/>
      <c r="BL536" s="46"/>
      <c r="BM536" s="46"/>
      <c r="BN536" s="46"/>
      <c r="BO536" s="46"/>
      <c r="BP536" s="46"/>
      <c r="BQ536" s="46"/>
      <c r="BR536" s="46"/>
      <c r="BS536" s="46"/>
      <c r="BT536" s="46"/>
      <c r="BU536" s="46"/>
      <c r="BV536" s="46"/>
      <c r="BW536" s="46"/>
      <c r="BX536" s="46"/>
      <c r="BY536" s="46"/>
      <c r="BZ536" s="46"/>
      <c r="CA536" s="46"/>
      <c r="CB536" s="46"/>
      <c r="CC536" s="46"/>
      <c r="CD536" s="46"/>
      <c r="CE536" s="46"/>
      <c r="CF536" s="46"/>
      <c r="CG536" s="46"/>
      <c r="CH536" s="46"/>
    </row>
    <row r="537" spans="1:86" s="2" customFormat="1" ht="12">
      <c r="A537" s="21" t="s">
        <v>116</v>
      </c>
      <c r="B537" s="20" t="s">
        <v>49</v>
      </c>
      <c r="C537" s="20" t="s">
        <v>9</v>
      </c>
      <c r="D537" s="20" t="s">
        <v>5</v>
      </c>
      <c r="E537" s="20" t="s">
        <v>447</v>
      </c>
      <c r="F537" s="20" t="s">
        <v>94</v>
      </c>
      <c r="G537" s="64">
        <f>G538</f>
        <v>9505</v>
      </c>
      <c r="H537" s="64">
        <f t="shared" si="143"/>
        <v>0</v>
      </c>
      <c r="I537" s="64">
        <f t="shared" si="134"/>
        <v>9505</v>
      </c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  <c r="AC537" s="46"/>
      <c r="AD537" s="46"/>
      <c r="AE537" s="46"/>
      <c r="AF537" s="46"/>
      <c r="AG537" s="46"/>
      <c r="AH537" s="46"/>
      <c r="AI537" s="46"/>
      <c r="AJ537" s="46"/>
      <c r="AK537" s="46"/>
      <c r="AL537" s="46"/>
      <c r="AM537" s="46"/>
      <c r="AN537" s="46"/>
      <c r="AO537" s="46"/>
      <c r="AP537" s="46"/>
      <c r="AQ537" s="46"/>
      <c r="AR537" s="46"/>
      <c r="AS537" s="46"/>
      <c r="AT537" s="46"/>
      <c r="AU537" s="46"/>
      <c r="AV537" s="46"/>
      <c r="AW537" s="46"/>
      <c r="AX537" s="46"/>
      <c r="AY537" s="46"/>
      <c r="AZ537" s="46"/>
      <c r="BA537" s="46"/>
      <c r="BB537" s="46"/>
      <c r="BC537" s="46"/>
      <c r="BD537" s="46"/>
      <c r="BE537" s="46"/>
      <c r="BF537" s="46"/>
      <c r="BG537" s="46"/>
      <c r="BH537" s="46"/>
      <c r="BI537" s="46"/>
      <c r="BJ537" s="46"/>
      <c r="BK537" s="46"/>
      <c r="BL537" s="46"/>
      <c r="BM537" s="46"/>
      <c r="BN537" s="46"/>
      <c r="BO537" s="46"/>
      <c r="BP537" s="46"/>
      <c r="BQ537" s="46"/>
      <c r="BR537" s="46"/>
      <c r="BS537" s="46"/>
      <c r="BT537" s="46"/>
      <c r="BU537" s="46"/>
      <c r="BV537" s="46"/>
      <c r="BW537" s="46"/>
      <c r="BX537" s="46"/>
      <c r="BY537" s="46"/>
      <c r="BZ537" s="46"/>
      <c r="CA537" s="46"/>
      <c r="CB537" s="46"/>
      <c r="CC537" s="46"/>
      <c r="CD537" s="46"/>
      <c r="CE537" s="46"/>
      <c r="CF537" s="46"/>
      <c r="CG537" s="46"/>
      <c r="CH537" s="46"/>
    </row>
    <row r="538" spans="1:86" s="2" customFormat="1" ht="12">
      <c r="A538" s="21" t="s">
        <v>217</v>
      </c>
      <c r="B538" s="20" t="s">
        <v>49</v>
      </c>
      <c r="C538" s="20" t="s">
        <v>9</v>
      </c>
      <c r="D538" s="20" t="s">
        <v>5</v>
      </c>
      <c r="E538" s="20" t="s">
        <v>447</v>
      </c>
      <c r="F538" s="20" t="s">
        <v>218</v>
      </c>
      <c r="G538" s="64">
        <v>9505</v>
      </c>
      <c r="H538" s="103"/>
      <c r="I538" s="64">
        <f t="shared" si="134"/>
        <v>9505</v>
      </c>
      <c r="J538" s="46"/>
      <c r="K538" s="46"/>
      <c r="L538" s="46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  <c r="AA538" s="46"/>
      <c r="AB538" s="46"/>
      <c r="AC538" s="46"/>
      <c r="AD538" s="46"/>
      <c r="AE538" s="46"/>
      <c r="AF538" s="46"/>
      <c r="AG538" s="46"/>
      <c r="AH538" s="46"/>
      <c r="AI538" s="46"/>
      <c r="AJ538" s="46"/>
      <c r="AK538" s="46"/>
      <c r="AL538" s="46"/>
      <c r="AM538" s="46"/>
      <c r="AN538" s="46"/>
      <c r="AO538" s="46"/>
      <c r="AP538" s="46"/>
      <c r="AQ538" s="46"/>
      <c r="AR538" s="46"/>
      <c r="AS538" s="46"/>
      <c r="AT538" s="46"/>
      <c r="AU538" s="46"/>
      <c r="AV538" s="46"/>
      <c r="AW538" s="46"/>
      <c r="AX538" s="46"/>
      <c r="AY538" s="46"/>
      <c r="AZ538" s="46"/>
      <c r="BA538" s="46"/>
      <c r="BB538" s="46"/>
      <c r="BC538" s="46"/>
      <c r="BD538" s="46"/>
      <c r="BE538" s="46"/>
      <c r="BF538" s="46"/>
      <c r="BG538" s="46"/>
      <c r="BH538" s="46"/>
      <c r="BI538" s="46"/>
      <c r="BJ538" s="46"/>
      <c r="BK538" s="46"/>
      <c r="BL538" s="46"/>
      <c r="BM538" s="46"/>
      <c r="BN538" s="46"/>
      <c r="BO538" s="46"/>
      <c r="BP538" s="46"/>
      <c r="BQ538" s="46"/>
      <c r="BR538" s="46"/>
      <c r="BS538" s="46"/>
      <c r="BT538" s="46"/>
      <c r="BU538" s="46"/>
      <c r="BV538" s="46"/>
      <c r="BW538" s="46"/>
      <c r="BX538" s="46"/>
      <c r="BY538" s="46"/>
      <c r="BZ538" s="46"/>
      <c r="CA538" s="46"/>
      <c r="CB538" s="46"/>
      <c r="CC538" s="46"/>
      <c r="CD538" s="46"/>
      <c r="CE538" s="46"/>
      <c r="CF538" s="46"/>
      <c r="CG538" s="46"/>
      <c r="CH538" s="46"/>
    </row>
    <row r="539" spans="1:86" s="2" customFormat="1" ht="12">
      <c r="A539" s="22" t="s">
        <v>18</v>
      </c>
      <c r="B539" s="18" t="s">
        <v>49</v>
      </c>
      <c r="C539" s="18" t="s">
        <v>9</v>
      </c>
      <c r="D539" s="18" t="s">
        <v>6</v>
      </c>
      <c r="E539" s="18"/>
      <c r="F539" s="18"/>
      <c r="G539" s="65">
        <f>G540</f>
        <v>293797.5</v>
      </c>
      <c r="H539" s="65">
        <f t="shared" ref="H539" si="144">H540</f>
        <v>6376.0000000000009</v>
      </c>
      <c r="I539" s="65">
        <f t="shared" si="134"/>
        <v>300173.5</v>
      </c>
      <c r="J539" s="46"/>
      <c r="K539" s="46"/>
      <c r="L539" s="46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  <c r="AA539" s="46"/>
      <c r="AB539" s="46"/>
      <c r="AC539" s="46"/>
      <c r="AD539" s="46"/>
      <c r="AE539" s="46"/>
      <c r="AF539" s="46"/>
      <c r="AG539" s="46"/>
      <c r="AH539" s="46"/>
      <c r="AI539" s="46"/>
      <c r="AJ539" s="46"/>
      <c r="AK539" s="46"/>
      <c r="AL539" s="46"/>
      <c r="AM539" s="46"/>
      <c r="AN539" s="46"/>
      <c r="AO539" s="46"/>
      <c r="AP539" s="46"/>
      <c r="AQ539" s="46"/>
      <c r="AR539" s="46"/>
      <c r="AS539" s="46"/>
      <c r="AT539" s="46"/>
      <c r="AU539" s="46"/>
      <c r="AV539" s="46"/>
      <c r="AW539" s="46"/>
      <c r="AX539" s="46"/>
      <c r="AY539" s="46"/>
      <c r="AZ539" s="46"/>
      <c r="BA539" s="46"/>
      <c r="BB539" s="46"/>
      <c r="BC539" s="46"/>
      <c r="BD539" s="46"/>
      <c r="BE539" s="46"/>
      <c r="BF539" s="46"/>
      <c r="BG539" s="46"/>
      <c r="BH539" s="46"/>
      <c r="BI539" s="46"/>
      <c r="BJ539" s="46"/>
      <c r="BK539" s="46"/>
      <c r="BL539" s="46"/>
      <c r="BM539" s="46"/>
      <c r="BN539" s="46"/>
      <c r="BO539" s="46"/>
      <c r="BP539" s="46"/>
      <c r="BQ539" s="46"/>
      <c r="BR539" s="46"/>
      <c r="BS539" s="46"/>
      <c r="BT539" s="46"/>
      <c r="BU539" s="46"/>
      <c r="BV539" s="46"/>
      <c r="BW539" s="46"/>
      <c r="BX539" s="46"/>
      <c r="BY539" s="46"/>
      <c r="BZ539" s="46"/>
      <c r="CA539" s="46"/>
      <c r="CB539" s="46"/>
      <c r="CC539" s="46"/>
      <c r="CD539" s="46"/>
      <c r="CE539" s="46"/>
      <c r="CF539" s="46"/>
      <c r="CG539" s="46"/>
      <c r="CH539" s="46"/>
    </row>
    <row r="540" spans="1:86" s="2" customFormat="1" ht="24">
      <c r="A540" s="21" t="s">
        <v>399</v>
      </c>
      <c r="B540" s="20" t="s">
        <v>49</v>
      </c>
      <c r="C540" s="20" t="s">
        <v>9</v>
      </c>
      <c r="D540" s="20" t="s">
        <v>6</v>
      </c>
      <c r="E540" s="20" t="s">
        <v>176</v>
      </c>
      <c r="F540" s="20"/>
      <c r="G540" s="64">
        <f>G541+G569+G579+G586</f>
        <v>293797.5</v>
      </c>
      <c r="H540" s="64">
        <f>H541+H569+H579+H586</f>
        <v>6376.0000000000009</v>
      </c>
      <c r="I540" s="64">
        <f t="shared" si="134"/>
        <v>300173.5</v>
      </c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  <c r="AB540" s="46"/>
      <c r="AC540" s="46"/>
      <c r="AD540" s="46"/>
      <c r="AE540" s="46"/>
      <c r="AF540" s="46"/>
      <c r="AG540" s="46"/>
      <c r="AH540" s="46"/>
      <c r="AI540" s="46"/>
      <c r="AJ540" s="46"/>
      <c r="AK540" s="46"/>
      <c r="AL540" s="46"/>
      <c r="AM540" s="46"/>
      <c r="AN540" s="46"/>
      <c r="AO540" s="46"/>
      <c r="AP540" s="46"/>
      <c r="AQ540" s="46"/>
      <c r="AR540" s="46"/>
      <c r="AS540" s="46"/>
      <c r="AT540" s="46"/>
      <c r="AU540" s="46"/>
      <c r="AV540" s="46"/>
      <c r="AW540" s="46"/>
      <c r="AX540" s="46"/>
      <c r="AY540" s="46"/>
      <c r="AZ540" s="46"/>
      <c r="BA540" s="46"/>
      <c r="BB540" s="46"/>
      <c r="BC540" s="46"/>
      <c r="BD540" s="46"/>
      <c r="BE540" s="46"/>
      <c r="BF540" s="46"/>
      <c r="BG540" s="46"/>
      <c r="BH540" s="46"/>
      <c r="BI540" s="46"/>
      <c r="BJ540" s="46"/>
      <c r="BK540" s="46"/>
      <c r="BL540" s="46"/>
      <c r="BM540" s="46"/>
      <c r="BN540" s="46"/>
      <c r="BO540" s="46"/>
      <c r="BP540" s="46"/>
      <c r="BQ540" s="46"/>
      <c r="BR540" s="46"/>
      <c r="BS540" s="46"/>
      <c r="BT540" s="46"/>
      <c r="BU540" s="46"/>
      <c r="BV540" s="46"/>
      <c r="BW540" s="46"/>
      <c r="BX540" s="46"/>
      <c r="BY540" s="46"/>
      <c r="BZ540" s="46"/>
      <c r="CA540" s="46"/>
      <c r="CB540" s="46"/>
      <c r="CC540" s="46"/>
      <c r="CD540" s="46"/>
      <c r="CE540" s="46"/>
      <c r="CF540" s="46"/>
      <c r="CG540" s="46"/>
      <c r="CH540" s="46"/>
    </row>
    <row r="541" spans="1:86" s="2" customFormat="1" ht="12">
      <c r="A541" s="21" t="s">
        <v>401</v>
      </c>
      <c r="B541" s="20" t="s">
        <v>49</v>
      </c>
      <c r="C541" s="20" t="s">
        <v>9</v>
      </c>
      <c r="D541" s="20" t="s">
        <v>6</v>
      </c>
      <c r="E541" s="20" t="s">
        <v>177</v>
      </c>
      <c r="F541" s="20"/>
      <c r="G541" s="64">
        <f>G548+G551+G557+G542+G566+G554+G560+G563+G545</f>
        <v>265434.90000000002</v>
      </c>
      <c r="H541" s="64">
        <f>H548+H551+H557+H542+H566+H554+H560+H563+H545</f>
        <v>5013.4000000000005</v>
      </c>
      <c r="I541" s="64">
        <f t="shared" si="134"/>
        <v>270448.30000000005</v>
      </c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  <c r="AC541" s="46"/>
      <c r="AD541" s="46"/>
      <c r="AE541" s="46"/>
      <c r="AF541" s="46"/>
      <c r="AG541" s="46"/>
      <c r="AH541" s="46"/>
      <c r="AI541" s="46"/>
      <c r="AJ541" s="46"/>
      <c r="AK541" s="46"/>
      <c r="AL541" s="46"/>
      <c r="AM541" s="46"/>
      <c r="AN541" s="46"/>
      <c r="AO541" s="46"/>
      <c r="AP541" s="46"/>
      <c r="AQ541" s="46"/>
      <c r="AR541" s="46"/>
      <c r="AS541" s="46"/>
      <c r="AT541" s="46"/>
      <c r="AU541" s="46"/>
      <c r="AV541" s="46"/>
      <c r="AW541" s="46"/>
      <c r="AX541" s="46"/>
      <c r="AY541" s="46"/>
      <c r="AZ541" s="46"/>
      <c r="BA541" s="46"/>
      <c r="BB541" s="46"/>
      <c r="BC541" s="46"/>
      <c r="BD541" s="46"/>
      <c r="BE541" s="46"/>
      <c r="BF541" s="46"/>
      <c r="BG541" s="46"/>
      <c r="BH541" s="46"/>
      <c r="BI541" s="46"/>
      <c r="BJ541" s="46"/>
      <c r="BK541" s="46"/>
      <c r="BL541" s="46"/>
      <c r="BM541" s="46"/>
      <c r="BN541" s="46"/>
      <c r="BO541" s="46"/>
      <c r="BP541" s="46"/>
      <c r="BQ541" s="46"/>
      <c r="BR541" s="46"/>
      <c r="BS541" s="46"/>
      <c r="BT541" s="46"/>
      <c r="BU541" s="46"/>
      <c r="BV541" s="46"/>
      <c r="BW541" s="46"/>
      <c r="BX541" s="46"/>
      <c r="BY541" s="46"/>
      <c r="BZ541" s="46"/>
      <c r="CA541" s="46"/>
      <c r="CB541" s="46"/>
      <c r="CC541" s="46"/>
      <c r="CD541" s="46"/>
      <c r="CE541" s="46"/>
      <c r="CF541" s="46"/>
      <c r="CG541" s="46"/>
      <c r="CH541" s="46"/>
    </row>
    <row r="542" spans="1:86" s="2" customFormat="1" ht="24">
      <c r="A542" s="82" t="s">
        <v>517</v>
      </c>
      <c r="B542" s="20" t="s">
        <v>49</v>
      </c>
      <c r="C542" s="20" t="s">
        <v>9</v>
      </c>
      <c r="D542" s="20" t="s">
        <v>6</v>
      </c>
      <c r="E542" s="20" t="s">
        <v>360</v>
      </c>
      <c r="F542" s="20"/>
      <c r="G542" s="64">
        <f>G543</f>
        <v>4346.3</v>
      </c>
      <c r="H542" s="64">
        <f t="shared" ref="H542:H543" si="145">H543</f>
        <v>0</v>
      </c>
      <c r="I542" s="64">
        <f t="shared" si="134"/>
        <v>4346.3</v>
      </c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  <c r="AC542" s="46"/>
      <c r="AD542" s="46"/>
      <c r="AE542" s="46"/>
      <c r="AF542" s="46"/>
      <c r="AG542" s="46"/>
      <c r="AH542" s="46"/>
      <c r="AI542" s="46"/>
      <c r="AJ542" s="46"/>
      <c r="AK542" s="46"/>
      <c r="AL542" s="46"/>
      <c r="AM542" s="46"/>
      <c r="AN542" s="46"/>
      <c r="AO542" s="46"/>
      <c r="AP542" s="46"/>
      <c r="AQ542" s="46"/>
      <c r="AR542" s="46"/>
      <c r="AS542" s="46"/>
      <c r="AT542" s="46"/>
      <c r="AU542" s="46"/>
      <c r="AV542" s="46"/>
      <c r="AW542" s="46"/>
      <c r="AX542" s="46"/>
      <c r="AY542" s="46"/>
      <c r="AZ542" s="46"/>
      <c r="BA542" s="46"/>
      <c r="BB542" s="46"/>
      <c r="BC542" s="46"/>
      <c r="BD542" s="46"/>
      <c r="BE542" s="46"/>
      <c r="BF542" s="46"/>
      <c r="BG542" s="46"/>
      <c r="BH542" s="46"/>
      <c r="BI542" s="46"/>
      <c r="BJ542" s="46"/>
      <c r="BK542" s="46"/>
      <c r="BL542" s="46"/>
      <c r="BM542" s="46"/>
      <c r="BN542" s="46"/>
      <c r="BO542" s="46"/>
      <c r="BP542" s="46"/>
      <c r="BQ542" s="46"/>
      <c r="BR542" s="46"/>
      <c r="BS542" s="46"/>
      <c r="BT542" s="46"/>
      <c r="BU542" s="46"/>
      <c r="BV542" s="46"/>
      <c r="BW542" s="46"/>
      <c r="BX542" s="46"/>
      <c r="BY542" s="46"/>
      <c r="BZ542" s="46"/>
      <c r="CA542" s="46"/>
      <c r="CB542" s="46"/>
      <c r="CC542" s="46"/>
      <c r="CD542" s="46"/>
      <c r="CE542" s="46"/>
      <c r="CF542" s="46"/>
      <c r="CG542" s="46"/>
      <c r="CH542" s="46"/>
    </row>
    <row r="543" spans="1:86" s="2" customFormat="1" ht="12">
      <c r="A543" s="21" t="s">
        <v>116</v>
      </c>
      <c r="B543" s="20" t="s">
        <v>49</v>
      </c>
      <c r="C543" s="20" t="s">
        <v>9</v>
      </c>
      <c r="D543" s="20" t="s">
        <v>6</v>
      </c>
      <c r="E543" s="20" t="s">
        <v>360</v>
      </c>
      <c r="F543" s="20" t="s">
        <v>94</v>
      </c>
      <c r="G543" s="64">
        <f>G544</f>
        <v>4346.3</v>
      </c>
      <c r="H543" s="64">
        <f t="shared" si="145"/>
        <v>0</v>
      </c>
      <c r="I543" s="64">
        <f t="shared" si="134"/>
        <v>4346.3</v>
      </c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46"/>
      <c r="AY543" s="46"/>
      <c r="AZ543" s="46"/>
      <c r="BA543" s="46"/>
      <c r="BB543" s="46"/>
      <c r="BC543" s="46"/>
      <c r="BD543" s="46"/>
      <c r="BE543" s="46"/>
      <c r="BF543" s="46"/>
      <c r="BG543" s="46"/>
      <c r="BH543" s="46"/>
      <c r="BI543" s="46"/>
      <c r="BJ543" s="46"/>
      <c r="BK543" s="46"/>
      <c r="BL543" s="46"/>
      <c r="BM543" s="46"/>
      <c r="BN543" s="46"/>
      <c r="BO543" s="46"/>
      <c r="BP543" s="46"/>
      <c r="BQ543" s="46"/>
      <c r="BR543" s="46"/>
      <c r="BS543" s="46"/>
      <c r="BT543" s="46"/>
      <c r="BU543" s="46"/>
      <c r="BV543" s="46"/>
      <c r="BW543" s="46"/>
      <c r="BX543" s="46"/>
      <c r="BY543" s="46"/>
      <c r="BZ543" s="46"/>
      <c r="CA543" s="46"/>
      <c r="CB543" s="46"/>
      <c r="CC543" s="46"/>
      <c r="CD543" s="46"/>
      <c r="CE543" s="46"/>
      <c r="CF543" s="46"/>
      <c r="CG543" s="46"/>
      <c r="CH543" s="46"/>
    </row>
    <row r="544" spans="1:86" s="2" customFormat="1" ht="12">
      <c r="A544" s="21" t="s">
        <v>217</v>
      </c>
      <c r="B544" s="20" t="s">
        <v>49</v>
      </c>
      <c r="C544" s="20" t="s">
        <v>9</v>
      </c>
      <c r="D544" s="20" t="s">
        <v>6</v>
      </c>
      <c r="E544" s="20" t="s">
        <v>360</v>
      </c>
      <c r="F544" s="20" t="s">
        <v>218</v>
      </c>
      <c r="G544" s="64">
        <v>4346.3</v>
      </c>
      <c r="H544" s="103"/>
      <c r="I544" s="64">
        <f t="shared" si="134"/>
        <v>4346.3</v>
      </c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  <c r="AO544" s="46"/>
      <c r="AP544" s="46"/>
      <c r="AQ544" s="46"/>
      <c r="AR544" s="46"/>
      <c r="AS544" s="46"/>
      <c r="AT544" s="46"/>
      <c r="AU544" s="46"/>
      <c r="AV544" s="46"/>
      <c r="AW544" s="46"/>
      <c r="AX544" s="46"/>
      <c r="AY544" s="46"/>
      <c r="AZ544" s="46"/>
      <c r="BA544" s="46"/>
      <c r="BB544" s="46"/>
      <c r="BC544" s="46"/>
      <c r="BD544" s="46"/>
      <c r="BE544" s="46"/>
      <c r="BF544" s="46"/>
      <c r="BG544" s="46"/>
      <c r="BH544" s="46"/>
      <c r="BI544" s="46"/>
      <c r="BJ544" s="46"/>
      <c r="BK544" s="46"/>
      <c r="BL544" s="46"/>
      <c r="BM544" s="46"/>
      <c r="BN544" s="46"/>
      <c r="BO544" s="46"/>
      <c r="BP544" s="46"/>
      <c r="BQ544" s="46"/>
      <c r="BR544" s="46"/>
      <c r="BS544" s="46"/>
      <c r="BT544" s="46"/>
      <c r="BU544" s="46"/>
      <c r="BV544" s="46"/>
      <c r="BW544" s="46"/>
      <c r="BX544" s="46"/>
      <c r="BY544" s="46"/>
      <c r="BZ544" s="46"/>
      <c r="CA544" s="46"/>
      <c r="CB544" s="46"/>
      <c r="CC544" s="46"/>
      <c r="CD544" s="46"/>
      <c r="CE544" s="46"/>
      <c r="CF544" s="46"/>
      <c r="CG544" s="46"/>
      <c r="CH544" s="46"/>
    </row>
    <row r="545" spans="1:86" s="2" customFormat="1" ht="24">
      <c r="A545" s="21" t="s">
        <v>522</v>
      </c>
      <c r="B545" s="20" t="s">
        <v>49</v>
      </c>
      <c r="C545" s="20" t="s">
        <v>9</v>
      </c>
      <c r="D545" s="20" t="s">
        <v>6</v>
      </c>
      <c r="E545" s="20" t="s">
        <v>521</v>
      </c>
      <c r="F545" s="20"/>
      <c r="G545" s="64">
        <f>G546</f>
        <v>0</v>
      </c>
      <c r="H545" s="64">
        <f>H546</f>
        <v>4471.1000000000004</v>
      </c>
      <c r="I545" s="64">
        <f t="shared" si="134"/>
        <v>4471.1000000000004</v>
      </c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  <c r="AC545" s="46"/>
      <c r="AD545" s="46"/>
      <c r="AE545" s="46"/>
      <c r="AF545" s="46"/>
      <c r="AG545" s="46"/>
      <c r="AH545" s="46"/>
      <c r="AI545" s="46"/>
      <c r="AJ545" s="46"/>
      <c r="AK545" s="46"/>
      <c r="AL545" s="46"/>
      <c r="AM545" s="46"/>
      <c r="AN545" s="46"/>
      <c r="AO545" s="46"/>
      <c r="AP545" s="46"/>
      <c r="AQ545" s="46"/>
      <c r="AR545" s="46"/>
      <c r="AS545" s="46"/>
      <c r="AT545" s="46"/>
      <c r="AU545" s="46"/>
      <c r="AV545" s="46"/>
      <c r="AW545" s="46"/>
      <c r="AX545" s="46"/>
      <c r="AY545" s="46"/>
      <c r="AZ545" s="46"/>
      <c r="BA545" s="46"/>
      <c r="BB545" s="46"/>
      <c r="BC545" s="46"/>
      <c r="BD545" s="46"/>
      <c r="BE545" s="46"/>
      <c r="BF545" s="46"/>
      <c r="BG545" s="46"/>
      <c r="BH545" s="46"/>
      <c r="BI545" s="46"/>
      <c r="BJ545" s="46"/>
      <c r="BK545" s="46"/>
      <c r="BL545" s="46"/>
      <c r="BM545" s="46"/>
      <c r="BN545" s="46"/>
      <c r="BO545" s="46"/>
      <c r="BP545" s="46"/>
      <c r="BQ545" s="46"/>
      <c r="BR545" s="46"/>
      <c r="BS545" s="46"/>
      <c r="BT545" s="46"/>
      <c r="BU545" s="46"/>
      <c r="BV545" s="46"/>
      <c r="BW545" s="46"/>
      <c r="BX545" s="46"/>
      <c r="BY545" s="46"/>
      <c r="BZ545" s="46"/>
      <c r="CA545" s="46"/>
      <c r="CB545" s="46"/>
      <c r="CC545" s="46"/>
      <c r="CD545" s="46"/>
      <c r="CE545" s="46"/>
      <c r="CF545" s="46"/>
      <c r="CG545" s="46"/>
      <c r="CH545" s="46"/>
    </row>
    <row r="546" spans="1:86" s="2" customFormat="1" ht="12">
      <c r="A546" s="21" t="s">
        <v>116</v>
      </c>
      <c r="B546" s="20" t="s">
        <v>49</v>
      </c>
      <c r="C546" s="20" t="s">
        <v>9</v>
      </c>
      <c r="D546" s="20" t="s">
        <v>6</v>
      </c>
      <c r="E546" s="20" t="s">
        <v>521</v>
      </c>
      <c r="F546" s="20" t="s">
        <v>94</v>
      </c>
      <c r="G546" s="64">
        <f>G547</f>
        <v>0</v>
      </c>
      <c r="H546" s="64">
        <f>H547</f>
        <v>4471.1000000000004</v>
      </c>
      <c r="I546" s="64">
        <f t="shared" si="134"/>
        <v>4471.1000000000004</v>
      </c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  <c r="AC546" s="46"/>
      <c r="AD546" s="46"/>
      <c r="AE546" s="46"/>
      <c r="AF546" s="46"/>
      <c r="AG546" s="46"/>
      <c r="AH546" s="46"/>
      <c r="AI546" s="46"/>
      <c r="AJ546" s="46"/>
      <c r="AK546" s="46"/>
      <c r="AL546" s="46"/>
      <c r="AM546" s="46"/>
      <c r="AN546" s="46"/>
      <c r="AO546" s="46"/>
      <c r="AP546" s="46"/>
      <c r="AQ546" s="46"/>
      <c r="AR546" s="46"/>
      <c r="AS546" s="46"/>
      <c r="AT546" s="46"/>
      <c r="AU546" s="46"/>
      <c r="AV546" s="46"/>
      <c r="AW546" s="46"/>
      <c r="AX546" s="46"/>
      <c r="AY546" s="46"/>
      <c r="AZ546" s="46"/>
      <c r="BA546" s="46"/>
      <c r="BB546" s="46"/>
      <c r="BC546" s="46"/>
      <c r="BD546" s="46"/>
      <c r="BE546" s="46"/>
      <c r="BF546" s="46"/>
      <c r="BG546" s="46"/>
      <c r="BH546" s="46"/>
      <c r="BI546" s="46"/>
      <c r="BJ546" s="46"/>
      <c r="BK546" s="46"/>
      <c r="BL546" s="46"/>
      <c r="BM546" s="46"/>
      <c r="BN546" s="46"/>
      <c r="BO546" s="46"/>
      <c r="BP546" s="46"/>
      <c r="BQ546" s="46"/>
      <c r="BR546" s="46"/>
      <c r="BS546" s="46"/>
      <c r="BT546" s="46"/>
      <c r="BU546" s="46"/>
      <c r="BV546" s="46"/>
      <c r="BW546" s="46"/>
      <c r="BX546" s="46"/>
      <c r="BY546" s="46"/>
      <c r="BZ546" s="46"/>
      <c r="CA546" s="46"/>
      <c r="CB546" s="46"/>
      <c r="CC546" s="46"/>
      <c r="CD546" s="46"/>
      <c r="CE546" s="46"/>
      <c r="CF546" s="46"/>
      <c r="CG546" s="46"/>
      <c r="CH546" s="46"/>
    </row>
    <row r="547" spans="1:86" s="2" customFormat="1" ht="12">
      <c r="A547" s="21" t="s">
        <v>217</v>
      </c>
      <c r="B547" s="20" t="s">
        <v>49</v>
      </c>
      <c r="C547" s="20" t="s">
        <v>9</v>
      </c>
      <c r="D547" s="20" t="s">
        <v>6</v>
      </c>
      <c r="E547" s="20" t="s">
        <v>521</v>
      </c>
      <c r="F547" s="20" t="s">
        <v>218</v>
      </c>
      <c r="G547" s="64">
        <v>0</v>
      </c>
      <c r="H547" s="103">
        <v>4471.1000000000004</v>
      </c>
      <c r="I547" s="64">
        <f t="shared" si="134"/>
        <v>4471.1000000000004</v>
      </c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  <c r="AE547" s="46"/>
      <c r="AF547" s="46"/>
      <c r="AG547" s="46"/>
      <c r="AH547" s="46"/>
      <c r="AI547" s="46"/>
      <c r="AJ547" s="46"/>
      <c r="AK547" s="46"/>
      <c r="AL547" s="46"/>
      <c r="AM547" s="46"/>
      <c r="AN547" s="46"/>
      <c r="AO547" s="46"/>
      <c r="AP547" s="46"/>
      <c r="AQ547" s="46"/>
      <c r="AR547" s="46"/>
      <c r="AS547" s="46"/>
      <c r="AT547" s="46"/>
      <c r="AU547" s="46"/>
      <c r="AV547" s="46"/>
      <c r="AW547" s="46"/>
      <c r="AX547" s="46"/>
      <c r="AY547" s="46"/>
      <c r="AZ547" s="46"/>
      <c r="BA547" s="46"/>
      <c r="BB547" s="46"/>
      <c r="BC547" s="46"/>
      <c r="BD547" s="46"/>
      <c r="BE547" s="46"/>
      <c r="BF547" s="46"/>
      <c r="BG547" s="46"/>
      <c r="BH547" s="46"/>
      <c r="BI547" s="46"/>
      <c r="BJ547" s="46"/>
      <c r="BK547" s="46"/>
      <c r="BL547" s="46"/>
      <c r="BM547" s="46"/>
      <c r="BN547" s="46"/>
      <c r="BO547" s="46"/>
      <c r="BP547" s="46"/>
      <c r="BQ547" s="46"/>
      <c r="BR547" s="46"/>
      <c r="BS547" s="46"/>
      <c r="BT547" s="46"/>
      <c r="BU547" s="46"/>
      <c r="BV547" s="46"/>
      <c r="BW547" s="46"/>
      <c r="BX547" s="46"/>
      <c r="BY547" s="46"/>
      <c r="BZ547" s="46"/>
      <c r="CA547" s="46"/>
      <c r="CB547" s="46"/>
      <c r="CC547" s="46"/>
      <c r="CD547" s="46"/>
      <c r="CE547" s="46"/>
      <c r="CF547" s="46"/>
      <c r="CG547" s="46"/>
      <c r="CH547" s="46"/>
    </row>
    <row r="548" spans="1:86" s="2" customFormat="1" ht="12">
      <c r="A548" s="21" t="s">
        <v>133</v>
      </c>
      <c r="B548" s="20" t="s">
        <v>49</v>
      </c>
      <c r="C548" s="20" t="s">
        <v>9</v>
      </c>
      <c r="D548" s="20" t="s">
        <v>6</v>
      </c>
      <c r="E548" s="20" t="s">
        <v>178</v>
      </c>
      <c r="F548" s="20"/>
      <c r="G548" s="64">
        <f>G549</f>
        <v>156818.9</v>
      </c>
      <c r="H548" s="64">
        <f t="shared" ref="H548:H549" si="146">H549</f>
        <v>500</v>
      </c>
      <c r="I548" s="64">
        <f t="shared" si="134"/>
        <v>157318.9</v>
      </c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  <c r="AC548" s="46"/>
      <c r="AD548" s="46"/>
      <c r="AE548" s="46"/>
      <c r="AF548" s="46"/>
      <c r="AG548" s="46"/>
      <c r="AH548" s="46"/>
      <c r="AI548" s="46"/>
      <c r="AJ548" s="46"/>
      <c r="AK548" s="46"/>
      <c r="AL548" s="46"/>
      <c r="AM548" s="46"/>
      <c r="AN548" s="46"/>
      <c r="AO548" s="46"/>
      <c r="AP548" s="46"/>
      <c r="AQ548" s="46"/>
      <c r="AR548" s="46"/>
      <c r="AS548" s="46"/>
      <c r="AT548" s="46"/>
      <c r="AU548" s="46"/>
      <c r="AV548" s="46"/>
      <c r="AW548" s="46"/>
      <c r="AX548" s="46"/>
      <c r="AY548" s="46"/>
      <c r="AZ548" s="46"/>
      <c r="BA548" s="46"/>
      <c r="BB548" s="46"/>
      <c r="BC548" s="46"/>
      <c r="BD548" s="46"/>
      <c r="BE548" s="46"/>
      <c r="BF548" s="46"/>
      <c r="BG548" s="46"/>
      <c r="BH548" s="46"/>
      <c r="BI548" s="46"/>
      <c r="BJ548" s="46"/>
      <c r="BK548" s="46"/>
      <c r="BL548" s="46"/>
      <c r="BM548" s="46"/>
      <c r="BN548" s="46"/>
      <c r="BO548" s="46"/>
      <c r="BP548" s="46"/>
      <c r="BQ548" s="46"/>
      <c r="BR548" s="46"/>
      <c r="BS548" s="46"/>
      <c r="BT548" s="46"/>
      <c r="BU548" s="46"/>
      <c r="BV548" s="46"/>
      <c r="BW548" s="46"/>
      <c r="BX548" s="46"/>
      <c r="BY548" s="46"/>
      <c r="BZ548" s="46"/>
      <c r="CA548" s="46"/>
      <c r="CB548" s="46"/>
      <c r="CC548" s="46"/>
      <c r="CD548" s="46"/>
      <c r="CE548" s="46"/>
      <c r="CF548" s="46"/>
      <c r="CG548" s="46"/>
      <c r="CH548" s="46"/>
    </row>
    <row r="549" spans="1:86" s="2" customFormat="1" ht="12">
      <c r="A549" s="21" t="s">
        <v>116</v>
      </c>
      <c r="B549" s="20" t="s">
        <v>49</v>
      </c>
      <c r="C549" s="20" t="s">
        <v>9</v>
      </c>
      <c r="D549" s="20" t="s">
        <v>6</v>
      </c>
      <c r="E549" s="20" t="s">
        <v>178</v>
      </c>
      <c r="F549" s="20" t="s">
        <v>94</v>
      </c>
      <c r="G549" s="64">
        <f>G550</f>
        <v>156818.9</v>
      </c>
      <c r="H549" s="64">
        <f t="shared" si="146"/>
        <v>500</v>
      </c>
      <c r="I549" s="64">
        <f t="shared" si="134"/>
        <v>157318.9</v>
      </c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  <c r="AC549" s="46"/>
      <c r="AD549" s="46"/>
      <c r="AE549" s="46"/>
      <c r="AF549" s="46"/>
      <c r="AG549" s="46"/>
      <c r="AH549" s="46"/>
      <c r="AI549" s="46"/>
      <c r="AJ549" s="46"/>
      <c r="AK549" s="46"/>
      <c r="AL549" s="46"/>
      <c r="AM549" s="46"/>
      <c r="AN549" s="46"/>
      <c r="AO549" s="46"/>
      <c r="AP549" s="46"/>
      <c r="AQ549" s="46"/>
      <c r="AR549" s="46"/>
      <c r="AS549" s="46"/>
      <c r="AT549" s="46"/>
      <c r="AU549" s="46"/>
      <c r="AV549" s="46"/>
      <c r="AW549" s="46"/>
      <c r="AX549" s="46"/>
      <c r="AY549" s="46"/>
      <c r="AZ549" s="46"/>
      <c r="BA549" s="46"/>
      <c r="BB549" s="46"/>
      <c r="BC549" s="46"/>
      <c r="BD549" s="46"/>
      <c r="BE549" s="46"/>
      <c r="BF549" s="46"/>
      <c r="BG549" s="46"/>
      <c r="BH549" s="46"/>
      <c r="BI549" s="46"/>
      <c r="BJ549" s="46"/>
      <c r="BK549" s="46"/>
      <c r="BL549" s="46"/>
      <c r="BM549" s="46"/>
      <c r="BN549" s="46"/>
      <c r="BO549" s="46"/>
      <c r="BP549" s="46"/>
      <c r="BQ549" s="46"/>
      <c r="BR549" s="46"/>
      <c r="BS549" s="46"/>
      <c r="BT549" s="46"/>
      <c r="BU549" s="46"/>
      <c r="BV549" s="46"/>
      <c r="BW549" s="46"/>
      <c r="BX549" s="46"/>
      <c r="BY549" s="46"/>
      <c r="BZ549" s="46"/>
      <c r="CA549" s="46"/>
      <c r="CB549" s="46"/>
      <c r="CC549" s="46"/>
      <c r="CD549" s="46"/>
      <c r="CE549" s="46"/>
      <c r="CF549" s="46"/>
      <c r="CG549" s="46"/>
      <c r="CH549" s="46"/>
    </row>
    <row r="550" spans="1:86" s="2" customFormat="1" ht="12">
      <c r="A550" s="21" t="s">
        <v>217</v>
      </c>
      <c r="B550" s="20" t="s">
        <v>49</v>
      </c>
      <c r="C550" s="20" t="s">
        <v>9</v>
      </c>
      <c r="D550" s="20" t="s">
        <v>6</v>
      </c>
      <c r="E550" s="20" t="s">
        <v>178</v>
      </c>
      <c r="F550" s="20" t="s">
        <v>218</v>
      </c>
      <c r="G550" s="64">
        <v>156818.9</v>
      </c>
      <c r="H550" s="103">
        <v>500</v>
      </c>
      <c r="I550" s="64">
        <f t="shared" si="134"/>
        <v>157318.9</v>
      </c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  <c r="AC550" s="46"/>
      <c r="AD550" s="46"/>
      <c r="AE550" s="46"/>
      <c r="AF550" s="46"/>
      <c r="AG550" s="46"/>
      <c r="AH550" s="46"/>
      <c r="AI550" s="46"/>
      <c r="AJ550" s="46"/>
      <c r="AK550" s="46"/>
      <c r="AL550" s="46"/>
      <c r="AM550" s="46"/>
      <c r="AN550" s="46"/>
      <c r="AO550" s="46"/>
      <c r="AP550" s="46"/>
      <c r="AQ550" s="46"/>
      <c r="AR550" s="46"/>
      <c r="AS550" s="46"/>
      <c r="AT550" s="46"/>
      <c r="AU550" s="46"/>
      <c r="AV550" s="46"/>
      <c r="AW550" s="46"/>
      <c r="AX550" s="46"/>
      <c r="AY550" s="46"/>
      <c r="AZ550" s="46"/>
      <c r="BA550" s="46"/>
      <c r="BB550" s="46"/>
      <c r="BC550" s="46"/>
      <c r="BD550" s="46"/>
      <c r="BE550" s="46"/>
      <c r="BF550" s="46"/>
      <c r="BG550" s="46"/>
      <c r="BH550" s="46"/>
      <c r="BI550" s="46"/>
      <c r="BJ550" s="46"/>
      <c r="BK550" s="46"/>
      <c r="BL550" s="46"/>
      <c r="BM550" s="46"/>
      <c r="BN550" s="46"/>
      <c r="BO550" s="46"/>
      <c r="BP550" s="46"/>
      <c r="BQ550" s="46"/>
      <c r="BR550" s="46"/>
      <c r="BS550" s="46"/>
      <c r="BT550" s="46"/>
      <c r="BU550" s="46"/>
      <c r="BV550" s="46"/>
      <c r="BW550" s="46"/>
      <c r="BX550" s="46"/>
      <c r="BY550" s="46"/>
      <c r="BZ550" s="46"/>
      <c r="CA550" s="46"/>
      <c r="CB550" s="46"/>
      <c r="CC550" s="46"/>
      <c r="CD550" s="46"/>
      <c r="CE550" s="46"/>
      <c r="CF550" s="46"/>
      <c r="CG550" s="46"/>
      <c r="CH550" s="46"/>
    </row>
    <row r="551" spans="1:86" s="2" customFormat="1" ht="12">
      <c r="A551" s="21" t="s">
        <v>93</v>
      </c>
      <c r="B551" s="20" t="s">
        <v>49</v>
      </c>
      <c r="C551" s="20" t="s">
        <v>9</v>
      </c>
      <c r="D551" s="20" t="s">
        <v>6</v>
      </c>
      <c r="E551" s="20" t="s">
        <v>179</v>
      </c>
      <c r="F551" s="20"/>
      <c r="G551" s="64">
        <f>G552</f>
        <v>103022</v>
      </c>
      <c r="H551" s="64">
        <f t="shared" ref="H551:H552" si="147">H552</f>
        <v>42.3</v>
      </c>
      <c r="I551" s="64">
        <f t="shared" si="134"/>
        <v>103064.3</v>
      </c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  <c r="AC551" s="46"/>
      <c r="AD551" s="46"/>
      <c r="AE551" s="46"/>
      <c r="AF551" s="46"/>
      <c r="AG551" s="46"/>
      <c r="AH551" s="46"/>
      <c r="AI551" s="46"/>
      <c r="AJ551" s="46"/>
      <c r="AK551" s="46"/>
      <c r="AL551" s="46"/>
      <c r="AM551" s="46"/>
      <c r="AN551" s="46"/>
      <c r="AO551" s="46"/>
      <c r="AP551" s="46"/>
      <c r="AQ551" s="46"/>
      <c r="AR551" s="46"/>
      <c r="AS551" s="46"/>
      <c r="AT551" s="46"/>
      <c r="AU551" s="46"/>
      <c r="AV551" s="46"/>
      <c r="AW551" s="46"/>
      <c r="AX551" s="46"/>
      <c r="AY551" s="46"/>
      <c r="AZ551" s="46"/>
      <c r="BA551" s="46"/>
      <c r="BB551" s="46"/>
      <c r="BC551" s="46"/>
      <c r="BD551" s="46"/>
      <c r="BE551" s="46"/>
      <c r="BF551" s="46"/>
      <c r="BG551" s="46"/>
      <c r="BH551" s="46"/>
      <c r="BI551" s="46"/>
      <c r="BJ551" s="46"/>
      <c r="BK551" s="46"/>
      <c r="BL551" s="46"/>
      <c r="BM551" s="46"/>
      <c r="BN551" s="46"/>
      <c r="BO551" s="46"/>
      <c r="BP551" s="46"/>
      <c r="BQ551" s="46"/>
      <c r="BR551" s="46"/>
      <c r="BS551" s="46"/>
      <c r="BT551" s="46"/>
      <c r="BU551" s="46"/>
      <c r="BV551" s="46"/>
      <c r="BW551" s="46"/>
      <c r="BX551" s="46"/>
      <c r="BY551" s="46"/>
      <c r="BZ551" s="46"/>
      <c r="CA551" s="46"/>
      <c r="CB551" s="46"/>
      <c r="CC551" s="46"/>
      <c r="CD551" s="46"/>
      <c r="CE551" s="46"/>
      <c r="CF551" s="46"/>
      <c r="CG551" s="46"/>
      <c r="CH551" s="46"/>
    </row>
    <row r="552" spans="1:86" s="2" customFormat="1" ht="12">
      <c r="A552" s="21" t="s">
        <v>116</v>
      </c>
      <c r="B552" s="20" t="s">
        <v>49</v>
      </c>
      <c r="C552" s="20" t="s">
        <v>9</v>
      </c>
      <c r="D552" s="20" t="s">
        <v>6</v>
      </c>
      <c r="E552" s="20" t="s">
        <v>179</v>
      </c>
      <c r="F552" s="20" t="s">
        <v>94</v>
      </c>
      <c r="G552" s="64">
        <f>G553</f>
        <v>103022</v>
      </c>
      <c r="H552" s="64">
        <f t="shared" si="147"/>
        <v>42.3</v>
      </c>
      <c r="I552" s="64">
        <f t="shared" si="134"/>
        <v>103064.3</v>
      </c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  <c r="AC552" s="46"/>
      <c r="AD552" s="46"/>
      <c r="AE552" s="46"/>
      <c r="AF552" s="46"/>
      <c r="AG552" s="46"/>
      <c r="AH552" s="46"/>
      <c r="AI552" s="46"/>
      <c r="AJ552" s="46"/>
      <c r="AK552" s="46"/>
      <c r="AL552" s="46"/>
      <c r="AM552" s="46"/>
      <c r="AN552" s="46"/>
      <c r="AO552" s="46"/>
      <c r="AP552" s="46"/>
      <c r="AQ552" s="46"/>
      <c r="AR552" s="46"/>
      <c r="AS552" s="46"/>
      <c r="AT552" s="46"/>
      <c r="AU552" s="46"/>
      <c r="AV552" s="46"/>
      <c r="AW552" s="46"/>
      <c r="AX552" s="46"/>
      <c r="AY552" s="46"/>
      <c r="AZ552" s="46"/>
      <c r="BA552" s="46"/>
      <c r="BB552" s="46"/>
      <c r="BC552" s="46"/>
      <c r="BD552" s="46"/>
      <c r="BE552" s="46"/>
      <c r="BF552" s="46"/>
      <c r="BG552" s="46"/>
      <c r="BH552" s="46"/>
      <c r="BI552" s="46"/>
      <c r="BJ552" s="46"/>
      <c r="BK552" s="46"/>
      <c r="BL552" s="46"/>
      <c r="BM552" s="46"/>
      <c r="BN552" s="46"/>
      <c r="BO552" s="46"/>
      <c r="BP552" s="46"/>
      <c r="BQ552" s="46"/>
      <c r="BR552" s="46"/>
      <c r="BS552" s="46"/>
      <c r="BT552" s="46"/>
      <c r="BU552" s="46"/>
      <c r="BV552" s="46"/>
      <c r="BW552" s="46"/>
      <c r="BX552" s="46"/>
      <c r="BY552" s="46"/>
      <c r="BZ552" s="46"/>
      <c r="CA552" s="46"/>
      <c r="CB552" s="46"/>
      <c r="CC552" s="46"/>
      <c r="CD552" s="46"/>
      <c r="CE552" s="46"/>
      <c r="CF552" s="46"/>
      <c r="CG552" s="46"/>
      <c r="CH552" s="46"/>
    </row>
    <row r="553" spans="1:86" s="2" customFormat="1" ht="12">
      <c r="A553" s="21" t="s">
        <v>217</v>
      </c>
      <c r="B553" s="20" t="s">
        <v>49</v>
      </c>
      <c r="C553" s="20" t="s">
        <v>9</v>
      </c>
      <c r="D553" s="20" t="s">
        <v>6</v>
      </c>
      <c r="E553" s="20" t="s">
        <v>179</v>
      </c>
      <c r="F553" s="20" t="s">
        <v>218</v>
      </c>
      <c r="G553" s="64">
        <v>103022</v>
      </c>
      <c r="H553" s="103">
        <f>42.3</f>
        <v>42.3</v>
      </c>
      <c r="I553" s="64">
        <f t="shared" si="134"/>
        <v>103064.3</v>
      </c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  <c r="AG553" s="46"/>
      <c r="AH553" s="46"/>
      <c r="AI553" s="46"/>
      <c r="AJ553" s="46"/>
      <c r="AK553" s="46"/>
      <c r="AL553" s="46"/>
      <c r="AM553" s="46"/>
      <c r="AN553" s="46"/>
      <c r="AO553" s="46"/>
      <c r="AP553" s="46"/>
      <c r="AQ553" s="46"/>
      <c r="AR553" s="46"/>
      <c r="AS553" s="46"/>
      <c r="AT553" s="46"/>
      <c r="AU553" s="46"/>
      <c r="AV553" s="46"/>
      <c r="AW553" s="46"/>
      <c r="AX553" s="46"/>
      <c r="AY553" s="46"/>
      <c r="AZ553" s="46"/>
      <c r="BA553" s="46"/>
      <c r="BB553" s="46"/>
      <c r="BC553" s="46"/>
      <c r="BD553" s="46"/>
      <c r="BE553" s="46"/>
      <c r="BF553" s="46"/>
      <c r="BG553" s="46"/>
      <c r="BH553" s="46"/>
      <c r="BI553" s="46"/>
      <c r="BJ553" s="46"/>
      <c r="BK553" s="46"/>
      <c r="BL553" s="46"/>
      <c r="BM553" s="46"/>
      <c r="BN553" s="46"/>
      <c r="BO553" s="46"/>
      <c r="BP553" s="46"/>
      <c r="BQ553" s="46"/>
      <c r="BR553" s="46"/>
      <c r="BS553" s="46"/>
      <c r="BT553" s="46"/>
      <c r="BU553" s="46"/>
      <c r="BV553" s="46"/>
      <c r="BW553" s="46"/>
      <c r="BX553" s="46"/>
      <c r="BY553" s="46"/>
      <c r="BZ553" s="46"/>
      <c r="CA553" s="46"/>
      <c r="CB553" s="46"/>
      <c r="CC553" s="46"/>
      <c r="CD553" s="46"/>
      <c r="CE553" s="46"/>
      <c r="CF553" s="46"/>
      <c r="CG553" s="46"/>
      <c r="CH553" s="46"/>
    </row>
    <row r="554" spans="1:86" s="2" customFormat="1" ht="24">
      <c r="A554" s="21" t="s">
        <v>409</v>
      </c>
      <c r="B554" s="20" t="s">
        <v>49</v>
      </c>
      <c r="C554" s="20" t="s">
        <v>9</v>
      </c>
      <c r="D554" s="20" t="s">
        <v>6</v>
      </c>
      <c r="E554" s="20" t="s">
        <v>408</v>
      </c>
      <c r="F554" s="20"/>
      <c r="G554" s="64">
        <f>G555</f>
        <v>20</v>
      </c>
      <c r="H554" s="64">
        <f t="shared" ref="H554:H555" si="148">H555</f>
        <v>0</v>
      </c>
      <c r="I554" s="64">
        <f t="shared" si="134"/>
        <v>20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</row>
    <row r="555" spans="1:86" s="2" customFormat="1" ht="12">
      <c r="A555" s="21" t="s">
        <v>116</v>
      </c>
      <c r="B555" s="20" t="s">
        <v>49</v>
      </c>
      <c r="C555" s="20" t="s">
        <v>9</v>
      </c>
      <c r="D555" s="20" t="s">
        <v>6</v>
      </c>
      <c r="E555" s="20" t="s">
        <v>408</v>
      </c>
      <c r="F555" s="20" t="s">
        <v>94</v>
      </c>
      <c r="G555" s="64">
        <f>G556</f>
        <v>20</v>
      </c>
      <c r="H555" s="64">
        <f t="shared" si="148"/>
        <v>0</v>
      </c>
      <c r="I555" s="64">
        <f t="shared" si="134"/>
        <v>20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</row>
    <row r="556" spans="1:86" s="2" customFormat="1" ht="12">
      <c r="A556" s="21" t="s">
        <v>217</v>
      </c>
      <c r="B556" s="20" t="s">
        <v>49</v>
      </c>
      <c r="C556" s="20" t="s">
        <v>9</v>
      </c>
      <c r="D556" s="20" t="s">
        <v>6</v>
      </c>
      <c r="E556" s="20" t="s">
        <v>408</v>
      </c>
      <c r="F556" s="20" t="s">
        <v>218</v>
      </c>
      <c r="G556" s="64">
        <v>20</v>
      </c>
      <c r="H556" s="103"/>
      <c r="I556" s="64">
        <f t="shared" si="134"/>
        <v>20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</row>
    <row r="557" spans="1:86" s="2" customFormat="1" ht="12">
      <c r="A557" s="21" t="s">
        <v>99</v>
      </c>
      <c r="B557" s="20" t="s">
        <v>49</v>
      </c>
      <c r="C557" s="20" t="s">
        <v>9</v>
      </c>
      <c r="D557" s="20" t="s">
        <v>6</v>
      </c>
      <c r="E557" s="20" t="s">
        <v>345</v>
      </c>
      <c r="F557" s="20"/>
      <c r="G557" s="64">
        <f>G558</f>
        <v>45</v>
      </c>
      <c r="H557" s="64">
        <f t="shared" ref="H557:H558" si="149">H558</f>
        <v>0</v>
      </c>
      <c r="I557" s="64">
        <f t="shared" si="134"/>
        <v>45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</row>
    <row r="558" spans="1:86" s="2" customFormat="1" ht="12">
      <c r="A558" s="21" t="s">
        <v>116</v>
      </c>
      <c r="B558" s="20" t="s">
        <v>49</v>
      </c>
      <c r="C558" s="20" t="s">
        <v>9</v>
      </c>
      <c r="D558" s="20" t="s">
        <v>6</v>
      </c>
      <c r="E558" s="20" t="s">
        <v>345</v>
      </c>
      <c r="F558" s="20" t="s">
        <v>94</v>
      </c>
      <c r="G558" s="64">
        <f>G559</f>
        <v>45</v>
      </c>
      <c r="H558" s="64">
        <f t="shared" si="149"/>
        <v>0</v>
      </c>
      <c r="I558" s="64">
        <f t="shared" si="134"/>
        <v>45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</row>
    <row r="559" spans="1:86" s="2" customFormat="1" ht="12">
      <c r="A559" s="21" t="s">
        <v>219</v>
      </c>
      <c r="B559" s="20" t="s">
        <v>49</v>
      </c>
      <c r="C559" s="20" t="s">
        <v>9</v>
      </c>
      <c r="D559" s="20" t="s">
        <v>6</v>
      </c>
      <c r="E559" s="20" t="s">
        <v>345</v>
      </c>
      <c r="F559" s="20" t="s">
        <v>218</v>
      </c>
      <c r="G559" s="64">
        <v>45</v>
      </c>
      <c r="H559" s="103"/>
      <c r="I559" s="64">
        <f t="shared" si="134"/>
        <v>45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</row>
    <row r="560" spans="1:86" s="2" customFormat="1" ht="12">
      <c r="A560" s="21" t="s">
        <v>438</v>
      </c>
      <c r="B560" s="20" t="s">
        <v>49</v>
      </c>
      <c r="C560" s="20" t="s">
        <v>9</v>
      </c>
      <c r="D560" s="20" t="s">
        <v>6</v>
      </c>
      <c r="E560" s="20" t="s">
        <v>437</v>
      </c>
      <c r="F560" s="20"/>
      <c r="G560" s="64">
        <f>G561</f>
        <v>1182.7</v>
      </c>
      <c r="H560" s="64">
        <f>H561</f>
        <v>0</v>
      </c>
      <c r="I560" s="64">
        <f t="shared" si="134"/>
        <v>1182.7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</row>
    <row r="561" spans="1:86" s="2" customFormat="1" ht="12">
      <c r="A561" s="21" t="s">
        <v>116</v>
      </c>
      <c r="B561" s="20" t="s">
        <v>49</v>
      </c>
      <c r="C561" s="20" t="s">
        <v>9</v>
      </c>
      <c r="D561" s="20" t="s">
        <v>6</v>
      </c>
      <c r="E561" s="20" t="s">
        <v>437</v>
      </c>
      <c r="F561" s="20" t="s">
        <v>94</v>
      </c>
      <c r="G561" s="64">
        <f>G562</f>
        <v>1182.7</v>
      </c>
      <c r="H561" s="64">
        <f>H562</f>
        <v>0</v>
      </c>
      <c r="I561" s="64">
        <f t="shared" si="134"/>
        <v>1182.7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</row>
    <row r="562" spans="1:86" s="2" customFormat="1" ht="12">
      <c r="A562" s="21" t="s">
        <v>219</v>
      </c>
      <c r="B562" s="20" t="s">
        <v>49</v>
      </c>
      <c r="C562" s="20" t="s">
        <v>9</v>
      </c>
      <c r="D562" s="20" t="s">
        <v>6</v>
      </c>
      <c r="E562" s="20" t="s">
        <v>437</v>
      </c>
      <c r="F562" s="20" t="s">
        <v>218</v>
      </c>
      <c r="G562" s="64">
        <v>1182.7</v>
      </c>
      <c r="H562" s="103"/>
      <c r="I562" s="64">
        <f t="shared" ref="I562:I677" si="150">G562+H562</f>
        <v>1182.7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</row>
    <row r="563" spans="1:86" s="2" customFormat="1" ht="24" hidden="1">
      <c r="A563" s="21" t="s">
        <v>463</v>
      </c>
      <c r="B563" s="20" t="s">
        <v>49</v>
      </c>
      <c r="C563" s="20" t="s">
        <v>9</v>
      </c>
      <c r="D563" s="20" t="s">
        <v>6</v>
      </c>
      <c r="E563" s="20" t="s">
        <v>464</v>
      </c>
      <c r="F563" s="20"/>
      <c r="G563" s="64">
        <f>G564</f>
        <v>0</v>
      </c>
      <c r="H563" s="64">
        <f>H564</f>
        <v>0</v>
      </c>
      <c r="I563" s="64">
        <f t="shared" si="150"/>
        <v>0</v>
      </c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</row>
    <row r="564" spans="1:86" s="2" customFormat="1" ht="12" hidden="1">
      <c r="A564" s="21" t="s">
        <v>116</v>
      </c>
      <c r="B564" s="20" t="s">
        <v>49</v>
      </c>
      <c r="C564" s="20" t="s">
        <v>9</v>
      </c>
      <c r="D564" s="20" t="s">
        <v>6</v>
      </c>
      <c r="E564" s="20" t="s">
        <v>464</v>
      </c>
      <c r="F564" s="20" t="s">
        <v>94</v>
      </c>
      <c r="G564" s="64">
        <f>G565</f>
        <v>0</v>
      </c>
      <c r="H564" s="64">
        <f>H565</f>
        <v>0</v>
      </c>
      <c r="I564" s="64">
        <f t="shared" si="150"/>
        <v>0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</row>
    <row r="565" spans="1:86" s="2" customFormat="1" ht="12" hidden="1">
      <c r="A565" s="21" t="s">
        <v>219</v>
      </c>
      <c r="B565" s="20" t="s">
        <v>49</v>
      </c>
      <c r="C565" s="20" t="s">
        <v>9</v>
      </c>
      <c r="D565" s="20" t="s">
        <v>6</v>
      </c>
      <c r="E565" s="20" t="s">
        <v>464</v>
      </c>
      <c r="F565" s="20" t="s">
        <v>218</v>
      </c>
      <c r="G565" s="64">
        <v>0</v>
      </c>
      <c r="H565" s="103"/>
      <c r="I565" s="64">
        <f t="shared" si="150"/>
        <v>0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</row>
    <row r="566" spans="1:86" s="2" customFormat="1" ht="13.5" hidden="1" customHeight="1">
      <c r="A566" s="21" t="s">
        <v>426</v>
      </c>
      <c r="B566" s="20" t="s">
        <v>49</v>
      </c>
      <c r="C566" s="20" t="s">
        <v>9</v>
      </c>
      <c r="D566" s="20" t="s">
        <v>6</v>
      </c>
      <c r="E566" s="20" t="s">
        <v>427</v>
      </c>
      <c r="F566" s="20"/>
      <c r="G566" s="64">
        <f>G567</f>
        <v>0</v>
      </c>
      <c r="H566" s="64">
        <f>H567</f>
        <v>0</v>
      </c>
      <c r="I566" s="64">
        <f t="shared" si="150"/>
        <v>0</v>
      </c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</row>
    <row r="567" spans="1:86" s="2" customFormat="1" ht="12" hidden="1">
      <c r="A567" s="21" t="s">
        <v>116</v>
      </c>
      <c r="B567" s="20" t="s">
        <v>49</v>
      </c>
      <c r="C567" s="20" t="s">
        <v>9</v>
      </c>
      <c r="D567" s="20" t="s">
        <v>6</v>
      </c>
      <c r="E567" s="20" t="s">
        <v>427</v>
      </c>
      <c r="F567" s="20" t="s">
        <v>94</v>
      </c>
      <c r="G567" s="64">
        <f>G568</f>
        <v>0</v>
      </c>
      <c r="H567" s="64">
        <f>H568</f>
        <v>0</v>
      </c>
      <c r="I567" s="64">
        <f t="shared" si="150"/>
        <v>0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</row>
    <row r="568" spans="1:86" s="2" customFormat="1" ht="12" hidden="1">
      <c r="A568" s="21" t="s">
        <v>217</v>
      </c>
      <c r="B568" s="20" t="s">
        <v>49</v>
      </c>
      <c r="C568" s="20" t="s">
        <v>9</v>
      </c>
      <c r="D568" s="20" t="s">
        <v>6</v>
      </c>
      <c r="E568" s="20" t="s">
        <v>427</v>
      </c>
      <c r="F568" s="20" t="s">
        <v>218</v>
      </c>
      <c r="G568" s="64">
        <v>0</v>
      </c>
      <c r="H568" s="103"/>
      <c r="I568" s="64">
        <f t="shared" si="150"/>
        <v>0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</row>
    <row r="569" spans="1:86" s="2" customFormat="1" ht="12">
      <c r="A569" s="21" t="s">
        <v>130</v>
      </c>
      <c r="B569" s="20" t="s">
        <v>49</v>
      </c>
      <c r="C569" s="20" t="s">
        <v>9</v>
      </c>
      <c r="D569" s="20" t="s">
        <v>6</v>
      </c>
      <c r="E569" s="20" t="s">
        <v>254</v>
      </c>
      <c r="F569" s="20"/>
      <c r="G569" s="64">
        <f>G576+G573+G570</f>
        <v>15365.1</v>
      </c>
      <c r="H569" s="64">
        <f t="shared" ref="H569" si="151">H576+H573+H570</f>
        <v>0</v>
      </c>
      <c r="I569" s="64">
        <f t="shared" si="150"/>
        <v>15365.1</v>
      </c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</row>
    <row r="570" spans="1:86" s="2" customFormat="1" ht="36">
      <c r="A570" s="21" t="s">
        <v>132</v>
      </c>
      <c r="B570" s="20" t="s">
        <v>49</v>
      </c>
      <c r="C570" s="20" t="s">
        <v>9</v>
      </c>
      <c r="D570" s="20" t="s">
        <v>6</v>
      </c>
      <c r="E570" s="20" t="s">
        <v>291</v>
      </c>
      <c r="F570" s="20"/>
      <c r="G570" s="64">
        <f>G571</f>
        <v>14323.5</v>
      </c>
      <c r="H570" s="64">
        <f t="shared" ref="H570:H571" si="152">H571</f>
        <v>0</v>
      </c>
      <c r="I570" s="64">
        <f t="shared" si="150"/>
        <v>14323.5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</row>
    <row r="571" spans="1:86" s="2" customFormat="1" ht="12">
      <c r="A571" s="21" t="s">
        <v>116</v>
      </c>
      <c r="B571" s="20" t="s">
        <v>49</v>
      </c>
      <c r="C571" s="20" t="s">
        <v>9</v>
      </c>
      <c r="D571" s="20" t="s">
        <v>6</v>
      </c>
      <c r="E571" s="20" t="s">
        <v>291</v>
      </c>
      <c r="F571" s="20" t="s">
        <v>94</v>
      </c>
      <c r="G571" s="64">
        <f>G572</f>
        <v>14323.5</v>
      </c>
      <c r="H571" s="64">
        <f t="shared" si="152"/>
        <v>0</v>
      </c>
      <c r="I571" s="64">
        <f t="shared" si="150"/>
        <v>14323.5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</row>
    <row r="572" spans="1:86" s="2" customFormat="1" ht="12">
      <c r="A572" s="21" t="s">
        <v>217</v>
      </c>
      <c r="B572" s="20" t="s">
        <v>49</v>
      </c>
      <c r="C572" s="20" t="s">
        <v>9</v>
      </c>
      <c r="D572" s="20" t="s">
        <v>6</v>
      </c>
      <c r="E572" s="20" t="s">
        <v>291</v>
      </c>
      <c r="F572" s="20" t="s">
        <v>218</v>
      </c>
      <c r="G572" s="64">
        <v>14323.5</v>
      </c>
      <c r="H572" s="103"/>
      <c r="I572" s="64">
        <f t="shared" si="150"/>
        <v>14323.5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</row>
    <row r="573" spans="1:86" s="2" customFormat="1" ht="24">
      <c r="A573" s="21" t="s">
        <v>98</v>
      </c>
      <c r="B573" s="20" t="s">
        <v>49</v>
      </c>
      <c r="C573" s="20" t="s">
        <v>9</v>
      </c>
      <c r="D573" s="20" t="s">
        <v>6</v>
      </c>
      <c r="E573" s="20" t="s">
        <v>261</v>
      </c>
      <c r="F573" s="20"/>
      <c r="G573" s="64">
        <f>G574</f>
        <v>1041.5999999999999</v>
      </c>
      <c r="H573" s="64">
        <f t="shared" ref="H573:H574" si="153">H574</f>
        <v>0</v>
      </c>
      <c r="I573" s="64">
        <f t="shared" si="150"/>
        <v>1041.5999999999999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</row>
    <row r="574" spans="1:86" s="2" customFormat="1" ht="12">
      <c r="A574" s="21" t="s">
        <v>95</v>
      </c>
      <c r="B574" s="20" t="s">
        <v>49</v>
      </c>
      <c r="C574" s="20" t="s">
        <v>9</v>
      </c>
      <c r="D574" s="20" t="s">
        <v>6</v>
      </c>
      <c r="E574" s="20" t="s">
        <v>261</v>
      </c>
      <c r="F574" s="20" t="s">
        <v>94</v>
      </c>
      <c r="G574" s="64">
        <f>G575</f>
        <v>1041.5999999999999</v>
      </c>
      <c r="H574" s="64">
        <f t="shared" si="153"/>
        <v>0</v>
      </c>
      <c r="I574" s="64">
        <f t="shared" si="150"/>
        <v>1041.5999999999999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</row>
    <row r="575" spans="1:86" s="2" customFormat="1" ht="12">
      <c r="A575" s="21" t="s">
        <v>219</v>
      </c>
      <c r="B575" s="20" t="s">
        <v>49</v>
      </c>
      <c r="C575" s="20" t="s">
        <v>9</v>
      </c>
      <c r="D575" s="20" t="s">
        <v>6</v>
      </c>
      <c r="E575" s="20" t="s">
        <v>261</v>
      </c>
      <c r="F575" s="20" t="s">
        <v>218</v>
      </c>
      <c r="G575" s="64">
        <v>1041.5999999999999</v>
      </c>
      <c r="H575" s="103"/>
      <c r="I575" s="64">
        <f t="shared" si="150"/>
        <v>1041.5999999999999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</row>
    <row r="576" spans="1:86" s="2" customFormat="1" ht="12" hidden="1">
      <c r="A576" s="21" t="s">
        <v>420</v>
      </c>
      <c r="B576" s="20" t="s">
        <v>49</v>
      </c>
      <c r="C576" s="20" t="s">
        <v>9</v>
      </c>
      <c r="D576" s="20" t="s">
        <v>6</v>
      </c>
      <c r="E576" s="20" t="s">
        <v>421</v>
      </c>
      <c r="F576" s="20"/>
      <c r="G576" s="64">
        <f>G577</f>
        <v>0</v>
      </c>
      <c r="H576" s="64">
        <f>H577</f>
        <v>0</v>
      </c>
      <c r="I576" s="64">
        <f t="shared" si="150"/>
        <v>0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</row>
    <row r="577" spans="1:86" s="2" customFormat="1" ht="15.75" hidden="1" customHeight="1">
      <c r="A577" s="21" t="s">
        <v>95</v>
      </c>
      <c r="B577" s="20" t="s">
        <v>49</v>
      </c>
      <c r="C577" s="20" t="s">
        <v>9</v>
      </c>
      <c r="D577" s="20" t="s">
        <v>6</v>
      </c>
      <c r="E577" s="20" t="s">
        <v>421</v>
      </c>
      <c r="F577" s="20" t="s">
        <v>94</v>
      </c>
      <c r="G577" s="64">
        <f>G578</f>
        <v>0</v>
      </c>
      <c r="H577" s="64">
        <f>H578</f>
        <v>0</v>
      </c>
      <c r="I577" s="64">
        <f t="shared" si="150"/>
        <v>0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</row>
    <row r="578" spans="1:86" s="2" customFormat="1" ht="12" hidden="1">
      <c r="A578" s="21" t="s">
        <v>219</v>
      </c>
      <c r="B578" s="20" t="s">
        <v>49</v>
      </c>
      <c r="C578" s="20" t="s">
        <v>9</v>
      </c>
      <c r="D578" s="20" t="s">
        <v>6</v>
      </c>
      <c r="E578" s="20" t="s">
        <v>421</v>
      </c>
      <c r="F578" s="20" t="s">
        <v>218</v>
      </c>
      <c r="G578" s="64">
        <v>0</v>
      </c>
      <c r="H578" s="109"/>
      <c r="I578" s="64">
        <f t="shared" si="150"/>
        <v>0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</row>
    <row r="579" spans="1:86" s="2" customFormat="1" ht="12">
      <c r="A579" s="21" t="s">
        <v>402</v>
      </c>
      <c r="B579" s="20" t="s">
        <v>49</v>
      </c>
      <c r="C579" s="20" t="s">
        <v>9</v>
      </c>
      <c r="D579" s="20" t="s">
        <v>6</v>
      </c>
      <c r="E579" s="20" t="s">
        <v>251</v>
      </c>
      <c r="F579" s="20"/>
      <c r="G579" s="64">
        <f>G580+G583</f>
        <v>1411.5</v>
      </c>
      <c r="H579" s="64">
        <f>H580+H583</f>
        <v>0</v>
      </c>
      <c r="I579" s="64">
        <f t="shared" si="150"/>
        <v>1411.5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</row>
    <row r="580" spans="1:86" s="2" customFormat="1" ht="12">
      <c r="A580" s="21" t="s">
        <v>273</v>
      </c>
      <c r="B580" s="20" t="s">
        <v>49</v>
      </c>
      <c r="C580" s="20" t="s">
        <v>9</v>
      </c>
      <c r="D580" s="20" t="s">
        <v>6</v>
      </c>
      <c r="E580" s="20" t="s">
        <v>265</v>
      </c>
      <c r="F580" s="20"/>
      <c r="G580" s="64">
        <f>G581</f>
        <v>150</v>
      </c>
      <c r="H580" s="64">
        <f>H581</f>
        <v>0</v>
      </c>
      <c r="I580" s="64">
        <f t="shared" si="150"/>
        <v>150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</row>
    <row r="581" spans="1:86" s="2" customFormat="1" ht="12">
      <c r="A581" s="21" t="s">
        <v>95</v>
      </c>
      <c r="B581" s="20" t="s">
        <v>49</v>
      </c>
      <c r="C581" s="20" t="s">
        <v>9</v>
      </c>
      <c r="D581" s="20" t="s">
        <v>6</v>
      </c>
      <c r="E581" s="20" t="s">
        <v>265</v>
      </c>
      <c r="F581" s="20" t="s">
        <v>94</v>
      </c>
      <c r="G581" s="64">
        <f t="shared" ref="G581:H581" si="154">G582</f>
        <v>150</v>
      </c>
      <c r="H581" s="64">
        <f t="shared" si="154"/>
        <v>0</v>
      </c>
      <c r="I581" s="64">
        <f t="shared" si="150"/>
        <v>150</v>
      </c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</row>
    <row r="582" spans="1:86" s="2" customFormat="1" ht="12">
      <c r="A582" s="21" t="s">
        <v>217</v>
      </c>
      <c r="B582" s="20" t="s">
        <v>49</v>
      </c>
      <c r="C582" s="20" t="s">
        <v>9</v>
      </c>
      <c r="D582" s="20" t="s">
        <v>6</v>
      </c>
      <c r="E582" s="20" t="s">
        <v>265</v>
      </c>
      <c r="F582" s="20" t="s">
        <v>218</v>
      </c>
      <c r="G582" s="64">
        <v>150</v>
      </c>
      <c r="H582" s="103"/>
      <c r="I582" s="64">
        <f t="shared" si="150"/>
        <v>150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</row>
    <row r="583" spans="1:86" s="2" customFormat="1" ht="48">
      <c r="A583" s="21" t="s">
        <v>456</v>
      </c>
      <c r="B583" s="20" t="s">
        <v>49</v>
      </c>
      <c r="C583" s="20" t="s">
        <v>9</v>
      </c>
      <c r="D583" s="20" t="s">
        <v>6</v>
      </c>
      <c r="E583" s="20" t="s">
        <v>455</v>
      </c>
      <c r="F583" s="20"/>
      <c r="G583" s="64">
        <f>G584</f>
        <v>1261.5</v>
      </c>
      <c r="H583" s="64">
        <f>H584</f>
        <v>0</v>
      </c>
      <c r="I583" s="64">
        <f t="shared" si="150"/>
        <v>1261.5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</row>
    <row r="584" spans="1:86" s="2" customFormat="1" ht="12">
      <c r="A584" s="21" t="s">
        <v>95</v>
      </c>
      <c r="B584" s="20" t="s">
        <v>49</v>
      </c>
      <c r="C584" s="20" t="s">
        <v>9</v>
      </c>
      <c r="D584" s="20" t="s">
        <v>6</v>
      </c>
      <c r="E584" s="20" t="s">
        <v>455</v>
      </c>
      <c r="F584" s="20" t="s">
        <v>94</v>
      </c>
      <c r="G584" s="64">
        <f>G585</f>
        <v>1261.5</v>
      </c>
      <c r="H584" s="64">
        <f>H585</f>
        <v>0</v>
      </c>
      <c r="I584" s="64">
        <f t="shared" si="150"/>
        <v>1261.5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</row>
    <row r="585" spans="1:86" s="2" customFormat="1" ht="12">
      <c r="A585" s="21" t="s">
        <v>219</v>
      </c>
      <c r="B585" s="20" t="s">
        <v>49</v>
      </c>
      <c r="C585" s="20" t="s">
        <v>9</v>
      </c>
      <c r="D585" s="20" t="s">
        <v>6</v>
      </c>
      <c r="E585" s="20" t="s">
        <v>455</v>
      </c>
      <c r="F585" s="20" t="s">
        <v>218</v>
      </c>
      <c r="G585" s="64">
        <v>1261.5</v>
      </c>
      <c r="H585" s="109"/>
      <c r="I585" s="64">
        <f t="shared" si="150"/>
        <v>1261.5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</row>
    <row r="586" spans="1:86" s="2" customFormat="1" ht="12">
      <c r="A586" s="21" t="s">
        <v>439</v>
      </c>
      <c r="B586" s="20" t="s">
        <v>49</v>
      </c>
      <c r="C586" s="20" t="s">
        <v>9</v>
      </c>
      <c r="D586" s="20" t="s">
        <v>6</v>
      </c>
      <c r="E586" s="20" t="s">
        <v>440</v>
      </c>
      <c r="F586" s="20"/>
      <c r="G586" s="64">
        <f>G596+G602+G608+G593+G605+G599+G590+G587</f>
        <v>11586</v>
      </c>
      <c r="H586" s="64">
        <f>H596+H602+H608+H593+H605+H599+H590+H587</f>
        <v>1362.6000000000001</v>
      </c>
      <c r="I586" s="64">
        <f t="shared" si="150"/>
        <v>12948.6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</row>
    <row r="587" spans="1:86" s="2" customFormat="1" ht="36">
      <c r="A587" s="21" t="s">
        <v>527</v>
      </c>
      <c r="B587" s="20" t="s">
        <v>49</v>
      </c>
      <c r="C587" s="20" t="s">
        <v>9</v>
      </c>
      <c r="D587" s="20" t="s">
        <v>6</v>
      </c>
      <c r="E587" s="20" t="s">
        <v>526</v>
      </c>
      <c r="F587" s="20"/>
      <c r="G587" s="64">
        <f>G588</f>
        <v>0</v>
      </c>
      <c r="H587" s="64">
        <f>H588</f>
        <v>1404.9</v>
      </c>
      <c r="I587" s="64">
        <f t="shared" si="150"/>
        <v>1404.9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</row>
    <row r="588" spans="1:86" s="2" customFormat="1" ht="12">
      <c r="A588" s="21" t="s">
        <v>95</v>
      </c>
      <c r="B588" s="20" t="s">
        <v>49</v>
      </c>
      <c r="C588" s="20" t="s">
        <v>9</v>
      </c>
      <c r="D588" s="20" t="s">
        <v>6</v>
      </c>
      <c r="E588" s="20" t="s">
        <v>526</v>
      </c>
      <c r="F588" s="20" t="s">
        <v>94</v>
      </c>
      <c r="G588" s="64">
        <f>G589</f>
        <v>0</v>
      </c>
      <c r="H588" s="64">
        <f>H589</f>
        <v>1404.9</v>
      </c>
      <c r="I588" s="64">
        <f t="shared" si="150"/>
        <v>1404.9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</row>
    <row r="589" spans="1:86" s="2" customFormat="1" ht="12">
      <c r="A589" s="21" t="s">
        <v>219</v>
      </c>
      <c r="B589" s="20" t="s">
        <v>49</v>
      </c>
      <c r="C589" s="20" t="s">
        <v>9</v>
      </c>
      <c r="D589" s="20" t="s">
        <v>6</v>
      </c>
      <c r="E589" s="20" t="s">
        <v>526</v>
      </c>
      <c r="F589" s="20" t="s">
        <v>218</v>
      </c>
      <c r="G589" s="64">
        <v>0</v>
      </c>
      <c r="H589" s="64">
        <v>1404.9</v>
      </c>
      <c r="I589" s="64">
        <f t="shared" si="150"/>
        <v>1404.9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</row>
    <row r="590" spans="1:86" s="2" customFormat="1" ht="36">
      <c r="A590" s="21" t="s">
        <v>514</v>
      </c>
      <c r="B590" s="20" t="s">
        <v>49</v>
      </c>
      <c r="C590" s="20" t="s">
        <v>9</v>
      </c>
      <c r="D590" s="20" t="s">
        <v>6</v>
      </c>
      <c r="E590" s="20" t="s">
        <v>513</v>
      </c>
      <c r="F590" s="20"/>
      <c r="G590" s="64">
        <f>G591</f>
        <v>4765.3999999999996</v>
      </c>
      <c r="H590" s="64">
        <f>H591</f>
        <v>0</v>
      </c>
      <c r="I590" s="64">
        <f t="shared" si="150"/>
        <v>4765.3999999999996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</row>
    <row r="591" spans="1:86" s="2" customFormat="1" ht="12">
      <c r="A591" s="21" t="s">
        <v>116</v>
      </c>
      <c r="B591" s="20" t="s">
        <v>49</v>
      </c>
      <c r="C591" s="20" t="s">
        <v>9</v>
      </c>
      <c r="D591" s="20" t="s">
        <v>6</v>
      </c>
      <c r="E591" s="20" t="s">
        <v>513</v>
      </c>
      <c r="F591" s="20" t="s">
        <v>94</v>
      </c>
      <c r="G591" s="64">
        <f>G592</f>
        <v>4765.3999999999996</v>
      </c>
      <c r="H591" s="64">
        <f>H592</f>
        <v>0</v>
      </c>
      <c r="I591" s="64">
        <f t="shared" si="150"/>
        <v>4765.3999999999996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</row>
    <row r="592" spans="1:86" s="2" customFormat="1" ht="12">
      <c r="A592" s="21" t="s">
        <v>217</v>
      </c>
      <c r="B592" s="20" t="s">
        <v>49</v>
      </c>
      <c r="C592" s="20" t="s">
        <v>9</v>
      </c>
      <c r="D592" s="20" t="s">
        <v>6</v>
      </c>
      <c r="E592" s="20" t="s">
        <v>513</v>
      </c>
      <c r="F592" s="20" t="s">
        <v>218</v>
      </c>
      <c r="G592" s="64">
        <v>4765.3999999999996</v>
      </c>
      <c r="H592" s="64"/>
      <c r="I592" s="64">
        <f t="shared" si="150"/>
        <v>4765.3999999999996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</row>
    <row r="593" spans="1:86" s="2" customFormat="1" ht="12">
      <c r="A593" s="21" t="s">
        <v>74</v>
      </c>
      <c r="B593" s="20" t="s">
        <v>49</v>
      </c>
      <c r="C593" s="20" t="s">
        <v>9</v>
      </c>
      <c r="D593" s="20" t="s">
        <v>6</v>
      </c>
      <c r="E593" s="20" t="s">
        <v>454</v>
      </c>
      <c r="F593" s="20"/>
      <c r="G593" s="64">
        <f>G594</f>
        <v>1903</v>
      </c>
      <c r="H593" s="64">
        <f>H594</f>
        <v>0</v>
      </c>
      <c r="I593" s="64">
        <f t="shared" si="150"/>
        <v>1903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</row>
    <row r="594" spans="1:86" s="2" customFormat="1" ht="12">
      <c r="A594" s="21" t="s">
        <v>116</v>
      </c>
      <c r="B594" s="20" t="s">
        <v>49</v>
      </c>
      <c r="C594" s="20" t="s">
        <v>9</v>
      </c>
      <c r="D594" s="20" t="s">
        <v>6</v>
      </c>
      <c r="E594" s="20" t="s">
        <v>454</v>
      </c>
      <c r="F594" s="20" t="s">
        <v>94</v>
      </c>
      <c r="G594" s="64">
        <f>G595</f>
        <v>1903</v>
      </c>
      <c r="H594" s="64">
        <f>H595</f>
        <v>0</v>
      </c>
      <c r="I594" s="64">
        <f t="shared" si="150"/>
        <v>1903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</row>
    <row r="595" spans="1:86" s="2" customFormat="1" ht="12">
      <c r="A595" s="21" t="s">
        <v>217</v>
      </c>
      <c r="B595" s="20" t="s">
        <v>49</v>
      </c>
      <c r="C595" s="20" t="s">
        <v>9</v>
      </c>
      <c r="D595" s="20" t="s">
        <v>6</v>
      </c>
      <c r="E595" s="20" t="s">
        <v>454</v>
      </c>
      <c r="F595" s="20" t="s">
        <v>218</v>
      </c>
      <c r="G595" s="64">
        <v>1903</v>
      </c>
      <c r="H595" s="64"/>
      <c r="I595" s="64">
        <f t="shared" si="150"/>
        <v>1903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</row>
    <row r="596" spans="1:86" s="2" customFormat="1" ht="12">
      <c r="A596" s="21" t="s">
        <v>441</v>
      </c>
      <c r="B596" s="20" t="s">
        <v>49</v>
      </c>
      <c r="C596" s="20" t="s">
        <v>9</v>
      </c>
      <c r="D596" s="20" t="s">
        <v>6</v>
      </c>
      <c r="E596" s="20" t="s">
        <v>443</v>
      </c>
      <c r="F596" s="20"/>
      <c r="G596" s="64">
        <f>G597</f>
        <v>1153.5999999999999</v>
      </c>
      <c r="H596" s="64">
        <f>H597</f>
        <v>0</v>
      </c>
      <c r="I596" s="64">
        <f t="shared" si="150"/>
        <v>1153.5999999999999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</row>
    <row r="597" spans="1:86" s="2" customFormat="1" ht="12">
      <c r="A597" s="21" t="s">
        <v>95</v>
      </c>
      <c r="B597" s="20" t="s">
        <v>49</v>
      </c>
      <c r="C597" s="20" t="s">
        <v>9</v>
      </c>
      <c r="D597" s="20" t="s">
        <v>6</v>
      </c>
      <c r="E597" s="20" t="s">
        <v>443</v>
      </c>
      <c r="F597" s="20" t="s">
        <v>94</v>
      </c>
      <c r="G597" s="64">
        <f>G598</f>
        <v>1153.5999999999999</v>
      </c>
      <c r="H597" s="64">
        <f>H598</f>
        <v>0</v>
      </c>
      <c r="I597" s="64">
        <f t="shared" si="150"/>
        <v>1153.5999999999999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</row>
    <row r="598" spans="1:86" s="2" customFormat="1" ht="12">
      <c r="A598" s="21" t="s">
        <v>217</v>
      </c>
      <c r="B598" s="20" t="s">
        <v>49</v>
      </c>
      <c r="C598" s="20" t="s">
        <v>9</v>
      </c>
      <c r="D598" s="20" t="s">
        <v>6</v>
      </c>
      <c r="E598" s="20" t="s">
        <v>443</v>
      </c>
      <c r="F598" s="20" t="s">
        <v>218</v>
      </c>
      <c r="G598" s="64">
        <v>1153.5999999999999</v>
      </c>
      <c r="H598" s="103"/>
      <c r="I598" s="64">
        <f t="shared" si="150"/>
        <v>1153.5999999999999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</row>
    <row r="599" spans="1:86" s="2" customFormat="1" ht="25.5">
      <c r="A599" s="115" t="s">
        <v>474</v>
      </c>
      <c r="B599" s="20" t="s">
        <v>49</v>
      </c>
      <c r="C599" s="20" t="s">
        <v>9</v>
      </c>
      <c r="D599" s="20" t="s">
        <v>6</v>
      </c>
      <c r="E599" s="20" t="s">
        <v>473</v>
      </c>
      <c r="F599" s="20"/>
      <c r="G599" s="64">
        <f>G600</f>
        <v>533</v>
      </c>
      <c r="H599" s="64">
        <f>H600</f>
        <v>0</v>
      </c>
      <c r="I599" s="64">
        <f t="shared" si="150"/>
        <v>533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</row>
    <row r="600" spans="1:86" s="2" customFormat="1" ht="12">
      <c r="A600" s="21" t="s">
        <v>95</v>
      </c>
      <c r="B600" s="20" t="s">
        <v>49</v>
      </c>
      <c r="C600" s="20" t="s">
        <v>9</v>
      </c>
      <c r="D600" s="20" t="s">
        <v>6</v>
      </c>
      <c r="E600" s="20" t="s">
        <v>473</v>
      </c>
      <c r="F600" s="20" t="s">
        <v>94</v>
      </c>
      <c r="G600" s="64">
        <f>G601</f>
        <v>533</v>
      </c>
      <c r="H600" s="64">
        <f>H601</f>
        <v>0</v>
      </c>
      <c r="I600" s="64">
        <f t="shared" si="150"/>
        <v>533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</row>
    <row r="601" spans="1:86" s="2" customFormat="1" ht="12">
      <c r="A601" s="21" t="s">
        <v>217</v>
      </c>
      <c r="B601" s="20" t="s">
        <v>49</v>
      </c>
      <c r="C601" s="20" t="s">
        <v>9</v>
      </c>
      <c r="D601" s="20" t="s">
        <v>6</v>
      </c>
      <c r="E601" s="20" t="s">
        <v>473</v>
      </c>
      <c r="F601" s="20" t="s">
        <v>218</v>
      </c>
      <c r="G601" s="64">
        <v>533</v>
      </c>
      <c r="H601" s="103"/>
      <c r="I601" s="64">
        <f t="shared" si="150"/>
        <v>533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</row>
    <row r="602" spans="1:86" s="2" customFormat="1" ht="24">
      <c r="A602" s="21" t="s">
        <v>516</v>
      </c>
      <c r="B602" s="20" t="s">
        <v>49</v>
      </c>
      <c r="C602" s="20" t="s">
        <v>9</v>
      </c>
      <c r="D602" s="20" t="s">
        <v>6</v>
      </c>
      <c r="E602" s="20" t="s">
        <v>444</v>
      </c>
      <c r="F602" s="20"/>
      <c r="G602" s="64">
        <f>G603</f>
        <v>1433</v>
      </c>
      <c r="H602" s="64">
        <f>H603</f>
        <v>0</v>
      </c>
      <c r="I602" s="64">
        <f t="shared" si="150"/>
        <v>1433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</row>
    <row r="603" spans="1:86" s="2" customFormat="1" ht="12">
      <c r="A603" s="21" t="s">
        <v>95</v>
      </c>
      <c r="B603" s="20" t="s">
        <v>49</v>
      </c>
      <c r="C603" s="20" t="s">
        <v>9</v>
      </c>
      <c r="D603" s="20" t="s">
        <v>6</v>
      </c>
      <c r="E603" s="20" t="s">
        <v>444</v>
      </c>
      <c r="F603" s="20" t="s">
        <v>94</v>
      </c>
      <c r="G603" s="64">
        <f>G604</f>
        <v>1433</v>
      </c>
      <c r="H603" s="64">
        <f>H604</f>
        <v>0</v>
      </c>
      <c r="I603" s="64">
        <f t="shared" si="150"/>
        <v>1433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</row>
    <row r="604" spans="1:86" s="2" customFormat="1" ht="12">
      <c r="A604" s="21" t="s">
        <v>217</v>
      </c>
      <c r="B604" s="20" t="s">
        <v>49</v>
      </c>
      <c r="C604" s="20" t="s">
        <v>9</v>
      </c>
      <c r="D604" s="20" t="s">
        <v>6</v>
      </c>
      <c r="E604" s="20" t="s">
        <v>444</v>
      </c>
      <c r="F604" s="20" t="s">
        <v>218</v>
      </c>
      <c r="G604" s="64">
        <v>1433</v>
      </c>
      <c r="H604" s="103"/>
      <c r="I604" s="64">
        <f t="shared" si="150"/>
        <v>1433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</row>
    <row r="605" spans="1:86" s="2" customFormat="1" ht="12">
      <c r="A605" s="21" t="s">
        <v>466</v>
      </c>
      <c r="B605" s="20" t="s">
        <v>49</v>
      </c>
      <c r="C605" s="20" t="s">
        <v>9</v>
      </c>
      <c r="D605" s="20" t="s">
        <v>6</v>
      </c>
      <c r="E605" s="20" t="s">
        <v>465</v>
      </c>
      <c r="F605" s="20"/>
      <c r="G605" s="64">
        <f>G606</f>
        <v>280</v>
      </c>
      <c r="H605" s="64">
        <f>H606</f>
        <v>0</v>
      </c>
      <c r="I605" s="64">
        <f t="shared" si="150"/>
        <v>280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</row>
    <row r="606" spans="1:86" s="2" customFormat="1" ht="12">
      <c r="A606" s="21" t="s">
        <v>95</v>
      </c>
      <c r="B606" s="20" t="s">
        <v>49</v>
      </c>
      <c r="C606" s="20" t="s">
        <v>9</v>
      </c>
      <c r="D606" s="20" t="s">
        <v>6</v>
      </c>
      <c r="E606" s="20" t="s">
        <v>465</v>
      </c>
      <c r="F606" s="20" t="s">
        <v>94</v>
      </c>
      <c r="G606" s="64">
        <f>G607</f>
        <v>280</v>
      </c>
      <c r="H606" s="64">
        <f>H607</f>
        <v>0</v>
      </c>
      <c r="I606" s="64">
        <f t="shared" si="150"/>
        <v>280</v>
      </c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</row>
    <row r="607" spans="1:86" s="2" customFormat="1" ht="12">
      <c r="A607" s="21" t="s">
        <v>217</v>
      </c>
      <c r="B607" s="20" t="s">
        <v>49</v>
      </c>
      <c r="C607" s="20" t="s">
        <v>9</v>
      </c>
      <c r="D607" s="20" t="s">
        <v>6</v>
      </c>
      <c r="E607" s="20" t="s">
        <v>465</v>
      </c>
      <c r="F607" s="20" t="s">
        <v>218</v>
      </c>
      <c r="G607" s="64">
        <v>280</v>
      </c>
      <c r="H607" s="103"/>
      <c r="I607" s="64">
        <f t="shared" si="150"/>
        <v>280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</row>
    <row r="608" spans="1:86" s="2" customFormat="1" ht="12">
      <c r="A608" s="21" t="s">
        <v>515</v>
      </c>
      <c r="B608" s="20" t="s">
        <v>49</v>
      </c>
      <c r="C608" s="20" t="s">
        <v>9</v>
      </c>
      <c r="D608" s="20" t="s">
        <v>6</v>
      </c>
      <c r="E608" s="20" t="s">
        <v>445</v>
      </c>
      <c r="F608" s="20"/>
      <c r="G608" s="64">
        <f>G609</f>
        <v>1518</v>
      </c>
      <c r="H608" s="64">
        <f>H609</f>
        <v>-42.3</v>
      </c>
      <c r="I608" s="64">
        <f t="shared" si="150"/>
        <v>1475.7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</row>
    <row r="609" spans="1:86" s="2" customFormat="1" ht="12">
      <c r="A609" s="21" t="s">
        <v>116</v>
      </c>
      <c r="B609" s="20" t="s">
        <v>49</v>
      </c>
      <c r="C609" s="20" t="s">
        <v>9</v>
      </c>
      <c r="D609" s="20" t="s">
        <v>6</v>
      </c>
      <c r="E609" s="20" t="s">
        <v>445</v>
      </c>
      <c r="F609" s="20" t="s">
        <v>94</v>
      </c>
      <c r="G609" s="64">
        <f>G610</f>
        <v>1518</v>
      </c>
      <c r="H609" s="64">
        <f>H610</f>
        <v>-42.3</v>
      </c>
      <c r="I609" s="64">
        <f t="shared" si="150"/>
        <v>1475.7</v>
      </c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</row>
    <row r="610" spans="1:86" s="2" customFormat="1" ht="12">
      <c r="A610" s="21" t="s">
        <v>217</v>
      </c>
      <c r="B610" s="20" t="s">
        <v>49</v>
      </c>
      <c r="C610" s="20" t="s">
        <v>9</v>
      </c>
      <c r="D610" s="20" t="s">
        <v>6</v>
      </c>
      <c r="E610" s="20" t="s">
        <v>445</v>
      </c>
      <c r="F610" s="20" t="s">
        <v>218</v>
      </c>
      <c r="G610" s="64">
        <v>1518</v>
      </c>
      <c r="H610" s="103">
        <f>-42.3</f>
        <v>-42.3</v>
      </c>
      <c r="I610" s="64">
        <f t="shared" si="150"/>
        <v>1475.7</v>
      </c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</row>
    <row r="611" spans="1:86" s="2" customFormat="1" ht="12">
      <c r="A611" s="22" t="s">
        <v>253</v>
      </c>
      <c r="B611" s="18" t="s">
        <v>49</v>
      </c>
      <c r="C611" s="18" t="s">
        <v>9</v>
      </c>
      <c r="D611" s="18" t="s">
        <v>7</v>
      </c>
      <c r="E611" s="18"/>
      <c r="F611" s="18"/>
      <c r="G611" s="65">
        <f>G612</f>
        <v>14006</v>
      </c>
      <c r="H611" s="65">
        <f t="shared" ref="H611" si="155">H612</f>
        <v>239.7</v>
      </c>
      <c r="I611" s="65">
        <f t="shared" si="150"/>
        <v>14245.7</v>
      </c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</row>
    <row r="612" spans="1:86" s="2" customFormat="1" ht="24">
      <c r="A612" s="21" t="s">
        <v>399</v>
      </c>
      <c r="B612" s="20" t="s">
        <v>49</v>
      </c>
      <c r="C612" s="20" t="s">
        <v>9</v>
      </c>
      <c r="D612" s="20" t="s">
        <v>7</v>
      </c>
      <c r="E612" s="20" t="s">
        <v>176</v>
      </c>
      <c r="F612" s="20"/>
      <c r="G612" s="64">
        <f>G613+G637</f>
        <v>14006</v>
      </c>
      <c r="H612" s="64">
        <f>H613+H637</f>
        <v>239.7</v>
      </c>
      <c r="I612" s="64">
        <f t="shared" si="150"/>
        <v>14245.7</v>
      </c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</row>
    <row r="613" spans="1:86" s="2" customFormat="1" ht="12">
      <c r="A613" s="21" t="s">
        <v>403</v>
      </c>
      <c r="B613" s="20" t="s">
        <v>49</v>
      </c>
      <c r="C613" s="20" t="s">
        <v>9</v>
      </c>
      <c r="D613" s="20" t="s">
        <v>7</v>
      </c>
      <c r="E613" s="20" t="s">
        <v>180</v>
      </c>
      <c r="F613" s="20"/>
      <c r="G613" s="64">
        <f>G614+G617+G620+G623+G626</f>
        <v>13446</v>
      </c>
      <c r="H613" s="64">
        <f>H614+H617+H620+H623+H626</f>
        <v>239.7</v>
      </c>
      <c r="I613" s="64">
        <f t="shared" si="150"/>
        <v>13685.7</v>
      </c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</row>
    <row r="614" spans="1:86" s="2" customFormat="1" ht="12">
      <c r="A614" s="21" t="s">
        <v>133</v>
      </c>
      <c r="B614" s="20" t="s">
        <v>49</v>
      </c>
      <c r="C614" s="20" t="s">
        <v>9</v>
      </c>
      <c r="D614" s="20" t="s">
        <v>7</v>
      </c>
      <c r="E614" s="20" t="s">
        <v>181</v>
      </c>
      <c r="F614" s="20"/>
      <c r="G614" s="64">
        <f>G615</f>
        <v>10993.1</v>
      </c>
      <c r="H614" s="64">
        <f t="shared" ref="H614:H615" si="156">H615</f>
        <v>239.7</v>
      </c>
      <c r="I614" s="64">
        <f t="shared" si="150"/>
        <v>11232.800000000001</v>
      </c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</row>
    <row r="615" spans="1:86" s="2" customFormat="1" ht="12">
      <c r="A615" s="21" t="s">
        <v>116</v>
      </c>
      <c r="B615" s="20" t="s">
        <v>49</v>
      </c>
      <c r="C615" s="20" t="s">
        <v>9</v>
      </c>
      <c r="D615" s="20" t="s">
        <v>7</v>
      </c>
      <c r="E615" s="20" t="s">
        <v>181</v>
      </c>
      <c r="F615" s="20" t="s">
        <v>94</v>
      </c>
      <c r="G615" s="64">
        <f>G616</f>
        <v>10993.1</v>
      </c>
      <c r="H615" s="64">
        <f t="shared" si="156"/>
        <v>239.7</v>
      </c>
      <c r="I615" s="64">
        <f t="shared" si="150"/>
        <v>11232.800000000001</v>
      </c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</row>
    <row r="616" spans="1:86" s="2" customFormat="1" ht="12">
      <c r="A616" s="21" t="s">
        <v>217</v>
      </c>
      <c r="B616" s="20" t="s">
        <v>49</v>
      </c>
      <c r="C616" s="20" t="s">
        <v>9</v>
      </c>
      <c r="D616" s="20" t="s">
        <v>7</v>
      </c>
      <c r="E616" s="20" t="s">
        <v>181</v>
      </c>
      <c r="F616" s="20" t="s">
        <v>218</v>
      </c>
      <c r="G616" s="64">
        <v>10993.1</v>
      </c>
      <c r="H616" s="103">
        <f>239.7</f>
        <v>239.7</v>
      </c>
      <c r="I616" s="64">
        <f t="shared" si="150"/>
        <v>11232.800000000001</v>
      </c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</row>
    <row r="617" spans="1:86" s="2" customFormat="1" ht="12">
      <c r="A617" s="21" t="s">
        <v>74</v>
      </c>
      <c r="B617" s="20" t="s">
        <v>49</v>
      </c>
      <c r="C617" s="20" t="s">
        <v>9</v>
      </c>
      <c r="D617" s="20" t="s">
        <v>7</v>
      </c>
      <c r="E617" s="20" t="s">
        <v>182</v>
      </c>
      <c r="F617" s="20"/>
      <c r="G617" s="64">
        <f>G618</f>
        <v>758</v>
      </c>
      <c r="H617" s="64">
        <f t="shared" ref="H617:H618" si="157">H618</f>
        <v>4.8000000000000007</v>
      </c>
      <c r="I617" s="64">
        <f t="shared" si="150"/>
        <v>762.8</v>
      </c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</row>
    <row r="618" spans="1:86" s="2" customFormat="1" ht="12">
      <c r="A618" s="21" t="s">
        <v>116</v>
      </c>
      <c r="B618" s="20" t="s">
        <v>49</v>
      </c>
      <c r="C618" s="20" t="s">
        <v>9</v>
      </c>
      <c r="D618" s="20" t="s">
        <v>7</v>
      </c>
      <c r="E618" s="20" t="s">
        <v>182</v>
      </c>
      <c r="F618" s="20" t="s">
        <v>94</v>
      </c>
      <c r="G618" s="64">
        <f>G619</f>
        <v>758</v>
      </c>
      <c r="H618" s="64">
        <f t="shared" si="157"/>
        <v>4.8000000000000007</v>
      </c>
      <c r="I618" s="64">
        <f t="shared" si="150"/>
        <v>762.8</v>
      </c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</row>
    <row r="619" spans="1:86" s="2" customFormat="1" ht="12">
      <c r="A619" s="21" t="s">
        <v>219</v>
      </c>
      <c r="B619" s="20" t="s">
        <v>49</v>
      </c>
      <c r="C619" s="20" t="s">
        <v>9</v>
      </c>
      <c r="D619" s="20" t="s">
        <v>7</v>
      </c>
      <c r="E619" s="20" t="s">
        <v>182</v>
      </c>
      <c r="F619" s="20" t="s">
        <v>218</v>
      </c>
      <c r="G619" s="64">
        <v>758</v>
      </c>
      <c r="H619" s="103">
        <f>4.9-0.1</f>
        <v>4.8000000000000007</v>
      </c>
      <c r="I619" s="64">
        <f t="shared" si="150"/>
        <v>762.8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</row>
    <row r="620" spans="1:86" s="2" customFormat="1" ht="12">
      <c r="A620" s="21" t="s">
        <v>99</v>
      </c>
      <c r="B620" s="20" t="s">
        <v>49</v>
      </c>
      <c r="C620" s="20" t="s">
        <v>9</v>
      </c>
      <c r="D620" s="20" t="s">
        <v>7</v>
      </c>
      <c r="E620" s="20" t="s">
        <v>183</v>
      </c>
      <c r="F620" s="20"/>
      <c r="G620" s="64">
        <f>G621</f>
        <v>106</v>
      </c>
      <c r="H620" s="64">
        <f t="shared" ref="H620:H621" si="158">H621</f>
        <v>0</v>
      </c>
      <c r="I620" s="64">
        <f t="shared" si="150"/>
        <v>106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</row>
    <row r="621" spans="1:86" s="2" customFormat="1" ht="12">
      <c r="A621" s="21" t="s">
        <v>116</v>
      </c>
      <c r="B621" s="20" t="s">
        <v>49</v>
      </c>
      <c r="C621" s="20" t="s">
        <v>9</v>
      </c>
      <c r="D621" s="20" t="s">
        <v>7</v>
      </c>
      <c r="E621" s="20" t="s">
        <v>183</v>
      </c>
      <c r="F621" s="20" t="s">
        <v>94</v>
      </c>
      <c r="G621" s="64">
        <f>G622</f>
        <v>106</v>
      </c>
      <c r="H621" s="64">
        <f t="shared" si="158"/>
        <v>0</v>
      </c>
      <c r="I621" s="64">
        <f t="shared" si="150"/>
        <v>106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</row>
    <row r="622" spans="1:86" s="2" customFormat="1" ht="12">
      <c r="A622" s="21" t="s">
        <v>219</v>
      </c>
      <c r="B622" s="20" t="s">
        <v>49</v>
      </c>
      <c r="C622" s="20" t="s">
        <v>9</v>
      </c>
      <c r="D622" s="20" t="s">
        <v>7</v>
      </c>
      <c r="E622" s="20" t="s">
        <v>183</v>
      </c>
      <c r="F622" s="20" t="s">
        <v>218</v>
      </c>
      <c r="G622" s="64">
        <v>106</v>
      </c>
      <c r="H622" s="103"/>
      <c r="I622" s="64">
        <f t="shared" si="150"/>
        <v>106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</row>
    <row r="623" spans="1:86" s="2" customFormat="1" ht="12">
      <c r="A623" s="21" t="s">
        <v>504</v>
      </c>
      <c r="B623" s="20" t="s">
        <v>49</v>
      </c>
      <c r="C623" s="20" t="s">
        <v>9</v>
      </c>
      <c r="D623" s="20" t="s">
        <v>7</v>
      </c>
      <c r="E623" s="20" t="s">
        <v>501</v>
      </c>
      <c r="F623" s="20"/>
      <c r="G623" s="103">
        <f>G624</f>
        <v>4.9000000000000004</v>
      </c>
      <c r="H623" s="103">
        <f>H624</f>
        <v>239.7</v>
      </c>
      <c r="I623" s="64">
        <f t="shared" si="150"/>
        <v>244.6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</row>
    <row r="624" spans="1:86" s="2" customFormat="1" ht="12">
      <c r="A624" s="21" t="s">
        <v>116</v>
      </c>
      <c r="B624" s="20" t="s">
        <v>49</v>
      </c>
      <c r="C624" s="20" t="s">
        <v>9</v>
      </c>
      <c r="D624" s="20" t="s">
        <v>7</v>
      </c>
      <c r="E624" s="20" t="s">
        <v>501</v>
      </c>
      <c r="F624" s="20" t="s">
        <v>94</v>
      </c>
      <c r="G624" s="103">
        <f>G625</f>
        <v>4.9000000000000004</v>
      </c>
      <c r="H624" s="103">
        <f>H625</f>
        <v>239.7</v>
      </c>
      <c r="I624" s="64">
        <f t="shared" si="150"/>
        <v>244.6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</row>
    <row r="625" spans="1:86" s="2" customFormat="1" ht="12">
      <c r="A625" s="21" t="s">
        <v>219</v>
      </c>
      <c r="B625" s="20" t="s">
        <v>49</v>
      </c>
      <c r="C625" s="20" t="s">
        <v>9</v>
      </c>
      <c r="D625" s="20" t="s">
        <v>7</v>
      </c>
      <c r="E625" s="20" t="s">
        <v>501</v>
      </c>
      <c r="F625" s="20" t="s">
        <v>218</v>
      </c>
      <c r="G625" s="103">
        <v>4.9000000000000004</v>
      </c>
      <c r="H625" s="103">
        <v>239.7</v>
      </c>
      <c r="I625" s="64">
        <f t="shared" si="150"/>
        <v>244.6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</row>
    <row r="626" spans="1:86" s="2" customFormat="1" ht="12">
      <c r="A626" s="21" t="s">
        <v>498</v>
      </c>
      <c r="B626" s="20" t="s">
        <v>49</v>
      </c>
      <c r="C626" s="20" t="s">
        <v>9</v>
      </c>
      <c r="D626" s="20" t="s">
        <v>7</v>
      </c>
      <c r="E626" s="20" t="s">
        <v>497</v>
      </c>
      <c r="F626" s="20"/>
      <c r="G626" s="103">
        <f>G627+G630</f>
        <v>1584</v>
      </c>
      <c r="H626" s="103">
        <f>H627+H630</f>
        <v>-244.5</v>
      </c>
      <c r="I626" s="64">
        <f t="shared" si="150"/>
        <v>1339.5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</row>
    <row r="627" spans="1:86" s="2" customFormat="1" ht="12">
      <c r="A627" s="21" t="s">
        <v>133</v>
      </c>
      <c r="B627" s="20" t="s">
        <v>49</v>
      </c>
      <c r="C627" s="20" t="s">
        <v>9</v>
      </c>
      <c r="D627" s="20" t="s">
        <v>7</v>
      </c>
      <c r="E627" s="20" t="s">
        <v>496</v>
      </c>
      <c r="F627" s="20"/>
      <c r="G627" s="103">
        <f>G628</f>
        <v>1436.8</v>
      </c>
      <c r="H627" s="103">
        <f>H628</f>
        <v>-239.6</v>
      </c>
      <c r="I627" s="64">
        <f t="shared" si="150"/>
        <v>1197.2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</row>
    <row r="628" spans="1:86" s="2" customFormat="1" ht="12">
      <c r="A628" s="21" t="s">
        <v>116</v>
      </c>
      <c r="B628" s="20" t="s">
        <v>49</v>
      </c>
      <c r="C628" s="20" t="s">
        <v>9</v>
      </c>
      <c r="D628" s="20" t="s">
        <v>7</v>
      </c>
      <c r="E628" s="20" t="s">
        <v>496</v>
      </c>
      <c r="F628" s="20" t="s">
        <v>94</v>
      </c>
      <c r="G628" s="103">
        <f>G629</f>
        <v>1436.8</v>
      </c>
      <c r="H628" s="103">
        <f>H629</f>
        <v>-239.6</v>
      </c>
      <c r="I628" s="64">
        <f t="shared" si="150"/>
        <v>1197.2</v>
      </c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</row>
    <row r="629" spans="1:86" s="2" customFormat="1" ht="12">
      <c r="A629" s="21" t="s">
        <v>219</v>
      </c>
      <c r="B629" s="20" t="s">
        <v>49</v>
      </c>
      <c r="C629" s="20" t="s">
        <v>9</v>
      </c>
      <c r="D629" s="20" t="s">
        <v>7</v>
      </c>
      <c r="E629" s="20" t="s">
        <v>496</v>
      </c>
      <c r="F629" s="20" t="s">
        <v>218</v>
      </c>
      <c r="G629" s="103">
        <v>1436.8</v>
      </c>
      <c r="H629" s="103">
        <f>-239.7+0.1</f>
        <v>-239.6</v>
      </c>
      <c r="I629" s="64">
        <f t="shared" si="150"/>
        <v>1197.2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</row>
    <row r="630" spans="1:86" s="2" customFormat="1" ht="12">
      <c r="A630" s="21" t="s">
        <v>74</v>
      </c>
      <c r="B630" s="20" t="s">
        <v>49</v>
      </c>
      <c r="C630" s="20" t="s">
        <v>9</v>
      </c>
      <c r="D630" s="20" t="s">
        <v>7</v>
      </c>
      <c r="E630" s="20" t="s">
        <v>499</v>
      </c>
      <c r="F630" s="20"/>
      <c r="G630" s="103">
        <f>G631+G635</f>
        <v>147.19999999999999</v>
      </c>
      <c r="H630" s="103">
        <f>H631+H635</f>
        <v>-4.9000000000000004</v>
      </c>
      <c r="I630" s="64">
        <f t="shared" si="150"/>
        <v>142.29999999999998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</row>
    <row r="631" spans="1:86" s="2" customFormat="1" ht="12">
      <c r="A631" s="21" t="s">
        <v>116</v>
      </c>
      <c r="B631" s="20" t="s">
        <v>49</v>
      </c>
      <c r="C631" s="20" t="s">
        <v>9</v>
      </c>
      <c r="D631" s="20" t="s">
        <v>7</v>
      </c>
      <c r="E631" s="20" t="s">
        <v>499</v>
      </c>
      <c r="F631" s="20" t="s">
        <v>94</v>
      </c>
      <c r="G631" s="103">
        <f>G632+G633+G634</f>
        <v>134.6</v>
      </c>
      <c r="H631" s="103">
        <f>H632+H633+H634</f>
        <v>-4.9000000000000004</v>
      </c>
      <c r="I631" s="64">
        <f t="shared" si="150"/>
        <v>129.69999999999999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</row>
    <row r="632" spans="1:86" s="2" customFormat="1" ht="12">
      <c r="A632" s="21" t="s">
        <v>219</v>
      </c>
      <c r="B632" s="20" t="s">
        <v>49</v>
      </c>
      <c r="C632" s="20" t="s">
        <v>9</v>
      </c>
      <c r="D632" s="20" t="s">
        <v>7</v>
      </c>
      <c r="E632" s="20" t="s">
        <v>499</v>
      </c>
      <c r="F632" s="20" t="s">
        <v>218</v>
      </c>
      <c r="G632" s="103">
        <v>109.5</v>
      </c>
      <c r="H632" s="103">
        <f>-4.9</f>
        <v>-4.9000000000000004</v>
      </c>
      <c r="I632" s="64">
        <f t="shared" si="150"/>
        <v>104.6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</row>
    <row r="633" spans="1:86" s="2" customFormat="1" ht="12">
      <c r="A633" s="21" t="s">
        <v>502</v>
      </c>
      <c r="B633" s="20" t="s">
        <v>49</v>
      </c>
      <c r="C633" s="20" t="s">
        <v>9</v>
      </c>
      <c r="D633" s="20" t="s">
        <v>7</v>
      </c>
      <c r="E633" s="20" t="s">
        <v>499</v>
      </c>
      <c r="F633" s="20" t="s">
        <v>500</v>
      </c>
      <c r="G633" s="103">
        <v>12.6</v>
      </c>
      <c r="H633" s="103"/>
      <c r="I633" s="64">
        <f t="shared" si="150"/>
        <v>12.6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</row>
    <row r="634" spans="1:86" s="2" customFormat="1" ht="24">
      <c r="A634" s="21" t="s">
        <v>503</v>
      </c>
      <c r="B634" s="20" t="s">
        <v>49</v>
      </c>
      <c r="C634" s="20" t="s">
        <v>9</v>
      </c>
      <c r="D634" s="20" t="s">
        <v>7</v>
      </c>
      <c r="E634" s="20" t="s">
        <v>499</v>
      </c>
      <c r="F634" s="20" t="s">
        <v>295</v>
      </c>
      <c r="G634" s="103">
        <v>12.5</v>
      </c>
      <c r="H634" s="103"/>
      <c r="I634" s="64">
        <f t="shared" si="150"/>
        <v>12.5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</row>
    <row r="635" spans="1:86" s="2" customFormat="1" ht="12">
      <c r="A635" s="21" t="s">
        <v>71</v>
      </c>
      <c r="B635" s="20" t="s">
        <v>49</v>
      </c>
      <c r="C635" s="20" t="s">
        <v>9</v>
      </c>
      <c r="D635" s="20" t="s">
        <v>7</v>
      </c>
      <c r="E635" s="20" t="s">
        <v>499</v>
      </c>
      <c r="F635" s="20" t="s">
        <v>22</v>
      </c>
      <c r="G635" s="103">
        <f>G636</f>
        <v>12.6</v>
      </c>
      <c r="H635" s="103">
        <f>H636</f>
        <v>0</v>
      </c>
      <c r="I635" s="64">
        <f t="shared" si="150"/>
        <v>12.6</v>
      </c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</row>
    <row r="636" spans="1:86" s="2" customFormat="1" ht="24">
      <c r="A636" s="21" t="s">
        <v>126</v>
      </c>
      <c r="B636" s="20" t="s">
        <v>49</v>
      </c>
      <c r="C636" s="20" t="s">
        <v>9</v>
      </c>
      <c r="D636" s="20" t="s">
        <v>7</v>
      </c>
      <c r="E636" s="20" t="s">
        <v>499</v>
      </c>
      <c r="F636" s="20" t="s">
        <v>77</v>
      </c>
      <c r="G636" s="103">
        <v>12.6</v>
      </c>
      <c r="H636" s="103"/>
      <c r="I636" s="64">
        <f t="shared" si="150"/>
        <v>12.6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</row>
    <row r="637" spans="1:86" s="2" customFormat="1" ht="12">
      <c r="A637" s="21" t="s">
        <v>130</v>
      </c>
      <c r="B637" s="20" t="s">
        <v>49</v>
      </c>
      <c r="C637" s="20" t="s">
        <v>9</v>
      </c>
      <c r="D637" s="20" t="s">
        <v>7</v>
      </c>
      <c r="E637" s="20" t="s">
        <v>254</v>
      </c>
      <c r="F637" s="20"/>
      <c r="G637" s="64">
        <f>G638+G641</f>
        <v>560</v>
      </c>
      <c r="H637" s="64">
        <f>H638+H641</f>
        <v>0</v>
      </c>
      <c r="I637" s="64">
        <f t="shared" si="150"/>
        <v>560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</row>
    <row r="638" spans="1:86" s="2" customFormat="1" ht="36">
      <c r="A638" s="21" t="s">
        <v>132</v>
      </c>
      <c r="B638" s="20" t="s">
        <v>49</v>
      </c>
      <c r="C638" s="20" t="s">
        <v>9</v>
      </c>
      <c r="D638" s="20" t="s">
        <v>7</v>
      </c>
      <c r="E638" s="20" t="s">
        <v>291</v>
      </c>
      <c r="F638" s="20"/>
      <c r="G638" s="64">
        <f t="shared" ref="G638:H639" si="159">G639</f>
        <v>510</v>
      </c>
      <c r="H638" s="64">
        <f t="shared" si="159"/>
        <v>0</v>
      </c>
      <c r="I638" s="64">
        <f t="shared" si="150"/>
        <v>510</v>
      </c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</row>
    <row r="639" spans="1:86" s="2" customFormat="1" ht="12">
      <c r="A639" s="21" t="s">
        <v>116</v>
      </c>
      <c r="B639" s="20" t="s">
        <v>49</v>
      </c>
      <c r="C639" s="20" t="s">
        <v>9</v>
      </c>
      <c r="D639" s="20" t="s">
        <v>7</v>
      </c>
      <c r="E639" s="20" t="s">
        <v>291</v>
      </c>
      <c r="F639" s="20" t="s">
        <v>94</v>
      </c>
      <c r="G639" s="64">
        <f t="shared" si="159"/>
        <v>510</v>
      </c>
      <c r="H639" s="64">
        <f t="shared" si="159"/>
        <v>0</v>
      </c>
      <c r="I639" s="64">
        <f t="shared" si="150"/>
        <v>510</v>
      </c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</row>
    <row r="640" spans="1:86" s="2" customFormat="1" ht="12">
      <c r="A640" s="21" t="s">
        <v>217</v>
      </c>
      <c r="B640" s="20" t="s">
        <v>49</v>
      </c>
      <c r="C640" s="20" t="s">
        <v>9</v>
      </c>
      <c r="D640" s="20" t="s">
        <v>7</v>
      </c>
      <c r="E640" s="20" t="s">
        <v>291</v>
      </c>
      <c r="F640" s="20" t="s">
        <v>218</v>
      </c>
      <c r="G640" s="64">
        <v>510</v>
      </c>
      <c r="H640" s="103"/>
      <c r="I640" s="64">
        <f t="shared" si="150"/>
        <v>510</v>
      </c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</row>
    <row r="641" spans="1:86" s="2" customFormat="1" ht="24">
      <c r="A641" s="21" t="s">
        <v>98</v>
      </c>
      <c r="B641" s="20" t="s">
        <v>49</v>
      </c>
      <c r="C641" s="20" t="s">
        <v>9</v>
      </c>
      <c r="D641" s="20" t="s">
        <v>7</v>
      </c>
      <c r="E641" s="20" t="s">
        <v>261</v>
      </c>
      <c r="F641" s="20"/>
      <c r="G641" s="64">
        <f>G642</f>
        <v>50</v>
      </c>
      <c r="H641" s="64">
        <f t="shared" ref="H641:H642" si="160">H642</f>
        <v>0</v>
      </c>
      <c r="I641" s="64">
        <f>G641+H641</f>
        <v>50</v>
      </c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</row>
    <row r="642" spans="1:86" s="2" customFormat="1" ht="12">
      <c r="A642" s="21" t="s">
        <v>95</v>
      </c>
      <c r="B642" s="20" t="s">
        <v>49</v>
      </c>
      <c r="C642" s="20" t="s">
        <v>9</v>
      </c>
      <c r="D642" s="20" t="s">
        <v>7</v>
      </c>
      <c r="E642" s="20" t="s">
        <v>261</v>
      </c>
      <c r="F642" s="20" t="s">
        <v>94</v>
      </c>
      <c r="G642" s="64">
        <f>G643</f>
        <v>50</v>
      </c>
      <c r="H642" s="64">
        <f t="shared" si="160"/>
        <v>0</v>
      </c>
      <c r="I642" s="64">
        <f>G642+H642</f>
        <v>50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</row>
    <row r="643" spans="1:86" s="2" customFormat="1" ht="12">
      <c r="A643" s="21" t="s">
        <v>219</v>
      </c>
      <c r="B643" s="20" t="s">
        <v>49</v>
      </c>
      <c r="C643" s="20" t="s">
        <v>9</v>
      </c>
      <c r="D643" s="20" t="s">
        <v>7</v>
      </c>
      <c r="E643" s="20" t="s">
        <v>261</v>
      </c>
      <c r="F643" s="20" t="s">
        <v>218</v>
      </c>
      <c r="G643" s="64">
        <v>50</v>
      </c>
      <c r="H643" s="103"/>
      <c r="I643" s="64">
        <f>G643+H643</f>
        <v>50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</row>
    <row r="644" spans="1:86" s="2" customFormat="1" ht="12">
      <c r="A644" s="22" t="s">
        <v>277</v>
      </c>
      <c r="B644" s="18" t="s">
        <v>49</v>
      </c>
      <c r="C644" s="18" t="s">
        <v>9</v>
      </c>
      <c r="D644" s="18" t="s">
        <v>9</v>
      </c>
      <c r="E644" s="18"/>
      <c r="F644" s="18"/>
      <c r="G644" s="65">
        <f>G654+G645</f>
        <v>2262</v>
      </c>
      <c r="H644" s="65">
        <f t="shared" ref="H644" si="161">H654+H645</f>
        <v>0</v>
      </c>
      <c r="I644" s="65">
        <f t="shared" si="150"/>
        <v>2262</v>
      </c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</row>
    <row r="645" spans="1:86" s="2" customFormat="1" ht="24">
      <c r="A645" s="21" t="s">
        <v>119</v>
      </c>
      <c r="B645" s="20" t="s">
        <v>49</v>
      </c>
      <c r="C645" s="20" t="s">
        <v>9</v>
      </c>
      <c r="D645" s="20" t="s">
        <v>9</v>
      </c>
      <c r="E645" s="20" t="s">
        <v>163</v>
      </c>
      <c r="F645" s="20"/>
      <c r="G645" s="64">
        <f>G650+G646</f>
        <v>220</v>
      </c>
      <c r="H645" s="64">
        <f>H650+H646</f>
        <v>0</v>
      </c>
      <c r="I645" s="64">
        <f t="shared" si="150"/>
        <v>220</v>
      </c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</row>
    <row r="646" spans="1:86" s="2" customFormat="1" ht="12">
      <c r="A646" s="21" t="s">
        <v>120</v>
      </c>
      <c r="B646" s="20" t="s">
        <v>49</v>
      </c>
      <c r="C646" s="20" t="s">
        <v>9</v>
      </c>
      <c r="D646" s="20" t="s">
        <v>9</v>
      </c>
      <c r="E646" s="20" t="s">
        <v>164</v>
      </c>
      <c r="F646" s="20"/>
      <c r="G646" s="64">
        <f t="shared" ref="G646:H648" si="162">G647</f>
        <v>120</v>
      </c>
      <c r="H646" s="64">
        <f t="shared" si="162"/>
        <v>0</v>
      </c>
      <c r="I646" s="64">
        <f t="shared" si="150"/>
        <v>120</v>
      </c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</row>
    <row r="647" spans="1:86" s="2" customFormat="1" ht="12">
      <c r="A647" s="21" t="s">
        <v>457</v>
      </c>
      <c r="B647" s="20" t="s">
        <v>49</v>
      </c>
      <c r="C647" s="20" t="s">
        <v>9</v>
      </c>
      <c r="D647" s="20" t="s">
        <v>9</v>
      </c>
      <c r="E647" s="20" t="s">
        <v>226</v>
      </c>
      <c r="F647" s="20"/>
      <c r="G647" s="64">
        <f t="shared" si="162"/>
        <v>120</v>
      </c>
      <c r="H647" s="64">
        <f t="shared" si="162"/>
        <v>0</v>
      </c>
      <c r="I647" s="64">
        <f t="shared" si="150"/>
        <v>120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</row>
    <row r="648" spans="1:86" s="2" customFormat="1" ht="12">
      <c r="A648" s="21" t="s">
        <v>95</v>
      </c>
      <c r="B648" s="20" t="s">
        <v>49</v>
      </c>
      <c r="C648" s="20" t="s">
        <v>9</v>
      </c>
      <c r="D648" s="20" t="s">
        <v>9</v>
      </c>
      <c r="E648" s="20" t="s">
        <v>226</v>
      </c>
      <c r="F648" s="20" t="s">
        <v>94</v>
      </c>
      <c r="G648" s="64">
        <f t="shared" si="162"/>
        <v>120</v>
      </c>
      <c r="H648" s="64">
        <f t="shared" si="162"/>
        <v>0</v>
      </c>
      <c r="I648" s="64">
        <f t="shared" si="150"/>
        <v>120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</row>
    <row r="649" spans="1:86" s="2" customFormat="1" ht="12">
      <c r="A649" s="21" t="s">
        <v>219</v>
      </c>
      <c r="B649" s="20" t="s">
        <v>49</v>
      </c>
      <c r="C649" s="20" t="s">
        <v>9</v>
      </c>
      <c r="D649" s="20" t="s">
        <v>9</v>
      </c>
      <c r="E649" s="20" t="s">
        <v>226</v>
      </c>
      <c r="F649" s="20" t="s">
        <v>218</v>
      </c>
      <c r="G649" s="64">
        <v>120</v>
      </c>
      <c r="H649" s="64"/>
      <c r="I649" s="64">
        <f t="shared" si="150"/>
        <v>120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</row>
    <row r="650" spans="1:86" s="2" customFormat="1" ht="24">
      <c r="A650" s="21" t="s">
        <v>206</v>
      </c>
      <c r="B650" s="20" t="s">
        <v>49</v>
      </c>
      <c r="C650" s="20" t="s">
        <v>9</v>
      </c>
      <c r="D650" s="20" t="s">
        <v>9</v>
      </c>
      <c r="E650" s="20" t="s">
        <v>205</v>
      </c>
      <c r="F650" s="20"/>
      <c r="G650" s="64">
        <f>G651</f>
        <v>100</v>
      </c>
      <c r="H650" s="64">
        <f t="shared" ref="G650:H652" si="163">H651</f>
        <v>0</v>
      </c>
      <c r="I650" s="64">
        <f t="shared" si="150"/>
        <v>100</v>
      </c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</row>
    <row r="651" spans="1:86" s="2" customFormat="1" ht="12">
      <c r="A651" s="21" t="s">
        <v>88</v>
      </c>
      <c r="B651" s="20" t="s">
        <v>49</v>
      </c>
      <c r="C651" s="20" t="s">
        <v>9</v>
      </c>
      <c r="D651" s="20" t="s">
        <v>9</v>
      </c>
      <c r="E651" s="20" t="s">
        <v>207</v>
      </c>
      <c r="F651" s="20"/>
      <c r="G651" s="64">
        <f>G652</f>
        <v>100</v>
      </c>
      <c r="H651" s="64">
        <f t="shared" si="163"/>
        <v>0</v>
      </c>
      <c r="I651" s="64">
        <f t="shared" si="150"/>
        <v>100</v>
      </c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</row>
    <row r="652" spans="1:86" s="2" customFormat="1" ht="12">
      <c r="A652" s="21" t="s">
        <v>116</v>
      </c>
      <c r="B652" s="20" t="s">
        <v>49</v>
      </c>
      <c r="C652" s="20" t="s">
        <v>9</v>
      </c>
      <c r="D652" s="20" t="s">
        <v>9</v>
      </c>
      <c r="E652" s="20" t="s">
        <v>207</v>
      </c>
      <c r="F652" s="20" t="s">
        <v>94</v>
      </c>
      <c r="G652" s="64">
        <f t="shared" si="163"/>
        <v>100</v>
      </c>
      <c r="H652" s="64">
        <f t="shared" si="163"/>
        <v>0</v>
      </c>
      <c r="I652" s="64">
        <f t="shared" si="150"/>
        <v>100</v>
      </c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</row>
    <row r="653" spans="1:86" s="2" customFormat="1" ht="12">
      <c r="A653" s="21" t="s">
        <v>217</v>
      </c>
      <c r="B653" s="20" t="s">
        <v>49</v>
      </c>
      <c r="C653" s="20" t="s">
        <v>9</v>
      </c>
      <c r="D653" s="20" t="s">
        <v>9</v>
      </c>
      <c r="E653" s="20" t="s">
        <v>207</v>
      </c>
      <c r="F653" s="20" t="s">
        <v>218</v>
      </c>
      <c r="G653" s="64">
        <v>100</v>
      </c>
      <c r="H653" s="64"/>
      <c r="I653" s="64">
        <f t="shared" si="150"/>
        <v>100</v>
      </c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</row>
    <row r="654" spans="1:86" s="2" customFormat="1" ht="24">
      <c r="A654" s="21" t="s">
        <v>399</v>
      </c>
      <c r="B654" s="20" t="s">
        <v>49</v>
      </c>
      <c r="C654" s="20" t="s">
        <v>9</v>
      </c>
      <c r="D654" s="20" t="s">
        <v>9</v>
      </c>
      <c r="E654" s="20" t="s">
        <v>176</v>
      </c>
      <c r="F654" s="20"/>
      <c r="G654" s="64">
        <f>G661+G668+G655+G672</f>
        <v>2042</v>
      </c>
      <c r="H654" s="64">
        <f t="shared" ref="H654" si="164">H661+H668+H655+H672</f>
        <v>0</v>
      </c>
      <c r="I654" s="64">
        <f t="shared" si="150"/>
        <v>2042</v>
      </c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</row>
    <row r="655" spans="1:86" s="2" customFormat="1" ht="12">
      <c r="A655" s="21" t="s">
        <v>401</v>
      </c>
      <c r="B655" s="20" t="s">
        <v>49</v>
      </c>
      <c r="C655" s="20" t="s">
        <v>9</v>
      </c>
      <c r="D655" s="20" t="s">
        <v>9</v>
      </c>
      <c r="E655" s="20" t="s">
        <v>177</v>
      </c>
      <c r="F655" s="20"/>
      <c r="G655" s="64">
        <f>G656</f>
        <v>120</v>
      </c>
      <c r="H655" s="64">
        <f t="shared" ref="H655" si="165">H656</f>
        <v>0</v>
      </c>
      <c r="I655" s="64">
        <f t="shared" si="150"/>
        <v>120</v>
      </c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</row>
    <row r="656" spans="1:86" s="2" customFormat="1" ht="12">
      <c r="A656" s="21" t="s">
        <v>99</v>
      </c>
      <c r="B656" s="20" t="s">
        <v>49</v>
      </c>
      <c r="C656" s="20" t="s">
        <v>9</v>
      </c>
      <c r="D656" s="20" t="s">
        <v>9</v>
      </c>
      <c r="E656" s="20" t="s">
        <v>345</v>
      </c>
      <c r="F656" s="20"/>
      <c r="G656" s="64">
        <f>G659+G657</f>
        <v>120</v>
      </c>
      <c r="H656" s="64">
        <f t="shared" ref="H656" si="166">H659+H657</f>
        <v>0</v>
      </c>
      <c r="I656" s="64">
        <f t="shared" si="150"/>
        <v>120</v>
      </c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</row>
    <row r="657" spans="1:86" s="2" customFormat="1" ht="24">
      <c r="A657" s="21" t="s">
        <v>61</v>
      </c>
      <c r="B657" s="20" t="s">
        <v>49</v>
      </c>
      <c r="C657" s="20" t="s">
        <v>9</v>
      </c>
      <c r="D657" s="20" t="s">
        <v>9</v>
      </c>
      <c r="E657" s="20" t="s">
        <v>345</v>
      </c>
      <c r="F657" s="20" t="s">
        <v>60</v>
      </c>
      <c r="G657" s="64">
        <f>G658</f>
        <v>30</v>
      </c>
      <c r="H657" s="64">
        <f t="shared" ref="H657" si="167">H658</f>
        <v>0</v>
      </c>
      <c r="I657" s="64">
        <f t="shared" si="150"/>
        <v>30</v>
      </c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</row>
    <row r="658" spans="1:86" s="2" customFormat="1" ht="12">
      <c r="A658" s="21" t="s">
        <v>63</v>
      </c>
      <c r="B658" s="20" t="s">
        <v>49</v>
      </c>
      <c r="C658" s="20" t="s">
        <v>9</v>
      </c>
      <c r="D658" s="20" t="s">
        <v>9</v>
      </c>
      <c r="E658" s="20" t="s">
        <v>345</v>
      </c>
      <c r="F658" s="20" t="s">
        <v>62</v>
      </c>
      <c r="G658" s="64">
        <v>30</v>
      </c>
      <c r="H658" s="103"/>
      <c r="I658" s="64">
        <f t="shared" si="150"/>
        <v>30</v>
      </c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</row>
    <row r="659" spans="1:86" s="2" customFormat="1" ht="12">
      <c r="A659" s="21" t="s">
        <v>69</v>
      </c>
      <c r="B659" s="20" t="s">
        <v>49</v>
      </c>
      <c r="C659" s="20" t="s">
        <v>9</v>
      </c>
      <c r="D659" s="20" t="s">
        <v>9</v>
      </c>
      <c r="E659" s="20" t="s">
        <v>345</v>
      </c>
      <c r="F659" s="20" t="s">
        <v>67</v>
      </c>
      <c r="G659" s="64">
        <f>G660</f>
        <v>90</v>
      </c>
      <c r="H659" s="64">
        <f t="shared" ref="H659" si="168">H660</f>
        <v>0</v>
      </c>
      <c r="I659" s="64">
        <f t="shared" si="150"/>
        <v>90</v>
      </c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</row>
    <row r="660" spans="1:86" s="2" customFormat="1" ht="12">
      <c r="A660" s="21" t="s">
        <v>89</v>
      </c>
      <c r="B660" s="20" t="s">
        <v>49</v>
      </c>
      <c r="C660" s="20" t="s">
        <v>9</v>
      </c>
      <c r="D660" s="20" t="s">
        <v>9</v>
      </c>
      <c r="E660" s="20" t="s">
        <v>345</v>
      </c>
      <c r="F660" s="20" t="s">
        <v>68</v>
      </c>
      <c r="G660" s="64">
        <v>90</v>
      </c>
      <c r="H660" s="103"/>
      <c r="I660" s="64">
        <f t="shared" si="150"/>
        <v>90</v>
      </c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</row>
    <row r="661" spans="1:86" s="2" customFormat="1" ht="12">
      <c r="A661" s="21" t="s">
        <v>404</v>
      </c>
      <c r="B661" s="20" t="s">
        <v>49</v>
      </c>
      <c r="C661" s="20" t="s">
        <v>9</v>
      </c>
      <c r="D661" s="20" t="s">
        <v>9</v>
      </c>
      <c r="E661" s="20" t="s">
        <v>184</v>
      </c>
      <c r="F661" s="20"/>
      <c r="G661" s="64">
        <f>G662+G665</f>
        <v>1922</v>
      </c>
      <c r="H661" s="64">
        <f t="shared" ref="H661" si="169">H662+H665</f>
        <v>0</v>
      </c>
      <c r="I661" s="64">
        <f t="shared" si="150"/>
        <v>1922</v>
      </c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</row>
    <row r="662" spans="1:86" s="2" customFormat="1" ht="24">
      <c r="A662" s="21" t="s">
        <v>391</v>
      </c>
      <c r="B662" s="20" t="s">
        <v>49</v>
      </c>
      <c r="C662" s="20" t="s">
        <v>9</v>
      </c>
      <c r="D662" s="20" t="s">
        <v>9</v>
      </c>
      <c r="E662" s="20" t="s">
        <v>185</v>
      </c>
      <c r="F662" s="20"/>
      <c r="G662" s="64">
        <f>G663</f>
        <v>1472</v>
      </c>
      <c r="H662" s="64">
        <f t="shared" ref="H662:H663" si="170">H663</f>
        <v>0</v>
      </c>
      <c r="I662" s="64">
        <f t="shared" si="150"/>
        <v>1472</v>
      </c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</row>
    <row r="663" spans="1:86" s="2" customFormat="1" ht="12">
      <c r="A663" s="21" t="s">
        <v>95</v>
      </c>
      <c r="B663" s="20" t="s">
        <v>49</v>
      </c>
      <c r="C663" s="20" t="s">
        <v>9</v>
      </c>
      <c r="D663" s="20" t="s">
        <v>9</v>
      </c>
      <c r="E663" s="20" t="s">
        <v>185</v>
      </c>
      <c r="F663" s="51" t="s">
        <v>94</v>
      </c>
      <c r="G663" s="64">
        <f>G664</f>
        <v>1472</v>
      </c>
      <c r="H663" s="64">
        <f t="shared" si="170"/>
        <v>0</v>
      </c>
      <c r="I663" s="64">
        <f t="shared" si="150"/>
        <v>1472</v>
      </c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</row>
    <row r="664" spans="1:86" s="2" customFormat="1" ht="12">
      <c r="A664" s="21" t="s">
        <v>219</v>
      </c>
      <c r="B664" s="20" t="s">
        <v>49</v>
      </c>
      <c r="C664" s="20" t="s">
        <v>9</v>
      </c>
      <c r="D664" s="20" t="s">
        <v>9</v>
      </c>
      <c r="E664" s="20" t="s">
        <v>185</v>
      </c>
      <c r="F664" s="51" t="s">
        <v>218</v>
      </c>
      <c r="G664" s="64">
        <v>1472</v>
      </c>
      <c r="H664" s="103"/>
      <c r="I664" s="64">
        <f t="shared" si="150"/>
        <v>1472</v>
      </c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  <c r="AO664" s="46"/>
      <c r="AP664" s="46"/>
      <c r="AQ664" s="46"/>
      <c r="AR664" s="46"/>
      <c r="AS664" s="46"/>
      <c r="AT664" s="46"/>
      <c r="AU664" s="46"/>
      <c r="AV664" s="46"/>
      <c r="AW664" s="46"/>
      <c r="AX664" s="46"/>
      <c r="AY664" s="46"/>
      <c r="AZ664" s="46"/>
      <c r="BA664" s="46"/>
      <c r="BB664" s="46"/>
      <c r="BC664" s="46"/>
      <c r="BD664" s="46"/>
      <c r="BE664" s="46"/>
      <c r="BF664" s="46"/>
      <c r="BG664" s="46"/>
      <c r="BH664" s="46"/>
      <c r="BI664" s="46"/>
      <c r="BJ664" s="46"/>
      <c r="BK664" s="46"/>
      <c r="BL664" s="46"/>
      <c r="BM664" s="46"/>
      <c r="BN664" s="46"/>
      <c r="BO664" s="46"/>
      <c r="BP664" s="46"/>
      <c r="BQ664" s="46"/>
      <c r="BR664" s="46"/>
      <c r="BS664" s="46"/>
      <c r="BT664" s="46"/>
      <c r="BU664" s="46"/>
      <c r="BV664" s="46"/>
      <c r="BW664" s="46"/>
      <c r="BX664" s="46"/>
      <c r="BY664" s="46"/>
      <c r="BZ664" s="46"/>
      <c r="CA664" s="46"/>
      <c r="CB664" s="46"/>
      <c r="CC664" s="46"/>
      <c r="CD664" s="46"/>
      <c r="CE664" s="46"/>
      <c r="CF664" s="46"/>
      <c r="CG664" s="46"/>
      <c r="CH664" s="46"/>
    </row>
    <row r="665" spans="1:86" s="2" customFormat="1" ht="12">
      <c r="A665" s="21" t="s">
        <v>304</v>
      </c>
      <c r="B665" s="20" t="s">
        <v>49</v>
      </c>
      <c r="C665" s="20" t="s">
        <v>9</v>
      </c>
      <c r="D665" s="20" t="s">
        <v>9</v>
      </c>
      <c r="E665" s="72" t="s">
        <v>305</v>
      </c>
      <c r="F665" s="51"/>
      <c r="G665" s="64">
        <f>G666</f>
        <v>450</v>
      </c>
      <c r="H665" s="64">
        <f t="shared" ref="H665:H666" si="171">H666</f>
        <v>0</v>
      </c>
      <c r="I665" s="64">
        <f t="shared" si="150"/>
        <v>450</v>
      </c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</row>
    <row r="666" spans="1:86" s="2" customFormat="1" ht="12">
      <c r="A666" s="21" t="s">
        <v>95</v>
      </c>
      <c r="B666" s="20" t="s">
        <v>49</v>
      </c>
      <c r="C666" s="20" t="s">
        <v>9</v>
      </c>
      <c r="D666" s="20" t="s">
        <v>9</v>
      </c>
      <c r="E666" s="72" t="s">
        <v>305</v>
      </c>
      <c r="F666" s="51" t="s">
        <v>94</v>
      </c>
      <c r="G666" s="64">
        <f>G667</f>
        <v>450</v>
      </c>
      <c r="H666" s="64">
        <f t="shared" si="171"/>
        <v>0</v>
      </c>
      <c r="I666" s="64">
        <f t="shared" si="150"/>
        <v>450</v>
      </c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</row>
    <row r="667" spans="1:86" s="2" customFormat="1" ht="12">
      <c r="A667" s="21" t="s">
        <v>217</v>
      </c>
      <c r="B667" s="20" t="s">
        <v>49</v>
      </c>
      <c r="C667" s="20" t="s">
        <v>9</v>
      </c>
      <c r="D667" s="20" t="s">
        <v>9</v>
      </c>
      <c r="E667" s="72" t="s">
        <v>305</v>
      </c>
      <c r="F667" s="51" t="s">
        <v>218</v>
      </c>
      <c r="G667" s="64">
        <v>450</v>
      </c>
      <c r="H667" s="103"/>
      <c r="I667" s="64">
        <f t="shared" si="150"/>
        <v>450</v>
      </c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</row>
    <row r="668" spans="1:86" s="2" customFormat="1" ht="12" hidden="1">
      <c r="A668" s="21" t="s">
        <v>274</v>
      </c>
      <c r="B668" s="20" t="s">
        <v>49</v>
      </c>
      <c r="C668" s="20" t="s">
        <v>9</v>
      </c>
      <c r="D668" s="20" t="s">
        <v>9</v>
      </c>
      <c r="E668" s="20" t="s">
        <v>180</v>
      </c>
      <c r="F668" s="51"/>
      <c r="G668" s="64">
        <f>G669</f>
        <v>0</v>
      </c>
      <c r="H668" s="103"/>
      <c r="I668" s="64">
        <f t="shared" si="150"/>
        <v>0</v>
      </c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</row>
    <row r="669" spans="1:86" s="2" customFormat="1" ht="12" hidden="1">
      <c r="A669" s="21" t="s">
        <v>99</v>
      </c>
      <c r="B669" s="20" t="s">
        <v>49</v>
      </c>
      <c r="C669" s="20" t="s">
        <v>9</v>
      </c>
      <c r="D669" s="20" t="s">
        <v>9</v>
      </c>
      <c r="E669" s="20" t="s">
        <v>183</v>
      </c>
      <c r="F669" s="51"/>
      <c r="G669" s="64">
        <f>G670</f>
        <v>0</v>
      </c>
      <c r="H669" s="103"/>
      <c r="I669" s="64">
        <f t="shared" si="150"/>
        <v>0</v>
      </c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</row>
    <row r="670" spans="1:86" s="2" customFormat="1" ht="12" hidden="1">
      <c r="A670" s="21" t="s">
        <v>69</v>
      </c>
      <c r="B670" s="20" t="s">
        <v>49</v>
      </c>
      <c r="C670" s="20" t="s">
        <v>9</v>
      </c>
      <c r="D670" s="20" t="s">
        <v>9</v>
      </c>
      <c r="E670" s="20" t="s">
        <v>183</v>
      </c>
      <c r="F670" s="51" t="s">
        <v>67</v>
      </c>
      <c r="G670" s="64">
        <f>G671</f>
        <v>0</v>
      </c>
      <c r="H670" s="103"/>
      <c r="I670" s="64">
        <f t="shared" si="150"/>
        <v>0</v>
      </c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</row>
    <row r="671" spans="1:86" s="2" customFormat="1" ht="12" hidden="1">
      <c r="A671" s="21" t="s">
        <v>89</v>
      </c>
      <c r="B671" s="20" t="s">
        <v>49</v>
      </c>
      <c r="C671" s="20" t="s">
        <v>9</v>
      </c>
      <c r="D671" s="20" t="s">
        <v>9</v>
      </c>
      <c r="E671" s="20" t="s">
        <v>183</v>
      </c>
      <c r="F671" s="51" t="s">
        <v>68</v>
      </c>
      <c r="G671" s="64"/>
      <c r="H671" s="103"/>
      <c r="I671" s="64">
        <f t="shared" si="150"/>
        <v>0</v>
      </c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</row>
    <row r="672" spans="1:86" s="2" customFormat="1" ht="12" hidden="1">
      <c r="A672" s="21" t="s">
        <v>402</v>
      </c>
      <c r="B672" s="20" t="s">
        <v>49</v>
      </c>
      <c r="C672" s="20" t="s">
        <v>9</v>
      </c>
      <c r="D672" s="20" t="s">
        <v>9</v>
      </c>
      <c r="E672" s="20" t="s">
        <v>251</v>
      </c>
      <c r="F672" s="20"/>
      <c r="G672" s="64">
        <f t="shared" ref="G672:H674" si="172">G673</f>
        <v>0</v>
      </c>
      <c r="H672" s="64">
        <f t="shared" si="172"/>
        <v>0</v>
      </c>
      <c r="I672" s="64">
        <f t="shared" si="150"/>
        <v>0</v>
      </c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</row>
    <row r="673" spans="1:86" s="2" customFormat="1" ht="12" hidden="1">
      <c r="A673" s="21" t="s">
        <v>273</v>
      </c>
      <c r="B673" s="20" t="s">
        <v>49</v>
      </c>
      <c r="C673" s="20" t="s">
        <v>9</v>
      </c>
      <c r="D673" s="20" t="s">
        <v>9</v>
      </c>
      <c r="E673" s="20" t="s">
        <v>265</v>
      </c>
      <c r="F673" s="20"/>
      <c r="G673" s="64">
        <f>G674+G676</f>
        <v>0</v>
      </c>
      <c r="H673" s="64">
        <f>H674+H676</f>
        <v>0</v>
      </c>
      <c r="I673" s="64">
        <f t="shared" si="150"/>
        <v>0</v>
      </c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</row>
    <row r="674" spans="1:86" s="2" customFormat="1" ht="12" hidden="1">
      <c r="A674" s="21" t="s">
        <v>69</v>
      </c>
      <c r="B674" s="20" t="s">
        <v>49</v>
      </c>
      <c r="C674" s="20" t="s">
        <v>9</v>
      </c>
      <c r="D674" s="20" t="s">
        <v>9</v>
      </c>
      <c r="E674" s="20" t="s">
        <v>265</v>
      </c>
      <c r="F674" s="20" t="s">
        <v>67</v>
      </c>
      <c r="G674" s="64">
        <f>G675</f>
        <v>0</v>
      </c>
      <c r="H674" s="64">
        <f t="shared" si="172"/>
        <v>0</v>
      </c>
      <c r="I674" s="64">
        <f t="shared" si="150"/>
        <v>0</v>
      </c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</row>
    <row r="675" spans="1:86" s="2" customFormat="1" ht="12" hidden="1">
      <c r="A675" s="21" t="s">
        <v>89</v>
      </c>
      <c r="B675" s="20" t="s">
        <v>49</v>
      </c>
      <c r="C675" s="20" t="s">
        <v>9</v>
      </c>
      <c r="D675" s="20" t="s">
        <v>9</v>
      </c>
      <c r="E675" s="20" t="s">
        <v>265</v>
      </c>
      <c r="F675" s="20" t="s">
        <v>68</v>
      </c>
      <c r="G675" s="64"/>
      <c r="H675" s="103"/>
      <c r="I675" s="64">
        <f t="shared" si="150"/>
        <v>0</v>
      </c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</row>
    <row r="676" spans="1:86" s="2" customFormat="1" ht="12" hidden="1">
      <c r="A676" s="21" t="s">
        <v>95</v>
      </c>
      <c r="B676" s="20" t="s">
        <v>49</v>
      </c>
      <c r="C676" s="20" t="s">
        <v>9</v>
      </c>
      <c r="D676" s="20" t="s">
        <v>9</v>
      </c>
      <c r="E676" s="20" t="s">
        <v>265</v>
      </c>
      <c r="F676" s="51" t="s">
        <v>94</v>
      </c>
      <c r="G676" s="64">
        <f>G677</f>
        <v>0</v>
      </c>
      <c r="H676" s="64">
        <f>H677</f>
        <v>0</v>
      </c>
      <c r="I676" s="64">
        <f t="shared" si="150"/>
        <v>0</v>
      </c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</row>
    <row r="677" spans="1:86" s="2" customFormat="1" ht="12" hidden="1">
      <c r="A677" s="21" t="s">
        <v>217</v>
      </c>
      <c r="B677" s="20" t="s">
        <v>49</v>
      </c>
      <c r="C677" s="20" t="s">
        <v>9</v>
      </c>
      <c r="D677" s="20" t="s">
        <v>9</v>
      </c>
      <c r="E677" s="20" t="s">
        <v>265</v>
      </c>
      <c r="F677" s="51" t="s">
        <v>218</v>
      </c>
      <c r="G677" s="64"/>
      <c r="H677" s="103"/>
      <c r="I677" s="64">
        <f t="shared" si="150"/>
        <v>0</v>
      </c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</row>
    <row r="678" spans="1:86" s="2" customFormat="1" ht="12">
      <c r="A678" s="22" t="s">
        <v>19</v>
      </c>
      <c r="B678" s="18" t="s">
        <v>49</v>
      </c>
      <c r="C678" s="18" t="s">
        <v>9</v>
      </c>
      <c r="D678" s="18" t="s">
        <v>12</v>
      </c>
      <c r="E678" s="18"/>
      <c r="F678" s="18"/>
      <c r="G678" s="65">
        <f>G679</f>
        <v>10905.400000000001</v>
      </c>
      <c r="H678" s="65">
        <f t="shared" ref="H678" si="173">H679</f>
        <v>-870.90000000000009</v>
      </c>
      <c r="I678" s="65">
        <f t="shared" ref="I678:I762" si="174">G678+H678</f>
        <v>10034.500000000002</v>
      </c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</row>
    <row r="679" spans="1:86" s="2" customFormat="1" ht="24">
      <c r="A679" s="21" t="s">
        <v>399</v>
      </c>
      <c r="B679" s="20" t="s">
        <v>49</v>
      </c>
      <c r="C679" s="20" t="s">
        <v>9</v>
      </c>
      <c r="D679" s="20" t="s">
        <v>12</v>
      </c>
      <c r="E679" s="20" t="s">
        <v>176</v>
      </c>
      <c r="F679" s="20"/>
      <c r="G679" s="64">
        <f>G687+G680</f>
        <v>10905.400000000001</v>
      </c>
      <c r="H679" s="64">
        <f t="shared" ref="H679" si="175">H687+H680</f>
        <v>-870.90000000000009</v>
      </c>
      <c r="I679" s="64">
        <f t="shared" si="174"/>
        <v>10034.500000000002</v>
      </c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</row>
    <row r="680" spans="1:86" s="2" customFormat="1" ht="12">
      <c r="A680" s="21" t="s">
        <v>401</v>
      </c>
      <c r="B680" s="20" t="s">
        <v>49</v>
      </c>
      <c r="C680" s="20" t="s">
        <v>9</v>
      </c>
      <c r="D680" s="20" t="s">
        <v>12</v>
      </c>
      <c r="E680" s="20" t="s">
        <v>177</v>
      </c>
      <c r="F680" s="20"/>
      <c r="G680" s="64">
        <f>G681+G684</f>
        <v>3390.8</v>
      </c>
      <c r="H680" s="64">
        <f t="shared" ref="H680" si="176">H681+H684</f>
        <v>-870.90000000000009</v>
      </c>
      <c r="I680" s="64">
        <f t="shared" si="174"/>
        <v>2519.9</v>
      </c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</row>
    <row r="681" spans="1:86" s="2" customFormat="1" ht="12">
      <c r="A681" s="21" t="s">
        <v>133</v>
      </c>
      <c r="B681" s="20" t="s">
        <v>49</v>
      </c>
      <c r="C681" s="20" t="s">
        <v>9</v>
      </c>
      <c r="D681" s="20" t="s">
        <v>12</v>
      </c>
      <c r="E681" s="20" t="s">
        <v>178</v>
      </c>
      <c r="F681" s="20"/>
      <c r="G681" s="64">
        <f>G682</f>
        <v>2230</v>
      </c>
      <c r="H681" s="64">
        <f t="shared" ref="H681:H682" si="177">H682</f>
        <v>-500</v>
      </c>
      <c r="I681" s="64">
        <f t="shared" si="174"/>
        <v>1730</v>
      </c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</row>
    <row r="682" spans="1:86" s="2" customFormat="1" ht="12">
      <c r="A682" s="29" t="s">
        <v>71</v>
      </c>
      <c r="B682" s="20" t="s">
        <v>49</v>
      </c>
      <c r="C682" s="20" t="s">
        <v>9</v>
      </c>
      <c r="D682" s="20" t="s">
        <v>12</v>
      </c>
      <c r="E682" s="20" t="s">
        <v>178</v>
      </c>
      <c r="F682" s="20" t="s">
        <v>22</v>
      </c>
      <c r="G682" s="64">
        <f>G683</f>
        <v>2230</v>
      </c>
      <c r="H682" s="64">
        <f t="shared" si="177"/>
        <v>-500</v>
      </c>
      <c r="I682" s="64">
        <f t="shared" si="174"/>
        <v>1730</v>
      </c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</row>
    <row r="683" spans="1:86" s="2" customFormat="1" ht="12">
      <c r="A683" s="21" t="s">
        <v>108</v>
      </c>
      <c r="B683" s="20" t="s">
        <v>49</v>
      </c>
      <c r="C683" s="20" t="s">
        <v>9</v>
      </c>
      <c r="D683" s="20" t="s">
        <v>12</v>
      </c>
      <c r="E683" s="20" t="s">
        <v>178</v>
      </c>
      <c r="F683" s="20" t="s">
        <v>107</v>
      </c>
      <c r="G683" s="64">
        <v>2230</v>
      </c>
      <c r="H683" s="103">
        <f>-500</f>
        <v>-500</v>
      </c>
      <c r="I683" s="64">
        <f t="shared" si="174"/>
        <v>1730</v>
      </c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</row>
    <row r="684" spans="1:86" s="2" customFormat="1" ht="12">
      <c r="A684" s="21" t="s">
        <v>74</v>
      </c>
      <c r="B684" s="20" t="s">
        <v>49</v>
      </c>
      <c r="C684" s="20" t="s">
        <v>9</v>
      </c>
      <c r="D684" s="20" t="s">
        <v>12</v>
      </c>
      <c r="E684" s="20" t="s">
        <v>179</v>
      </c>
      <c r="F684" s="20"/>
      <c r="G684" s="64">
        <f>G685</f>
        <v>1160.8</v>
      </c>
      <c r="H684" s="64">
        <f t="shared" ref="H684:H685" si="178">H685</f>
        <v>-370.90000000000003</v>
      </c>
      <c r="I684" s="64">
        <f t="shared" si="174"/>
        <v>789.89999999999986</v>
      </c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</row>
    <row r="685" spans="1:86" s="2" customFormat="1" ht="12">
      <c r="A685" s="29" t="s">
        <v>71</v>
      </c>
      <c r="B685" s="20" t="s">
        <v>49</v>
      </c>
      <c r="C685" s="20" t="s">
        <v>9</v>
      </c>
      <c r="D685" s="20" t="s">
        <v>12</v>
      </c>
      <c r="E685" s="20" t="s">
        <v>179</v>
      </c>
      <c r="F685" s="20" t="s">
        <v>22</v>
      </c>
      <c r="G685" s="64">
        <f>G686</f>
        <v>1160.8</v>
      </c>
      <c r="H685" s="64">
        <f t="shared" si="178"/>
        <v>-370.90000000000003</v>
      </c>
      <c r="I685" s="64">
        <f t="shared" si="174"/>
        <v>789.89999999999986</v>
      </c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  <c r="AO685" s="46"/>
      <c r="AP685" s="46"/>
      <c r="AQ685" s="46"/>
      <c r="AR685" s="46"/>
      <c r="AS685" s="46"/>
      <c r="AT685" s="46"/>
      <c r="AU685" s="46"/>
      <c r="AV685" s="46"/>
      <c r="AW685" s="46"/>
      <c r="AX685" s="46"/>
      <c r="AY685" s="46"/>
      <c r="AZ685" s="46"/>
      <c r="BA685" s="46"/>
      <c r="BB685" s="46"/>
      <c r="BC685" s="46"/>
      <c r="BD685" s="46"/>
      <c r="BE685" s="46"/>
      <c r="BF685" s="46"/>
      <c r="BG685" s="46"/>
      <c r="BH685" s="46"/>
      <c r="BI685" s="46"/>
      <c r="BJ685" s="46"/>
      <c r="BK685" s="46"/>
      <c r="BL685" s="46"/>
      <c r="BM685" s="46"/>
      <c r="BN685" s="46"/>
      <c r="BO685" s="46"/>
      <c r="BP685" s="46"/>
      <c r="BQ685" s="46"/>
      <c r="BR685" s="46"/>
      <c r="BS685" s="46"/>
      <c r="BT685" s="46"/>
      <c r="BU685" s="46"/>
      <c r="BV685" s="46"/>
      <c r="BW685" s="46"/>
      <c r="BX685" s="46"/>
      <c r="BY685" s="46"/>
      <c r="BZ685" s="46"/>
      <c r="CA685" s="46"/>
      <c r="CB685" s="46"/>
      <c r="CC685" s="46"/>
      <c r="CD685" s="46"/>
      <c r="CE685" s="46"/>
      <c r="CF685" s="46"/>
      <c r="CG685" s="46"/>
      <c r="CH685" s="46"/>
    </row>
    <row r="686" spans="1:86" s="2" customFormat="1" ht="12">
      <c r="A686" s="21" t="s">
        <v>108</v>
      </c>
      <c r="B686" s="20" t="s">
        <v>49</v>
      </c>
      <c r="C686" s="20" t="s">
        <v>9</v>
      </c>
      <c r="D686" s="20" t="s">
        <v>12</v>
      </c>
      <c r="E686" s="20" t="s">
        <v>179</v>
      </c>
      <c r="F686" s="20" t="s">
        <v>107</v>
      </c>
      <c r="G686" s="64">
        <v>1160.8</v>
      </c>
      <c r="H686" s="103">
        <f>-3.6-367.3</f>
        <v>-370.90000000000003</v>
      </c>
      <c r="I686" s="64">
        <f t="shared" si="174"/>
        <v>789.89999999999986</v>
      </c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</row>
    <row r="687" spans="1:86" s="2" customFormat="1" ht="24">
      <c r="A687" s="21" t="s">
        <v>211</v>
      </c>
      <c r="B687" s="20" t="s">
        <v>49</v>
      </c>
      <c r="C687" s="20" t="s">
        <v>9</v>
      </c>
      <c r="D687" s="20" t="s">
        <v>12</v>
      </c>
      <c r="E687" s="20" t="s">
        <v>260</v>
      </c>
      <c r="F687" s="20"/>
      <c r="G687" s="64">
        <f>G688</f>
        <v>7514.6</v>
      </c>
      <c r="H687" s="64">
        <f t="shared" ref="H687" si="179">H688</f>
        <v>0</v>
      </c>
      <c r="I687" s="64">
        <f t="shared" si="174"/>
        <v>7514.6</v>
      </c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</row>
    <row r="688" spans="1:86" s="2" customFormat="1" ht="12">
      <c r="A688" s="55" t="s">
        <v>59</v>
      </c>
      <c r="B688" s="20" t="s">
        <v>49</v>
      </c>
      <c r="C688" s="20" t="s">
        <v>9</v>
      </c>
      <c r="D688" s="20" t="s">
        <v>12</v>
      </c>
      <c r="E688" s="20" t="s">
        <v>262</v>
      </c>
      <c r="F688" s="20"/>
      <c r="G688" s="64">
        <f>G689+G691+G693</f>
        <v>7514.6</v>
      </c>
      <c r="H688" s="64">
        <f t="shared" ref="H688" si="180">H689+H691+H693</f>
        <v>0</v>
      </c>
      <c r="I688" s="64">
        <f t="shared" si="174"/>
        <v>7514.6</v>
      </c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</row>
    <row r="689" spans="1:86" s="2" customFormat="1" ht="24">
      <c r="A689" s="21" t="s">
        <v>61</v>
      </c>
      <c r="B689" s="20" t="s">
        <v>49</v>
      </c>
      <c r="C689" s="20" t="s">
        <v>9</v>
      </c>
      <c r="D689" s="20" t="s">
        <v>12</v>
      </c>
      <c r="E689" s="20" t="s">
        <v>262</v>
      </c>
      <c r="F689" s="20" t="s">
        <v>60</v>
      </c>
      <c r="G689" s="64">
        <f>G690</f>
        <v>6946</v>
      </c>
      <c r="H689" s="64">
        <f t="shared" ref="H689" si="181">H690</f>
        <v>0</v>
      </c>
      <c r="I689" s="64">
        <f t="shared" si="174"/>
        <v>6946</v>
      </c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</row>
    <row r="690" spans="1:86" s="2" customFormat="1" ht="12">
      <c r="A690" s="21" t="s">
        <v>63</v>
      </c>
      <c r="B690" s="20" t="s">
        <v>49</v>
      </c>
      <c r="C690" s="20" t="s">
        <v>9</v>
      </c>
      <c r="D690" s="20" t="s">
        <v>12</v>
      </c>
      <c r="E690" s="20" t="s">
        <v>262</v>
      </c>
      <c r="F690" s="20" t="s">
        <v>62</v>
      </c>
      <c r="G690" s="64">
        <v>6946</v>
      </c>
      <c r="H690" s="103"/>
      <c r="I690" s="64">
        <f t="shared" si="174"/>
        <v>6946</v>
      </c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</row>
    <row r="691" spans="1:86" s="2" customFormat="1" ht="12">
      <c r="A691" s="21" t="s">
        <v>69</v>
      </c>
      <c r="B691" s="20" t="s">
        <v>49</v>
      </c>
      <c r="C691" s="20" t="s">
        <v>9</v>
      </c>
      <c r="D691" s="20" t="s">
        <v>12</v>
      </c>
      <c r="E691" s="20" t="s">
        <v>262</v>
      </c>
      <c r="F691" s="20" t="s">
        <v>67</v>
      </c>
      <c r="G691" s="64">
        <f>G692</f>
        <v>568.29999999999995</v>
      </c>
      <c r="H691" s="64">
        <f t="shared" ref="H691" si="182">H692</f>
        <v>0</v>
      </c>
      <c r="I691" s="64">
        <f t="shared" si="174"/>
        <v>568.29999999999995</v>
      </c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</row>
    <row r="692" spans="1:86" s="2" customFormat="1" ht="12">
      <c r="A692" s="21" t="s">
        <v>89</v>
      </c>
      <c r="B692" s="20" t="s">
        <v>49</v>
      </c>
      <c r="C692" s="20" t="s">
        <v>9</v>
      </c>
      <c r="D692" s="20" t="s">
        <v>12</v>
      </c>
      <c r="E692" s="20" t="s">
        <v>262</v>
      </c>
      <c r="F692" s="20" t="s">
        <v>68</v>
      </c>
      <c r="G692" s="64">
        <v>568.29999999999995</v>
      </c>
      <c r="H692" s="103"/>
      <c r="I692" s="64">
        <f t="shared" si="174"/>
        <v>568.29999999999995</v>
      </c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  <c r="AO692" s="46"/>
      <c r="AP692" s="46"/>
      <c r="AQ692" s="46"/>
      <c r="AR692" s="46"/>
      <c r="AS692" s="46"/>
      <c r="AT692" s="46"/>
      <c r="AU692" s="46"/>
      <c r="AV692" s="46"/>
      <c r="AW692" s="46"/>
      <c r="AX692" s="46"/>
      <c r="AY692" s="46"/>
      <c r="AZ692" s="46"/>
      <c r="BA692" s="46"/>
      <c r="BB692" s="46"/>
      <c r="BC692" s="46"/>
      <c r="BD692" s="46"/>
      <c r="BE692" s="46"/>
      <c r="BF692" s="46"/>
      <c r="BG692" s="46"/>
      <c r="BH692" s="46"/>
      <c r="BI692" s="46"/>
      <c r="BJ692" s="46"/>
      <c r="BK692" s="46"/>
      <c r="BL692" s="46"/>
      <c r="BM692" s="46"/>
      <c r="BN692" s="46"/>
      <c r="BO692" s="46"/>
      <c r="BP692" s="46"/>
      <c r="BQ692" s="46"/>
      <c r="BR692" s="46"/>
      <c r="BS692" s="46"/>
      <c r="BT692" s="46"/>
      <c r="BU692" s="46"/>
      <c r="BV692" s="46"/>
      <c r="BW692" s="46"/>
      <c r="BX692" s="46"/>
      <c r="BY692" s="46"/>
      <c r="BZ692" s="46"/>
      <c r="CA692" s="46"/>
      <c r="CB692" s="46"/>
      <c r="CC692" s="46"/>
      <c r="CD692" s="46"/>
      <c r="CE692" s="46"/>
      <c r="CF692" s="46"/>
      <c r="CG692" s="46"/>
      <c r="CH692" s="46"/>
    </row>
    <row r="693" spans="1:86" s="2" customFormat="1" ht="12">
      <c r="A693" s="21" t="s">
        <v>71</v>
      </c>
      <c r="B693" s="20" t="s">
        <v>49</v>
      </c>
      <c r="C693" s="20" t="s">
        <v>9</v>
      </c>
      <c r="D693" s="20" t="s">
        <v>12</v>
      </c>
      <c r="E693" s="20" t="s">
        <v>262</v>
      </c>
      <c r="F693" s="20" t="s">
        <v>22</v>
      </c>
      <c r="G693" s="64">
        <f>G694</f>
        <v>0.3</v>
      </c>
      <c r="H693" s="64">
        <f>H694</f>
        <v>0</v>
      </c>
      <c r="I693" s="64">
        <f t="shared" si="174"/>
        <v>0.3</v>
      </c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  <c r="AO693" s="46"/>
      <c r="AP693" s="46"/>
      <c r="AQ693" s="46"/>
      <c r="AR693" s="46"/>
      <c r="AS693" s="46"/>
      <c r="AT693" s="46"/>
      <c r="AU693" s="46"/>
      <c r="AV693" s="46"/>
      <c r="AW693" s="46"/>
      <c r="AX693" s="46"/>
      <c r="AY693" s="46"/>
      <c r="AZ693" s="46"/>
      <c r="BA693" s="46"/>
      <c r="BB693" s="46"/>
      <c r="BC693" s="46"/>
      <c r="BD693" s="46"/>
      <c r="BE693" s="46"/>
      <c r="BF693" s="46"/>
      <c r="BG693" s="46"/>
      <c r="BH693" s="46"/>
      <c r="BI693" s="46"/>
      <c r="BJ693" s="46"/>
      <c r="BK693" s="46"/>
      <c r="BL693" s="46"/>
      <c r="BM693" s="46"/>
      <c r="BN693" s="46"/>
      <c r="BO693" s="46"/>
      <c r="BP693" s="46"/>
      <c r="BQ693" s="46"/>
      <c r="BR693" s="46"/>
      <c r="BS693" s="46"/>
      <c r="BT693" s="46"/>
      <c r="BU693" s="46"/>
      <c r="BV693" s="46"/>
      <c r="BW693" s="46"/>
      <c r="BX693" s="46"/>
      <c r="BY693" s="46"/>
      <c r="BZ693" s="46"/>
      <c r="CA693" s="46"/>
      <c r="CB693" s="46"/>
      <c r="CC693" s="46"/>
      <c r="CD693" s="46"/>
      <c r="CE693" s="46"/>
      <c r="CF693" s="46"/>
      <c r="CG693" s="46"/>
      <c r="CH693" s="46"/>
    </row>
    <row r="694" spans="1:86" s="2" customFormat="1" ht="12">
      <c r="A694" s="21" t="s">
        <v>72</v>
      </c>
      <c r="B694" s="20" t="s">
        <v>49</v>
      </c>
      <c r="C694" s="20" t="s">
        <v>9</v>
      </c>
      <c r="D694" s="20" t="s">
        <v>12</v>
      </c>
      <c r="E694" s="20" t="s">
        <v>262</v>
      </c>
      <c r="F694" s="20" t="s">
        <v>70</v>
      </c>
      <c r="G694" s="64">
        <v>0.3</v>
      </c>
      <c r="H694" s="103"/>
      <c r="I694" s="64">
        <f t="shared" si="174"/>
        <v>0.3</v>
      </c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</row>
    <row r="695" spans="1:86" s="2" customFormat="1" ht="12">
      <c r="A695" s="25" t="s">
        <v>33</v>
      </c>
      <c r="B695" s="16" t="s">
        <v>49</v>
      </c>
      <c r="C695" s="26" t="s">
        <v>13</v>
      </c>
      <c r="D695" s="26"/>
      <c r="E695" s="26"/>
      <c r="F695" s="26"/>
      <c r="G695" s="63">
        <f>G696+G720</f>
        <v>8899.4</v>
      </c>
      <c r="H695" s="63">
        <f t="shared" ref="H695" si="183">H696+H720</f>
        <v>2734.2</v>
      </c>
      <c r="I695" s="63">
        <f t="shared" si="174"/>
        <v>11633.599999999999</v>
      </c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</row>
    <row r="696" spans="1:86" s="2" customFormat="1" ht="12">
      <c r="A696" s="22" t="s">
        <v>40</v>
      </c>
      <c r="B696" s="18" t="s">
        <v>49</v>
      </c>
      <c r="C696" s="42" t="s">
        <v>13</v>
      </c>
      <c r="D696" s="42" t="s">
        <v>14</v>
      </c>
      <c r="E696" s="42"/>
      <c r="F696" s="42"/>
      <c r="G696" s="65">
        <f>G697</f>
        <v>6763.5999999999995</v>
      </c>
      <c r="H696" s="65">
        <f t="shared" ref="H696:H697" si="184">H697</f>
        <v>2734.2</v>
      </c>
      <c r="I696" s="65">
        <f t="shared" si="174"/>
        <v>9497.7999999999993</v>
      </c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</row>
    <row r="697" spans="1:86" s="2" customFormat="1" ht="24">
      <c r="A697" s="21" t="s">
        <v>399</v>
      </c>
      <c r="B697" s="20" t="s">
        <v>49</v>
      </c>
      <c r="C697" s="23" t="s">
        <v>13</v>
      </c>
      <c r="D697" s="23" t="s">
        <v>14</v>
      </c>
      <c r="E697" s="23" t="s">
        <v>176</v>
      </c>
      <c r="F697" s="23"/>
      <c r="G697" s="64">
        <f>G698</f>
        <v>6763.5999999999995</v>
      </c>
      <c r="H697" s="64">
        <f t="shared" si="184"/>
        <v>2734.2</v>
      </c>
      <c r="I697" s="64">
        <f t="shared" si="174"/>
        <v>9497.7999999999993</v>
      </c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</row>
    <row r="698" spans="1:86">
      <c r="A698" s="21" t="s">
        <v>401</v>
      </c>
      <c r="B698" s="20" t="s">
        <v>49</v>
      </c>
      <c r="C698" s="23" t="s">
        <v>13</v>
      </c>
      <c r="D698" s="23" t="s">
        <v>14</v>
      </c>
      <c r="E698" s="23" t="s">
        <v>177</v>
      </c>
      <c r="F698" s="23"/>
      <c r="G698" s="64">
        <f>G699+G705+G717+G702+G711+G714+G708</f>
        <v>6763.5999999999995</v>
      </c>
      <c r="H698" s="64">
        <f>H699+H705+H717+H702+H711+H714+H708</f>
        <v>2734.2</v>
      </c>
      <c r="I698" s="64">
        <f t="shared" si="174"/>
        <v>9497.7999999999993</v>
      </c>
      <c r="J698" s="47"/>
      <c r="K698" s="47"/>
      <c r="L698" s="47"/>
      <c r="M698" s="47"/>
      <c r="N698" s="47"/>
      <c r="O698" s="47"/>
      <c r="P698" s="47"/>
      <c r="Q698" s="47"/>
      <c r="R698" s="47"/>
      <c r="S698" s="47"/>
      <c r="T698" s="47"/>
      <c r="U698" s="47"/>
      <c r="V698" s="47"/>
      <c r="W698" s="47"/>
      <c r="X698" s="47"/>
      <c r="Y698" s="47"/>
      <c r="Z698" s="47"/>
      <c r="AA698" s="47"/>
      <c r="AB698" s="47"/>
      <c r="AC698" s="47"/>
      <c r="AD698" s="47"/>
      <c r="AE698" s="47"/>
      <c r="AF698" s="47"/>
      <c r="AG698" s="47"/>
      <c r="AH698" s="47"/>
      <c r="AI698" s="47"/>
      <c r="AJ698" s="47"/>
      <c r="AK698" s="47"/>
      <c r="AL698" s="47"/>
      <c r="AM698" s="47"/>
      <c r="AN698" s="47"/>
      <c r="AO698" s="47"/>
      <c r="AP698" s="47"/>
      <c r="AQ698" s="47"/>
      <c r="AR698" s="47"/>
      <c r="AS698" s="47"/>
      <c r="AT698" s="47"/>
      <c r="AU698" s="47"/>
      <c r="AV698" s="47"/>
      <c r="AW698" s="47"/>
      <c r="AX698" s="47"/>
      <c r="AY698" s="47"/>
      <c r="AZ698" s="47"/>
      <c r="BA698" s="47"/>
      <c r="BB698" s="47"/>
      <c r="BC698" s="47"/>
      <c r="BD698" s="47"/>
      <c r="BE698" s="47"/>
      <c r="BF698" s="47"/>
      <c r="BG698" s="47"/>
      <c r="BH698" s="47"/>
      <c r="BI698" s="47"/>
      <c r="BJ698" s="47"/>
      <c r="BK698" s="47"/>
      <c r="BL698" s="47"/>
      <c r="BM698" s="47"/>
      <c r="BN698" s="47"/>
      <c r="BO698" s="47"/>
      <c r="BP698" s="47"/>
      <c r="BQ698" s="47"/>
      <c r="BR698" s="47"/>
      <c r="BS698" s="47"/>
      <c r="BT698" s="47"/>
      <c r="BU698" s="47"/>
      <c r="BV698" s="47"/>
      <c r="BW698" s="47"/>
      <c r="BX698" s="47"/>
      <c r="BY698" s="47"/>
      <c r="BZ698" s="47"/>
      <c r="CA698" s="47"/>
      <c r="CB698" s="47"/>
      <c r="CC698" s="47"/>
      <c r="CD698" s="47"/>
      <c r="CE698" s="47"/>
      <c r="CF698" s="47"/>
      <c r="CG698" s="47"/>
      <c r="CH698" s="47"/>
    </row>
    <row r="699" spans="1:86" s="2" customFormat="1" ht="24">
      <c r="A699" s="21" t="s">
        <v>134</v>
      </c>
      <c r="B699" s="20" t="s">
        <v>49</v>
      </c>
      <c r="C699" s="23" t="s">
        <v>13</v>
      </c>
      <c r="D699" s="23" t="s">
        <v>14</v>
      </c>
      <c r="E699" s="23" t="s">
        <v>186</v>
      </c>
      <c r="F699" s="23"/>
      <c r="G699" s="64">
        <f>G700</f>
        <v>3894.2</v>
      </c>
      <c r="H699" s="64">
        <f t="shared" ref="H699:H700" si="185">H700</f>
        <v>0</v>
      </c>
      <c r="I699" s="64">
        <f t="shared" si="174"/>
        <v>3894.2</v>
      </c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  <c r="AO699" s="46"/>
      <c r="AP699" s="46"/>
      <c r="AQ699" s="46"/>
      <c r="AR699" s="46"/>
      <c r="AS699" s="46"/>
      <c r="AT699" s="46"/>
      <c r="AU699" s="46"/>
      <c r="AV699" s="46"/>
      <c r="AW699" s="46"/>
      <c r="AX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N699" s="46"/>
      <c r="BO699" s="46"/>
      <c r="BP699" s="46"/>
      <c r="BQ699" s="46"/>
      <c r="BR699" s="46"/>
      <c r="BS699" s="46"/>
      <c r="BT699" s="46"/>
      <c r="BU699" s="46"/>
      <c r="BV699" s="46"/>
      <c r="BW699" s="46"/>
      <c r="BX699" s="46"/>
      <c r="BY699" s="46"/>
      <c r="BZ699" s="46"/>
      <c r="CA699" s="46"/>
      <c r="CB699" s="46"/>
      <c r="CC699" s="46"/>
      <c r="CD699" s="46"/>
      <c r="CE699" s="46"/>
      <c r="CF699" s="46"/>
      <c r="CG699" s="46"/>
      <c r="CH699" s="46"/>
    </row>
    <row r="700" spans="1:86" s="2" customFormat="1" ht="12">
      <c r="A700" s="21" t="s">
        <v>116</v>
      </c>
      <c r="B700" s="20" t="s">
        <v>49</v>
      </c>
      <c r="C700" s="23" t="s">
        <v>13</v>
      </c>
      <c r="D700" s="23" t="s">
        <v>14</v>
      </c>
      <c r="E700" s="23" t="s">
        <v>186</v>
      </c>
      <c r="F700" s="23" t="s">
        <v>94</v>
      </c>
      <c r="G700" s="64">
        <f>G701</f>
        <v>3894.2</v>
      </c>
      <c r="H700" s="64">
        <f t="shared" si="185"/>
        <v>0</v>
      </c>
      <c r="I700" s="64">
        <f t="shared" si="174"/>
        <v>3894.2</v>
      </c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</row>
    <row r="701" spans="1:86" s="2" customFormat="1" ht="12">
      <c r="A701" s="21" t="s">
        <v>217</v>
      </c>
      <c r="B701" s="20" t="s">
        <v>49</v>
      </c>
      <c r="C701" s="23" t="s">
        <v>13</v>
      </c>
      <c r="D701" s="23" t="s">
        <v>14</v>
      </c>
      <c r="E701" s="23" t="s">
        <v>186</v>
      </c>
      <c r="F701" s="23" t="s">
        <v>218</v>
      </c>
      <c r="G701" s="64">
        <v>3894.2</v>
      </c>
      <c r="H701" s="103"/>
      <c r="I701" s="64">
        <f t="shared" si="174"/>
        <v>3894.2</v>
      </c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</row>
    <row r="702" spans="1:86" s="2" customFormat="1" ht="24">
      <c r="A702" s="21" t="s">
        <v>290</v>
      </c>
      <c r="B702" s="20" t="s">
        <v>49</v>
      </c>
      <c r="C702" s="23" t="s">
        <v>13</v>
      </c>
      <c r="D702" s="23" t="s">
        <v>14</v>
      </c>
      <c r="E702" s="23" t="s">
        <v>289</v>
      </c>
      <c r="F702" s="23"/>
      <c r="G702" s="64">
        <f>G703</f>
        <v>1111.4000000000001</v>
      </c>
      <c r="H702" s="64">
        <f t="shared" ref="H702:H703" si="186">H703</f>
        <v>0</v>
      </c>
      <c r="I702" s="64">
        <f t="shared" si="174"/>
        <v>1111.4000000000001</v>
      </c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  <c r="AO702" s="46"/>
      <c r="AP702" s="46"/>
      <c r="AQ702" s="46"/>
      <c r="AR702" s="46"/>
      <c r="AS702" s="46"/>
      <c r="AT702" s="46"/>
      <c r="AU702" s="46"/>
      <c r="AV702" s="46"/>
      <c r="AW702" s="46"/>
      <c r="AX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N702" s="46"/>
      <c r="BO702" s="46"/>
      <c r="BP702" s="46"/>
      <c r="BQ702" s="46"/>
      <c r="BR702" s="46"/>
      <c r="BS702" s="46"/>
      <c r="BT702" s="46"/>
      <c r="BU702" s="46"/>
      <c r="BV702" s="46"/>
      <c r="BW702" s="46"/>
      <c r="BX702" s="46"/>
      <c r="BY702" s="46"/>
      <c r="BZ702" s="46"/>
      <c r="CA702" s="46"/>
      <c r="CB702" s="46"/>
      <c r="CC702" s="46"/>
      <c r="CD702" s="46"/>
      <c r="CE702" s="46"/>
      <c r="CF702" s="46"/>
      <c r="CG702" s="46"/>
      <c r="CH702" s="46"/>
    </row>
    <row r="703" spans="1:86" s="2" customFormat="1" ht="12">
      <c r="A703" s="21" t="s">
        <v>116</v>
      </c>
      <c r="B703" s="20" t="s">
        <v>49</v>
      </c>
      <c r="C703" s="23" t="s">
        <v>13</v>
      </c>
      <c r="D703" s="23" t="s">
        <v>14</v>
      </c>
      <c r="E703" s="23" t="s">
        <v>289</v>
      </c>
      <c r="F703" s="23" t="s">
        <v>94</v>
      </c>
      <c r="G703" s="64">
        <f>G704</f>
        <v>1111.4000000000001</v>
      </c>
      <c r="H703" s="64">
        <f t="shared" si="186"/>
        <v>0</v>
      </c>
      <c r="I703" s="64">
        <f t="shared" si="174"/>
        <v>1111.4000000000001</v>
      </c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  <c r="AO703" s="46"/>
      <c r="AP703" s="46"/>
      <c r="AQ703" s="46"/>
      <c r="AR703" s="46"/>
      <c r="AS703" s="46"/>
      <c r="AT703" s="46"/>
      <c r="AU703" s="46"/>
      <c r="AV703" s="46"/>
      <c r="AW703" s="46"/>
      <c r="AX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N703" s="46"/>
      <c r="BO703" s="46"/>
      <c r="BP703" s="46"/>
      <c r="BQ703" s="46"/>
      <c r="BR703" s="46"/>
      <c r="BS703" s="46"/>
      <c r="BT703" s="46"/>
      <c r="BU703" s="46"/>
      <c r="BV703" s="46"/>
      <c r="BW703" s="46"/>
      <c r="BX703" s="46"/>
      <c r="BY703" s="46"/>
      <c r="BZ703" s="46"/>
      <c r="CA703" s="46"/>
      <c r="CB703" s="46"/>
      <c r="CC703" s="46"/>
      <c r="CD703" s="46"/>
      <c r="CE703" s="46"/>
      <c r="CF703" s="46"/>
      <c r="CG703" s="46"/>
      <c r="CH703" s="46"/>
    </row>
    <row r="704" spans="1:86" s="2" customFormat="1" ht="12">
      <c r="A704" s="21" t="s">
        <v>217</v>
      </c>
      <c r="B704" s="20" t="s">
        <v>49</v>
      </c>
      <c r="C704" s="23" t="s">
        <v>13</v>
      </c>
      <c r="D704" s="23" t="s">
        <v>14</v>
      </c>
      <c r="E704" s="23" t="s">
        <v>289</v>
      </c>
      <c r="F704" s="23" t="s">
        <v>218</v>
      </c>
      <c r="G704" s="64">
        <v>1111.4000000000001</v>
      </c>
      <c r="H704" s="103"/>
      <c r="I704" s="64">
        <f t="shared" si="174"/>
        <v>1111.4000000000001</v>
      </c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  <c r="AO704" s="46"/>
      <c r="AP704" s="46"/>
      <c r="AQ704" s="46"/>
      <c r="AR704" s="46"/>
      <c r="AS704" s="46"/>
      <c r="AT704" s="46"/>
      <c r="AU704" s="46"/>
      <c r="AV704" s="46"/>
      <c r="AW704" s="46"/>
      <c r="AX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N704" s="46"/>
      <c r="BO704" s="46"/>
      <c r="BP704" s="46"/>
      <c r="BQ704" s="46"/>
      <c r="BR704" s="46"/>
      <c r="BS704" s="46"/>
      <c r="BT704" s="46"/>
      <c r="BU704" s="46"/>
      <c r="BV704" s="46"/>
      <c r="BW704" s="46"/>
      <c r="BX704" s="46"/>
      <c r="BY704" s="46"/>
      <c r="BZ704" s="46"/>
      <c r="CA704" s="46"/>
      <c r="CB704" s="46"/>
      <c r="CC704" s="46"/>
      <c r="CD704" s="46"/>
      <c r="CE704" s="46"/>
      <c r="CF704" s="46"/>
      <c r="CG704" s="46"/>
      <c r="CH704" s="46"/>
    </row>
    <row r="705" spans="1:86" s="2" customFormat="1" ht="24">
      <c r="A705" s="21" t="s">
        <v>117</v>
      </c>
      <c r="B705" s="57" t="s">
        <v>49</v>
      </c>
      <c r="C705" s="58" t="s">
        <v>13</v>
      </c>
      <c r="D705" s="58" t="s">
        <v>14</v>
      </c>
      <c r="E705" s="58" t="s">
        <v>187</v>
      </c>
      <c r="F705" s="58"/>
      <c r="G705" s="64">
        <f>G706</f>
        <v>685.8</v>
      </c>
      <c r="H705" s="64">
        <f t="shared" ref="H705:H709" si="187">H706</f>
        <v>0</v>
      </c>
      <c r="I705" s="64">
        <f t="shared" si="174"/>
        <v>685.8</v>
      </c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  <c r="AO705" s="46"/>
      <c r="AP705" s="46"/>
      <c r="AQ705" s="46"/>
      <c r="AR705" s="46"/>
      <c r="AS705" s="46"/>
      <c r="AT705" s="46"/>
      <c r="AU705" s="46"/>
      <c r="AV705" s="46"/>
      <c r="AW705" s="46"/>
      <c r="AX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N705" s="46"/>
      <c r="BO705" s="46"/>
      <c r="BP705" s="46"/>
      <c r="BQ705" s="46"/>
      <c r="BR705" s="46"/>
      <c r="BS705" s="46"/>
      <c r="BT705" s="46"/>
      <c r="BU705" s="46"/>
      <c r="BV705" s="46"/>
      <c r="BW705" s="46"/>
      <c r="BX705" s="46"/>
      <c r="BY705" s="46"/>
      <c r="BZ705" s="46"/>
      <c r="CA705" s="46"/>
      <c r="CB705" s="46"/>
      <c r="CC705" s="46"/>
      <c r="CD705" s="46"/>
      <c r="CE705" s="46"/>
      <c r="CF705" s="46"/>
      <c r="CG705" s="46"/>
      <c r="CH705" s="46"/>
    </row>
    <row r="706" spans="1:86" s="2" customFormat="1" ht="12">
      <c r="A706" s="21" t="s">
        <v>116</v>
      </c>
      <c r="B706" s="57" t="s">
        <v>49</v>
      </c>
      <c r="C706" s="58" t="s">
        <v>13</v>
      </c>
      <c r="D706" s="58" t="s">
        <v>14</v>
      </c>
      <c r="E706" s="58" t="s">
        <v>187</v>
      </c>
      <c r="F706" s="57" t="s">
        <v>94</v>
      </c>
      <c r="G706" s="64">
        <f>G707</f>
        <v>685.8</v>
      </c>
      <c r="H706" s="64">
        <f t="shared" si="187"/>
        <v>0</v>
      </c>
      <c r="I706" s="64">
        <f t="shared" si="174"/>
        <v>685.8</v>
      </c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  <c r="AO706" s="46"/>
      <c r="AP706" s="46"/>
      <c r="AQ706" s="46"/>
      <c r="AR706" s="46"/>
      <c r="AS706" s="46"/>
      <c r="AT706" s="46"/>
      <c r="AU706" s="46"/>
      <c r="AV706" s="46"/>
      <c r="AW706" s="46"/>
      <c r="AX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N706" s="46"/>
      <c r="BO706" s="46"/>
      <c r="BP706" s="46"/>
      <c r="BQ706" s="46"/>
      <c r="BR706" s="46"/>
      <c r="BS706" s="46"/>
      <c r="BT706" s="46"/>
      <c r="BU706" s="46"/>
      <c r="BV706" s="46"/>
      <c r="BW706" s="46"/>
      <c r="BX706" s="46"/>
      <c r="BY706" s="46"/>
      <c r="BZ706" s="46"/>
      <c r="CA706" s="46"/>
      <c r="CB706" s="46"/>
      <c r="CC706" s="46"/>
      <c r="CD706" s="46"/>
      <c r="CE706" s="46"/>
      <c r="CF706" s="46"/>
      <c r="CG706" s="46"/>
      <c r="CH706" s="46"/>
    </row>
    <row r="707" spans="1:86" s="2" customFormat="1" ht="12">
      <c r="A707" s="21" t="s">
        <v>217</v>
      </c>
      <c r="B707" s="57" t="s">
        <v>49</v>
      </c>
      <c r="C707" s="58" t="s">
        <v>13</v>
      </c>
      <c r="D707" s="58" t="s">
        <v>14</v>
      </c>
      <c r="E707" s="58" t="s">
        <v>187</v>
      </c>
      <c r="F707" s="57" t="s">
        <v>218</v>
      </c>
      <c r="G707" s="64">
        <v>685.8</v>
      </c>
      <c r="H707" s="103"/>
      <c r="I707" s="64">
        <f t="shared" si="174"/>
        <v>685.8</v>
      </c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  <c r="AO707" s="46"/>
      <c r="AP707" s="46"/>
      <c r="AQ707" s="46"/>
      <c r="AR707" s="46"/>
      <c r="AS707" s="46"/>
      <c r="AT707" s="46"/>
      <c r="AU707" s="46"/>
      <c r="AV707" s="46"/>
      <c r="AW707" s="46"/>
      <c r="AX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N707" s="46"/>
      <c r="BO707" s="46"/>
      <c r="BP707" s="46"/>
      <c r="BQ707" s="46"/>
      <c r="BR707" s="46"/>
      <c r="BS707" s="46"/>
      <c r="BT707" s="46"/>
      <c r="BU707" s="46"/>
      <c r="BV707" s="46"/>
      <c r="BW707" s="46"/>
      <c r="BX707" s="46"/>
      <c r="BY707" s="46"/>
      <c r="BZ707" s="46"/>
      <c r="CA707" s="46"/>
      <c r="CB707" s="46"/>
      <c r="CC707" s="46"/>
      <c r="CD707" s="46"/>
      <c r="CE707" s="46"/>
      <c r="CF707" s="46"/>
      <c r="CG707" s="46"/>
      <c r="CH707" s="46"/>
    </row>
    <row r="708" spans="1:86" s="2" customFormat="1" ht="24">
      <c r="A708" s="21" t="s">
        <v>525</v>
      </c>
      <c r="B708" s="57" t="s">
        <v>49</v>
      </c>
      <c r="C708" s="58" t="s">
        <v>13</v>
      </c>
      <c r="D708" s="58" t="s">
        <v>14</v>
      </c>
      <c r="E708" s="58" t="s">
        <v>524</v>
      </c>
      <c r="F708" s="58"/>
      <c r="G708" s="64">
        <f>G709</f>
        <v>0</v>
      </c>
      <c r="H708" s="64">
        <f t="shared" si="187"/>
        <v>3377.5</v>
      </c>
      <c r="I708" s="64">
        <f t="shared" si="174"/>
        <v>3377.5</v>
      </c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  <c r="AO708" s="46"/>
      <c r="AP708" s="46"/>
      <c r="AQ708" s="46"/>
      <c r="AR708" s="46"/>
      <c r="AS708" s="46"/>
      <c r="AT708" s="46"/>
      <c r="AU708" s="46"/>
      <c r="AV708" s="46"/>
      <c r="AW708" s="46"/>
      <c r="AX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N708" s="46"/>
      <c r="BO708" s="46"/>
      <c r="BP708" s="46"/>
      <c r="BQ708" s="46"/>
      <c r="BR708" s="46"/>
      <c r="BS708" s="46"/>
      <c r="BT708" s="46"/>
      <c r="BU708" s="46"/>
      <c r="BV708" s="46"/>
      <c r="BW708" s="46"/>
      <c r="BX708" s="46"/>
      <c r="BY708" s="46"/>
      <c r="BZ708" s="46"/>
      <c r="CA708" s="46"/>
      <c r="CB708" s="46"/>
      <c r="CC708" s="46"/>
      <c r="CD708" s="46"/>
      <c r="CE708" s="46"/>
      <c r="CF708" s="46"/>
      <c r="CG708" s="46"/>
      <c r="CH708" s="46"/>
    </row>
    <row r="709" spans="1:86" s="2" customFormat="1" ht="12">
      <c r="A709" s="21" t="s">
        <v>116</v>
      </c>
      <c r="B709" s="57" t="s">
        <v>49</v>
      </c>
      <c r="C709" s="58" t="s">
        <v>13</v>
      </c>
      <c r="D709" s="58" t="s">
        <v>14</v>
      </c>
      <c r="E709" s="58" t="s">
        <v>524</v>
      </c>
      <c r="F709" s="57" t="s">
        <v>94</v>
      </c>
      <c r="G709" s="64">
        <f>G710</f>
        <v>0</v>
      </c>
      <c r="H709" s="64">
        <f t="shared" si="187"/>
        <v>3377.5</v>
      </c>
      <c r="I709" s="64">
        <f t="shared" si="174"/>
        <v>3377.5</v>
      </c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  <c r="AH709" s="46"/>
      <c r="AI709" s="46"/>
      <c r="AJ709" s="46"/>
      <c r="AK709" s="46"/>
      <c r="AL709" s="46"/>
      <c r="AM709" s="46"/>
      <c r="AN709" s="46"/>
      <c r="AO709" s="46"/>
      <c r="AP709" s="46"/>
      <c r="AQ709" s="46"/>
      <c r="AR709" s="46"/>
      <c r="AS709" s="46"/>
      <c r="AT709" s="46"/>
      <c r="AU709" s="46"/>
      <c r="AV709" s="46"/>
      <c r="AW709" s="46"/>
      <c r="AX709" s="46"/>
      <c r="AY709" s="46"/>
      <c r="AZ709" s="46"/>
      <c r="BA709" s="46"/>
      <c r="BB709" s="46"/>
      <c r="BC709" s="46"/>
      <c r="BD709" s="46"/>
      <c r="BE709" s="46"/>
      <c r="BF709" s="46"/>
      <c r="BG709" s="46"/>
      <c r="BH709" s="46"/>
      <c r="BI709" s="46"/>
      <c r="BJ709" s="46"/>
      <c r="BK709" s="46"/>
      <c r="BL709" s="46"/>
      <c r="BM709" s="46"/>
      <c r="BN709" s="46"/>
      <c r="BO709" s="46"/>
      <c r="BP709" s="46"/>
      <c r="BQ709" s="46"/>
      <c r="BR709" s="46"/>
      <c r="BS709" s="46"/>
      <c r="BT709" s="46"/>
      <c r="BU709" s="46"/>
      <c r="BV709" s="46"/>
      <c r="BW709" s="46"/>
      <c r="BX709" s="46"/>
      <c r="BY709" s="46"/>
      <c r="BZ709" s="46"/>
      <c r="CA709" s="46"/>
      <c r="CB709" s="46"/>
      <c r="CC709" s="46"/>
      <c r="CD709" s="46"/>
      <c r="CE709" s="46"/>
      <c r="CF709" s="46"/>
      <c r="CG709" s="46"/>
      <c r="CH709" s="46"/>
    </row>
    <row r="710" spans="1:86" s="2" customFormat="1" ht="13.5" customHeight="1">
      <c r="A710" s="21" t="s">
        <v>217</v>
      </c>
      <c r="B710" s="57" t="s">
        <v>49</v>
      </c>
      <c r="C710" s="58" t="s">
        <v>13</v>
      </c>
      <c r="D710" s="58" t="s">
        <v>14</v>
      </c>
      <c r="E710" s="58" t="s">
        <v>524</v>
      </c>
      <c r="F710" s="57" t="s">
        <v>218</v>
      </c>
      <c r="G710" s="64">
        <v>0</v>
      </c>
      <c r="H710" s="103">
        <f>3374.2+3.3</f>
        <v>3377.5</v>
      </c>
      <c r="I710" s="64">
        <f t="shared" si="174"/>
        <v>3377.5</v>
      </c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  <c r="AO710" s="46"/>
      <c r="AP710" s="46"/>
      <c r="AQ710" s="46"/>
      <c r="AR710" s="46"/>
      <c r="AS710" s="46"/>
      <c r="AT710" s="46"/>
      <c r="AU710" s="46"/>
      <c r="AV710" s="46"/>
      <c r="AW710" s="46"/>
      <c r="AX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N710" s="46"/>
      <c r="BO710" s="46"/>
      <c r="BP710" s="46"/>
      <c r="BQ710" s="46"/>
      <c r="BR710" s="46"/>
      <c r="BS710" s="46"/>
      <c r="BT710" s="46"/>
      <c r="BU710" s="46"/>
      <c r="BV710" s="46"/>
      <c r="BW710" s="46"/>
      <c r="BX710" s="46"/>
      <c r="BY710" s="46"/>
      <c r="BZ710" s="46"/>
      <c r="CA710" s="46"/>
      <c r="CB710" s="46"/>
      <c r="CC710" s="46"/>
      <c r="CD710" s="46"/>
      <c r="CE710" s="46"/>
      <c r="CF710" s="46"/>
      <c r="CG710" s="46"/>
      <c r="CH710" s="46"/>
    </row>
    <row r="711" spans="1:86" s="2" customFormat="1" ht="24" hidden="1">
      <c r="A711" s="21" t="s">
        <v>463</v>
      </c>
      <c r="B711" s="20" t="s">
        <v>49</v>
      </c>
      <c r="C711" s="58" t="s">
        <v>13</v>
      </c>
      <c r="D711" s="58" t="s">
        <v>14</v>
      </c>
      <c r="E711" s="20" t="s">
        <v>464</v>
      </c>
      <c r="F711" s="20"/>
      <c r="G711" s="64">
        <f>G712</f>
        <v>907.7</v>
      </c>
      <c r="H711" s="64">
        <f>H712</f>
        <v>-907.7</v>
      </c>
      <c r="I711" s="64">
        <f t="shared" si="174"/>
        <v>0</v>
      </c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  <c r="AO711" s="46"/>
      <c r="AP711" s="46"/>
      <c r="AQ711" s="46"/>
      <c r="AR711" s="46"/>
      <c r="AS711" s="46"/>
      <c r="AT711" s="46"/>
      <c r="AU711" s="46"/>
      <c r="AV711" s="46"/>
      <c r="AW711" s="46"/>
      <c r="AX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N711" s="46"/>
      <c r="BO711" s="46"/>
      <c r="BP711" s="46"/>
      <c r="BQ711" s="46"/>
      <c r="BR711" s="46"/>
      <c r="BS711" s="46"/>
      <c r="BT711" s="46"/>
      <c r="BU711" s="46"/>
      <c r="BV711" s="46"/>
      <c r="BW711" s="46"/>
      <c r="BX711" s="46"/>
      <c r="BY711" s="46"/>
      <c r="BZ711" s="46"/>
      <c r="CA711" s="46"/>
      <c r="CB711" s="46"/>
      <c r="CC711" s="46"/>
      <c r="CD711" s="46"/>
      <c r="CE711" s="46"/>
      <c r="CF711" s="46"/>
      <c r="CG711" s="46"/>
      <c r="CH711" s="46"/>
    </row>
    <row r="712" spans="1:86" s="2" customFormat="1" ht="12" hidden="1">
      <c r="A712" s="21" t="s">
        <v>116</v>
      </c>
      <c r="B712" s="20" t="s">
        <v>49</v>
      </c>
      <c r="C712" s="58" t="s">
        <v>13</v>
      </c>
      <c r="D712" s="58" t="s">
        <v>14</v>
      </c>
      <c r="E712" s="20" t="s">
        <v>464</v>
      </c>
      <c r="F712" s="20" t="s">
        <v>94</v>
      </c>
      <c r="G712" s="64">
        <f>G713</f>
        <v>907.7</v>
      </c>
      <c r="H712" s="64">
        <f>H713</f>
        <v>-907.7</v>
      </c>
      <c r="I712" s="64">
        <f t="shared" si="174"/>
        <v>0</v>
      </c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</row>
    <row r="713" spans="1:86" s="2" customFormat="1" ht="12" hidden="1">
      <c r="A713" s="21" t="s">
        <v>219</v>
      </c>
      <c r="B713" s="20" t="s">
        <v>49</v>
      </c>
      <c r="C713" s="58" t="s">
        <v>13</v>
      </c>
      <c r="D713" s="58" t="s">
        <v>14</v>
      </c>
      <c r="E713" s="20" t="s">
        <v>464</v>
      </c>
      <c r="F713" s="20" t="s">
        <v>218</v>
      </c>
      <c r="G713" s="64">
        <v>907.7</v>
      </c>
      <c r="H713" s="103">
        <v>-907.7</v>
      </c>
      <c r="I713" s="64">
        <f t="shared" si="174"/>
        <v>0</v>
      </c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  <c r="AO713" s="46"/>
      <c r="AP713" s="46"/>
      <c r="AQ713" s="46"/>
      <c r="AR713" s="46"/>
      <c r="AS713" s="46"/>
      <c r="AT713" s="46"/>
      <c r="AU713" s="46"/>
      <c r="AV713" s="46"/>
      <c r="AW713" s="46"/>
      <c r="AX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N713" s="46"/>
      <c r="BO713" s="46"/>
      <c r="BP713" s="46"/>
      <c r="BQ713" s="46"/>
      <c r="BR713" s="46"/>
      <c r="BS713" s="46"/>
      <c r="BT713" s="46"/>
      <c r="BU713" s="46"/>
      <c r="BV713" s="46"/>
      <c r="BW713" s="46"/>
      <c r="BX713" s="46"/>
      <c r="BY713" s="46"/>
      <c r="BZ713" s="46"/>
      <c r="CA713" s="46"/>
      <c r="CB713" s="46"/>
      <c r="CC713" s="46"/>
      <c r="CD713" s="46"/>
      <c r="CE713" s="46"/>
      <c r="CF713" s="46"/>
      <c r="CG713" s="46"/>
      <c r="CH713" s="46"/>
    </row>
    <row r="714" spans="1:86" s="2" customFormat="1" ht="24">
      <c r="A714" s="21" t="s">
        <v>523</v>
      </c>
      <c r="B714" s="20" t="s">
        <v>49</v>
      </c>
      <c r="C714" s="58" t="s">
        <v>13</v>
      </c>
      <c r="D714" s="58" t="s">
        <v>14</v>
      </c>
      <c r="E714" s="20" t="s">
        <v>464</v>
      </c>
      <c r="F714" s="20"/>
      <c r="G714" s="64">
        <f>G715</f>
        <v>0</v>
      </c>
      <c r="H714" s="64">
        <f>H715</f>
        <v>264.40000000000003</v>
      </c>
      <c r="I714" s="64">
        <f t="shared" si="174"/>
        <v>264.40000000000003</v>
      </c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  <c r="AH714" s="46"/>
      <c r="AI714" s="46"/>
      <c r="AJ714" s="46"/>
      <c r="AK714" s="46"/>
      <c r="AL714" s="46"/>
      <c r="AM714" s="46"/>
      <c r="AN714" s="46"/>
      <c r="AO714" s="46"/>
      <c r="AP714" s="46"/>
      <c r="AQ714" s="46"/>
      <c r="AR714" s="46"/>
      <c r="AS714" s="46"/>
      <c r="AT714" s="46"/>
      <c r="AU714" s="46"/>
      <c r="AV714" s="46"/>
      <c r="AW714" s="46"/>
      <c r="AX714" s="46"/>
      <c r="AY714" s="46"/>
      <c r="AZ714" s="46"/>
      <c r="BA714" s="46"/>
      <c r="BB714" s="46"/>
      <c r="BC714" s="46"/>
      <c r="BD714" s="46"/>
      <c r="BE714" s="46"/>
      <c r="BF714" s="46"/>
      <c r="BG714" s="46"/>
      <c r="BH714" s="46"/>
      <c r="BI714" s="46"/>
      <c r="BJ714" s="46"/>
      <c r="BK714" s="46"/>
      <c r="BL714" s="46"/>
      <c r="BM714" s="46"/>
      <c r="BN714" s="46"/>
      <c r="BO714" s="46"/>
      <c r="BP714" s="46"/>
      <c r="BQ714" s="46"/>
      <c r="BR714" s="46"/>
      <c r="BS714" s="46"/>
      <c r="BT714" s="46"/>
      <c r="BU714" s="46"/>
      <c r="BV714" s="46"/>
      <c r="BW714" s="46"/>
      <c r="BX714" s="46"/>
      <c r="BY714" s="46"/>
      <c r="BZ714" s="46"/>
      <c r="CA714" s="46"/>
      <c r="CB714" s="46"/>
      <c r="CC714" s="46"/>
      <c r="CD714" s="46"/>
      <c r="CE714" s="46"/>
      <c r="CF714" s="46"/>
      <c r="CG714" s="46"/>
      <c r="CH714" s="46"/>
    </row>
    <row r="715" spans="1:86" s="2" customFormat="1" ht="12">
      <c r="A715" s="21" t="s">
        <v>116</v>
      </c>
      <c r="B715" s="20" t="s">
        <v>49</v>
      </c>
      <c r="C715" s="58" t="s">
        <v>13</v>
      </c>
      <c r="D715" s="58" t="s">
        <v>14</v>
      </c>
      <c r="E715" s="20" t="s">
        <v>464</v>
      </c>
      <c r="F715" s="20" t="s">
        <v>94</v>
      </c>
      <c r="G715" s="64">
        <f>G716</f>
        <v>0</v>
      </c>
      <c r="H715" s="64">
        <f>H716</f>
        <v>264.40000000000003</v>
      </c>
      <c r="I715" s="64">
        <f t="shared" si="174"/>
        <v>264.40000000000003</v>
      </c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  <c r="AO715" s="46"/>
      <c r="AP715" s="46"/>
      <c r="AQ715" s="46"/>
      <c r="AR715" s="46"/>
      <c r="AS715" s="46"/>
      <c r="AT715" s="46"/>
      <c r="AU715" s="46"/>
      <c r="AV715" s="46"/>
      <c r="AW715" s="46"/>
      <c r="AX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N715" s="46"/>
      <c r="BO715" s="46"/>
      <c r="BP715" s="46"/>
      <c r="BQ715" s="46"/>
      <c r="BR715" s="46"/>
      <c r="BS715" s="46"/>
      <c r="BT715" s="46"/>
      <c r="BU715" s="46"/>
      <c r="BV715" s="46"/>
      <c r="BW715" s="46"/>
      <c r="BX715" s="46"/>
      <c r="BY715" s="46"/>
      <c r="BZ715" s="46"/>
      <c r="CA715" s="46"/>
      <c r="CB715" s="46"/>
      <c r="CC715" s="46"/>
      <c r="CD715" s="46"/>
      <c r="CE715" s="46"/>
      <c r="CF715" s="46"/>
      <c r="CG715" s="46"/>
      <c r="CH715" s="46"/>
    </row>
    <row r="716" spans="1:86" s="2" customFormat="1" ht="12">
      <c r="A716" s="21" t="s">
        <v>219</v>
      </c>
      <c r="B716" s="20" t="s">
        <v>49</v>
      </c>
      <c r="C716" s="58" t="s">
        <v>13</v>
      </c>
      <c r="D716" s="58" t="s">
        <v>14</v>
      </c>
      <c r="E716" s="20" t="s">
        <v>464</v>
      </c>
      <c r="F716" s="20" t="s">
        <v>218</v>
      </c>
      <c r="G716" s="64">
        <v>0</v>
      </c>
      <c r="H716" s="103">
        <f>264.1+0.3</f>
        <v>264.40000000000003</v>
      </c>
      <c r="I716" s="64">
        <f t="shared" si="174"/>
        <v>264.40000000000003</v>
      </c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</row>
    <row r="717" spans="1:86" s="2" customFormat="1" ht="24">
      <c r="A717" s="21" t="s">
        <v>352</v>
      </c>
      <c r="B717" s="57" t="s">
        <v>49</v>
      </c>
      <c r="C717" s="58" t="s">
        <v>13</v>
      </c>
      <c r="D717" s="58" t="s">
        <v>14</v>
      </c>
      <c r="E717" s="72" t="s">
        <v>216</v>
      </c>
      <c r="F717" s="58"/>
      <c r="G717" s="64">
        <f>G718</f>
        <v>164.5</v>
      </c>
      <c r="H717" s="64">
        <f t="shared" ref="H717:H718" si="188">H718</f>
        <v>0</v>
      </c>
      <c r="I717" s="64">
        <f t="shared" si="174"/>
        <v>164.5</v>
      </c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</row>
    <row r="718" spans="1:86" s="2" customFormat="1" ht="12">
      <c r="A718" s="21" t="s">
        <v>116</v>
      </c>
      <c r="B718" s="57" t="s">
        <v>49</v>
      </c>
      <c r="C718" s="58" t="s">
        <v>13</v>
      </c>
      <c r="D718" s="58" t="s">
        <v>14</v>
      </c>
      <c r="E718" s="72" t="s">
        <v>216</v>
      </c>
      <c r="F718" s="57" t="s">
        <v>94</v>
      </c>
      <c r="G718" s="64">
        <f>G719</f>
        <v>164.5</v>
      </c>
      <c r="H718" s="64">
        <f t="shared" si="188"/>
        <v>0</v>
      </c>
      <c r="I718" s="64">
        <f t="shared" si="174"/>
        <v>164.5</v>
      </c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  <c r="AO718" s="46"/>
      <c r="AP718" s="46"/>
      <c r="AQ718" s="46"/>
      <c r="AR718" s="46"/>
      <c r="AS718" s="46"/>
      <c r="AT718" s="46"/>
      <c r="AU718" s="46"/>
      <c r="AV718" s="46"/>
      <c r="AW718" s="46"/>
      <c r="AX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N718" s="46"/>
      <c r="BO718" s="46"/>
      <c r="BP718" s="46"/>
      <c r="BQ718" s="46"/>
      <c r="BR718" s="46"/>
      <c r="BS718" s="46"/>
      <c r="BT718" s="46"/>
      <c r="BU718" s="46"/>
      <c r="BV718" s="46"/>
      <c r="BW718" s="46"/>
      <c r="BX718" s="46"/>
      <c r="BY718" s="46"/>
      <c r="BZ718" s="46"/>
      <c r="CA718" s="46"/>
      <c r="CB718" s="46"/>
      <c r="CC718" s="46"/>
      <c r="CD718" s="46"/>
      <c r="CE718" s="46"/>
      <c r="CF718" s="46"/>
      <c r="CG718" s="46"/>
      <c r="CH718" s="46"/>
    </row>
    <row r="719" spans="1:86" s="2" customFormat="1" ht="12">
      <c r="A719" s="21" t="s">
        <v>217</v>
      </c>
      <c r="B719" s="57" t="s">
        <v>49</v>
      </c>
      <c r="C719" s="58" t="s">
        <v>13</v>
      </c>
      <c r="D719" s="58" t="s">
        <v>14</v>
      </c>
      <c r="E719" s="72" t="s">
        <v>216</v>
      </c>
      <c r="F719" s="57" t="s">
        <v>218</v>
      </c>
      <c r="G719" s="64">
        <f>74.2+90.3</f>
        <v>164.5</v>
      </c>
      <c r="H719" s="103"/>
      <c r="I719" s="64">
        <f t="shared" si="174"/>
        <v>164.5</v>
      </c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  <c r="AH719" s="46"/>
      <c r="AI719" s="46"/>
      <c r="AJ719" s="46"/>
      <c r="AK719" s="46"/>
      <c r="AL719" s="46"/>
      <c r="AM719" s="46"/>
      <c r="AN719" s="46"/>
      <c r="AO719" s="46"/>
      <c r="AP719" s="46"/>
      <c r="AQ719" s="46"/>
      <c r="AR719" s="46"/>
      <c r="AS719" s="46"/>
      <c r="AT719" s="46"/>
      <c r="AU719" s="46"/>
      <c r="AV719" s="46"/>
      <c r="AW719" s="46"/>
      <c r="AX719" s="46"/>
      <c r="AY719" s="46"/>
      <c r="AZ719" s="46"/>
      <c r="BA719" s="46"/>
      <c r="BB719" s="46"/>
      <c r="BC719" s="46"/>
      <c r="BD719" s="46"/>
      <c r="BE719" s="46"/>
      <c r="BF719" s="46"/>
      <c r="BG719" s="46"/>
      <c r="BH719" s="46"/>
      <c r="BI719" s="46"/>
      <c r="BJ719" s="46"/>
      <c r="BK719" s="46"/>
      <c r="BL719" s="46"/>
      <c r="BM719" s="46"/>
      <c r="BN719" s="46"/>
      <c r="BO719" s="46"/>
      <c r="BP719" s="46"/>
      <c r="BQ719" s="46"/>
      <c r="BR719" s="46"/>
      <c r="BS719" s="46"/>
      <c r="BT719" s="46"/>
      <c r="BU719" s="46"/>
      <c r="BV719" s="46"/>
      <c r="BW719" s="46"/>
      <c r="BX719" s="46"/>
      <c r="BY719" s="46"/>
      <c r="BZ719" s="46"/>
      <c r="CA719" s="46"/>
      <c r="CB719" s="46"/>
      <c r="CC719" s="46"/>
      <c r="CD719" s="46"/>
      <c r="CE719" s="46"/>
      <c r="CF719" s="46"/>
      <c r="CG719" s="46"/>
      <c r="CH719" s="46"/>
    </row>
    <row r="720" spans="1:86" s="2" customFormat="1" ht="12">
      <c r="A720" s="22" t="s">
        <v>252</v>
      </c>
      <c r="B720" s="18" t="s">
        <v>49</v>
      </c>
      <c r="C720" s="42" t="s">
        <v>13</v>
      </c>
      <c r="D720" s="42" t="s">
        <v>15</v>
      </c>
      <c r="E720" s="42"/>
      <c r="F720" s="42"/>
      <c r="G720" s="65">
        <f>G721</f>
        <v>2135.7999999999997</v>
      </c>
      <c r="H720" s="65">
        <f t="shared" ref="H720:H721" si="189">H721</f>
        <v>0</v>
      </c>
      <c r="I720" s="65">
        <f t="shared" si="174"/>
        <v>2135.7999999999997</v>
      </c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  <c r="AH720" s="46"/>
      <c r="AI720" s="46"/>
      <c r="AJ720" s="46"/>
      <c r="AK720" s="46"/>
      <c r="AL720" s="46"/>
      <c r="AM720" s="46"/>
      <c r="AN720" s="46"/>
      <c r="AO720" s="46"/>
      <c r="AP720" s="46"/>
      <c r="AQ720" s="46"/>
      <c r="AR720" s="46"/>
      <c r="AS720" s="46"/>
      <c r="AT720" s="46"/>
      <c r="AU720" s="46"/>
      <c r="AV720" s="46"/>
      <c r="AW720" s="46"/>
      <c r="AX720" s="46"/>
      <c r="AY720" s="46"/>
      <c r="AZ720" s="46"/>
      <c r="BA720" s="46"/>
      <c r="BB720" s="46"/>
      <c r="BC720" s="46"/>
      <c r="BD720" s="46"/>
      <c r="BE720" s="46"/>
      <c r="BF720" s="46"/>
      <c r="BG720" s="46"/>
      <c r="BH720" s="46"/>
      <c r="BI720" s="46"/>
      <c r="BJ720" s="46"/>
      <c r="BK720" s="46"/>
      <c r="BL720" s="46"/>
      <c r="BM720" s="46"/>
      <c r="BN720" s="46"/>
      <c r="BO720" s="46"/>
      <c r="BP720" s="46"/>
      <c r="BQ720" s="46"/>
      <c r="BR720" s="46"/>
      <c r="BS720" s="46"/>
      <c r="BT720" s="46"/>
      <c r="BU720" s="46"/>
      <c r="BV720" s="46"/>
      <c r="BW720" s="46"/>
      <c r="BX720" s="46"/>
      <c r="BY720" s="46"/>
      <c r="BZ720" s="46"/>
      <c r="CA720" s="46"/>
      <c r="CB720" s="46"/>
      <c r="CC720" s="46"/>
      <c r="CD720" s="46"/>
      <c r="CE720" s="46"/>
      <c r="CF720" s="46"/>
      <c r="CG720" s="46"/>
      <c r="CH720" s="46"/>
    </row>
    <row r="721" spans="1:86" s="2" customFormat="1" ht="24">
      <c r="A721" s="21" t="s">
        <v>399</v>
      </c>
      <c r="B721" s="20" t="s">
        <v>49</v>
      </c>
      <c r="C721" s="23" t="s">
        <v>13</v>
      </c>
      <c r="D721" s="23" t="s">
        <v>15</v>
      </c>
      <c r="E721" s="23" t="s">
        <v>176</v>
      </c>
      <c r="F721" s="23"/>
      <c r="G721" s="64">
        <f>G722</f>
        <v>2135.7999999999997</v>
      </c>
      <c r="H721" s="64">
        <f t="shared" si="189"/>
        <v>0</v>
      </c>
      <c r="I721" s="64">
        <f t="shared" si="174"/>
        <v>2135.7999999999997</v>
      </c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  <c r="AO721" s="46"/>
      <c r="AP721" s="46"/>
      <c r="AQ721" s="46"/>
      <c r="AR721" s="46"/>
      <c r="AS721" s="46"/>
      <c r="AT721" s="46"/>
      <c r="AU721" s="46"/>
      <c r="AV721" s="46"/>
      <c r="AW721" s="46"/>
      <c r="AX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N721" s="46"/>
      <c r="BO721" s="46"/>
      <c r="BP721" s="46"/>
      <c r="BQ721" s="46"/>
      <c r="BR721" s="46"/>
      <c r="BS721" s="46"/>
      <c r="BT721" s="46"/>
      <c r="BU721" s="46"/>
      <c r="BV721" s="46"/>
      <c r="BW721" s="46"/>
      <c r="BX721" s="46"/>
      <c r="BY721" s="46"/>
      <c r="BZ721" s="46"/>
      <c r="CA721" s="46"/>
      <c r="CB721" s="46"/>
      <c r="CC721" s="46"/>
      <c r="CD721" s="46"/>
      <c r="CE721" s="46"/>
      <c r="CF721" s="46"/>
      <c r="CG721" s="46"/>
      <c r="CH721" s="46"/>
    </row>
    <row r="722" spans="1:86" s="2" customFormat="1" ht="24">
      <c r="A722" s="21" t="s">
        <v>211</v>
      </c>
      <c r="B722" s="20" t="s">
        <v>49</v>
      </c>
      <c r="C722" s="23" t="s">
        <v>13</v>
      </c>
      <c r="D722" s="23" t="s">
        <v>15</v>
      </c>
      <c r="E722" s="23" t="s">
        <v>260</v>
      </c>
      <c r="F722" s="23"/>
      <c r="G722" s="64">
        <f>G726+G723</f>
        <v>2135.7999999999997</v>
      </c>
      <c r="H722" s="64">
        <f t="shared" ref="H722" si="190">H726+H723</f>
        <v>0</v>
      </c>
      <c r="I722" s="64">
        <f t="shared" si="174"/>
        <v>2135.7999999999997</v>
      </c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  <c r="AH722" s="46"/>
      <c r="AI722" s="46"/>
      <c r="AJ722" s="46"/>
      <c r="AK722" s="46"/>
      <c r="AL722" s="46"/>
      <c r="AM722" s="46"/>
      <c r="AN722" s="46"/>
      <c r="AO722" s="46"/>
      <c r="AP722" s="46"/>
      <c r="AQ722" s="46"/>
      <c r="AR722" s="46"/>
      <c r="AS722" s="46"/>
      <c r="AT722" s="46"/>
      <c r="AU722" s="46"/>
      <c r="AV722" s="46"/>
      <c r="AW722" s="46"/>
      <c r="AX722" s="46"/>
      <c r="AY722" s="46"/>
      <c r="AZ722" s="46"/>
      <c r="BA722" s="46"/>
      <c r="BB722" s="46"/>
      <c r="BC722" s="46"/>
      <c r="BD722" s="46"/>
      <c r="BE722" s="46"/>
      <c r="BF722" s="46"/>
      <c r="BG722" s="46"/>
      <c r="BH722" s="46"/>
      <c r="BI722" s="46"/>
      <c r="BJ722" s="46"/>
      <c r="BK722" s="46"/>
      <c r="BL722" s="46"/>
      <c r="BM722" s="46"/>
      <c r="BN722" s="46"/>
      <c r="BO722" s="46"/>
      <c r="BP722" s="46"/>
      <c r="BQ722" s="46"/>
      <c r="BR722" s="46"/>
      <c r="BS722" s="46"/>
      <c r="BT722" s="46"/>
      <c r="BU722" s="46"/>
      <c r="BV722" s="46"/>
      <c r="BW722" s="46"/>
      <c r="BX722" s="46"/>
      <c r="BY722" s="46"/>
      <c r="BZ722" s="46"/>
      <c r="CA722" s="46"/>
      <c r="CB722" s="46"/>
      <c r="CC722" s="46"/>
      <c r="CD722" s="46"/>
      <c r="CE722" s="46"/>
      <c r="CF722" s="46"/>
      <c r="CG722" s="46"/>
      <c r="CH722" s="46"/>
    </row>
    <row r="723" spans="1:86" s="2" customFormat="1" ht="12">
      <c r="A723" s="21" t="s">
        <v>348</v>
      </c>
      <c r="B723" s="20" t="s">
        <v>49</v>
      </c>
      <c r="C723" s="23" t="s">
        <v>13</v>
      </c>
      <c r="D723" s="23" t="s">
        <v>15</v>
      </c>
      <c r="E723" s="23" t="s">
        <v>414</v>
      </c>
      <c r="F723" s="23"/>
      <c r="G723" s="64">
        <f t="shared" ref="G723:H724" si="191">G724</f>
        <v>96.2</v>
      </c>
      <c r="H723" s="64">
        <f t="shared" si="191"/>
        <v>0</v>
      </c>
      <c r="I723" s="64">
        <f t="shared" si="174"/>
        <v>96.2</v>
      </c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  <c r="AH723" s="46"/>
      <c r="AI723" s="46"/>
      <c r="AJ723" s="46"/>
      <c r="AK723" s="46"/>
      <c r="AL723" s="46"/>
      <c r="AM723" s="46"/>
      <c r="AN723" s="46"/>
      <c r="AO723" s="46"/>
      <c r="AP723" s="46"/>
      <c r="AQ723" s="46"/>
      <c r="AR723" s="46"/>
      <c r="AS723" s="46"/>
      <c r="AT723" s="46"/>
      <c r="AU723" s="46"/>
      <c r="AV723" s="46"/>
      <c r="AW723" s="46"/>
      <c r="AX723" s="46"/>
      <c r="AY723" s="46"/>
      <c r="AZ723" s="46"/>
      <c r="BA723" s="46"/>
      <c r="BB723" s="46"/>
      <c r="BC723" s="46"/>
      <c r="BD723" s="46"/>
      <c r="BE723" s="46"/>
      <c r="BF723" s="46"/>
      <c r="BG723" s="46"/>
      <c r="BH723" s="46"/>
      <c r="BI723" s="46"/>
      <c r="BJ723" s="46"/>
      <c r="BK723" s="46"/>
      <c r="BL723" s="46"/>
      <c r="BM723" s="46"/>
      <c r="BN723" s="46"/>
      <c r="BO723" s="46"/>
      <c r="BP723" s="46"/>
      <c r="BQ723" s="46"/>
      <c r="BR723" s="46"/>
      <c r="BS723" s="46"/>
      <c r="BT723" s="46"/>
      <c r="BU723" s="46"/>
      <c r="BV723" s="46"/>
      <c r="BW723" s="46"/>
      <c r="BX723" s="46"/>
      <c r="BY723" s="46"/>
      <c r="BZ723" s="46"/>
      <c r="CA723" s="46"/>
      <c r="CB723" s="46"/>
      <c r="CC723" s="46"/>
      <c r="CD723" s="46"/>
      <c r="CE723" s="46"/>
      <c r="CF723" s="46"/>
      <c r="CG723" s="46"/>
      <c r="CH723" s="46"/>
    </row>
    <row r="724" spans="1:86" s="2" customFormat="1" ht="12">
      <c r="A724" s="24" t="s">
        <v>80</v>
      </c>
      <c r="B724" s="20" t="s">
        <v>49</v>
      </c>
      <c r="C724" s="23" t="s">
        <v>13</v>
      </c>
      <c r="D724" s="23" t="s">
        <v>15</v>
      </c>
      <c r="E724" s="23" t="s">
        <v>414</v>
      </c>
      <c r="F724" s="23" t="s">
        <v>79</v>
      </c>
      <c r="G724" s="64">
        <f t="shared" si="191"/>
        <v>96.2</v>
      </c>
      <c r="H724" s="64">
        <f t="shared" si="191"/>
        <v>0</v>
      </c>
      <c r="I724" s="64">
        <f t="shared" si="174"/>
        <v>96.2</v>
      </c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  <c r="AO724" s="46"/>
      <c r="AP724" s="46"/>
      <c r="AQ724" s="46"/>
      <c r="AR724" s="46"/>
      <c r="AS724" s="46"/>
      <c r="AT724" s="46"/>
      <c r="AU724" s="46"/>
      <c r="AV724" s="46"/>
      <c r="AW724" s="46"/>
      <c r="AX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N724" s="46"/>
      <c r="BO724" s="46"/>
      <c r="BP724" s="46"/>
      <c r="BQ724" s="46"/>
      <c r="BR724" s="46"/>
      <c r="BS724" s="46"/>
      <c r="BT724" s="46"/>
      <c r="BU724" s="46"/>
      <c r="BV724" s="46"/>
      <c r="BW724" s="46"/>
      <c r="BX724" s="46"/>
      <c r="BY724" s="46"/>
      <c r="BZ724" s="46"/>
      <c r="CA724" s="46"/>
      <c r="CB724" s="46"/>
      <c r="CC724" s="46"/>
      <c r="CD724" s="46"/>
      <c r="CE724" s="46"/>
      <c r="CF724" s="46"/>
      <c r="CG724" s="46"/>
      <c r="CH724" s="46"/>
    </row>
    <row r="725" spans="1:86" s="2" customFormat="1" ht="12">
      <c r="A725" s="24" t="s">
        <v>85</v>
      </c>
      <c r="B725" s="20" t="s">
        <v>49</v>
      </c>
      <c r="C725" s="23" t="s">
        <v>13</v>
      </c>
      <c r="D725" s="23" t="s">
        <v>15</v>
      </c>
      <c r="E725" s="23" t="s">
        <v>414</v>
      </c>
      <c r="F725" s="23" t="s">
        <v>84</v>
      </c>
      <c r="G725" s="64">
        <v>96.2</v>
      </c>
      <c r="H725" s="103"/>
      <c r="I725" s="64">
        <f t="shared" si="174"/>
        <v>96.2</v>
      </c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  <c r="AO725" s="46"/>
      <c r="AP725" s="46"/>
      <c r="AQ725" s="46"/>
      <c r="AR725" s="46"/>
      <c r="AS725" s="46"/>
      <c r="AT725" s="46"/>
      <c r="AU725" s="46"/>
      <c r="AV725" s="46"/>
      <c r="AW725" s="46"/>
      <c r="AX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N725" s="46"/>
      <c r="BO725" s="46"/>
      <c r="BP725" s="46"/>
      <c r="BQ725" s="46"/>
      <c r="BR725" s="46"/>
      <c r="BS725" s="46"/>
      <c r="BT725" s="46"/>
      <c r="BU725" s="46"/>
      <c r="BV725" s="46"/>
      <c r="BW725" s="46"/>
      <c r="BX725" s="46"/>
      <c r="BY725" s="46"/>
      <c r="BZ725" s="46"/>
      <c r="CA725" s="46"/>
      <c r="CB725" s="46"/>
      <c r="CC725" s="46"/>
      <c r="CD725" s="46"/>
      <c r="CE725" s="46"/>
      <c r="CF725" s="46"/>
      <c r="CG725" s="46"/>
      <c r="CH725" s="46"/>
    </row>
    <row r="726" spans="1:86" s="2" customFormat="1" ht="12">
      <c r="A726" s="21" t="s">
        <v>389</v>
      </c>
      <c r="B726" s="86" t="s">
        <v>49</v>
      </c>
      <c r="C726" s="88" t="s">
        <v>13</v>
      </c>
      <c r="D726" s="88" t="s">
        <v>15</v>
      </c>
      <c r="E726" s="88" t="s">
        <v>412</v>
      </c>
      <c r="F726" s="88"/>
      <c r="G726" s="87">
        <f>G727</f>
        <v>2039.6</v>
      </c>
      <c r="H726" s="87">
        <f t="shared" ref="H726" si="192">H727</f>
        <v>0</v>
      </c>
      <c r="I726" s="64">
        <f t="shared" si="174"/>
        <v>2039.6</v>
      </c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  <c r="AH726" s="46"/>
      <c r="AI726" s="46"/>
      <c r="AJ726" s="46"/>
      <c r="AK726" s="46"/>
      <c r="AL726" s="46"/>
      <c r="AM726" s="46"/>
      <c r="AN726" s="46"/>
      <c r="AO726" s="46"/>
      <c r="AP726" s="46"/>
      <c r="AQ726" s="46"/>
      <c r="AR726" s="46"/>
      <c r="AS726" s="46"/>
      <c r="AT726" s="46"/>
      <c r="AU726" s="46"/>
      <c r="AV726" s="46"/>
      <c r="AW726" s="46"/>
      <c r="AX726" s="46"/>
      <c r="AY726" s="46"/>
      <c r="AZ726" s="46"/>
      <c r="BA726" s="46"/>
      <c r="BB726" s="46"/>
      <c r="BC726" s="46"/>
      <c r="BD726" s="46"/>
      <c r="BE726" s="46"/>
      <c r="BF726" s="46"/>
      <c r="BG726" s="46"/>
      <c r="BH726" s="46"/>
      <c r="BI726" s="46"/>
      <c r="BJ726" s="46"/>
      <c r="BK726" s="46"/>
      <c r="BL726" s="46"/>
      <c r="BM726" s="46"/>
      <c r="BN726" s="46"/>
      <c r="BO726" s="46"/>
      <c r="BP726" s="46"/>
      <c r="BQ726" s="46"/>
      <c r="BR726" s="46"/>
      <c r="BS726" s="46"/>
      <c r="BT726" s="46"/>
      <c r="BU726" s="46"/>
      <c r="BV726" s="46"/>
      <c r="BW726" s="46"/>
      <c r="BX726" s="46"/>
      <c r="BY726" s="46"/>
      <c r="BZ726" s="46"/>
      <c r="CA726" s="46"/>
      <c r="CB726" s="46"/>
      <c r="CC726" s="46"/>
      <c r="CD726" s="46"/>
      <c r="CE726" s="46"/>
      <c r="CF726" s="46"/>
      <c r="CG726" s="46"/>
      <c r="CH726" s="46"/>
    </row>
    <row r="727" spans="1:86" s="2" customFormat="1" ht="36">
      <c r="A727" s="97" t="s">
        <v>303</v>
      </c>
      <c r="B727" s="20" t="s">
        <v>49</v>
      </c>
      <c r="C727" s="23" t="s">
        <v>13</v>
      </c>
      <c r="D727" s="23" t="s">
        <v>15</v>
      </c>
      <c r="E727" s="23" t="s">
        <v>413</v>
      </c>
      <c r="F727" s="23"/>
      <c r="G727" s="64">
        <f>G728+G730</f>
        <v>2039.6</v>
      </c>
      <c r="H727" s="64">
        <f t="shared" ref="H727" si="193">H728+H730</f>
        <v>0</v>
      </c>
      <c r="I727" s="64">
        <f t="shared" si="174"/>
        <v>2039.6</v>
      </c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  <c r="AE727" s="46"/>
      <c r="AF727" s="46"/>
      <c r="AG727" s="46"/>
      <c r="AH727" s="46"/>
      <c r="AI727" s="46"/>
      <c r="AJ727" s="46"/>
      <c r="AK727" s="46"/>
      <c r="AL727" s="46"/>
      <c r="AM727" s="46"/>
      <c r="AN727" s="46"/>
      <c r="AO727" s="46"/>
      <c r="AP727" s="46"/>
      <c r="AQ727" s="46"/>
      <c r="AR727" s="46"/>
      <c r="AS727" s="46"/>
      <c r="AT727" s="46"/>
      <c r="AU727" s="46"/>
      <c r="AV727" s="46"/>
      <c r="AW727" s="46"/>
      <c r="AX727" s="46"/>
      <c r="AY727" s="46"/>
      <c r="AZ727" s="46"/>
      <c r="BA727" s="46"/>
      <c r="BB727" s="46"/>
      <c r="BC727" s="46"/>
      <c r="BD727" s="46"/>
      <c r="BE727" s="46"/>
      <c r="BF727" s="46"/>
      <c r="BG727" s="46"/>
      <c r="BH727" s="46"/>
      <c r="BI727" s="46"/>
      <c r="BJ727" s="46"/>
      <c r="BK727" s="46"/>
      <c r="BL727" s="46"/>
      <c r="BM727" s="46"/>
      <c r="BN727" s="46"/>
      <c r="BO727" s="46"/>
      <c r="BP727" s="46"/>
      <c r="BQ727" s="46"/>
      <c r="BR727" s="46"/>
      <c r="BS727" s="46"/>
      <c r="BT727" s="46"/>
      <c r="BU727" s="46"/>
      <c r="BV727" s="46"/>
      <c r="BW727" s="46"/>
      <c r="BX727" s="46"/>
      <c r="BY727" s="46"/>
      <c r="BZ727" s="46"/>
      <c r="CA727" s="46"/>
      <c r="CB727" s="46"/>
      <c r="CC727" s="46"/>
      <c r="CD727" s="46"/>
      <c r="CE727" s="46"/>
      <c r="CF727" s="46"/>
      <c r="CG727" s="46"/>
      <c r="CH727" s="46"/>
    </row>
    <row r="728" spans="1:86" s="53" customFormat="1" ht="24">
      <c r="A728" s="21" t="s">
        <v>61</v>
      </c>
      <c r="B728" s="20" t="s">
        <v>49</v>
      </c>
      <c r="C728" s="23" t="s">
        <v>13</v>
      </c>
      <c r="D728" s="23" t="s">
        <v>15</v>
      </c>
      <c r="E728" s="23" t="s">
        <v>413</v>
      </c>
      <c r="F728" s="23" t="s">
        <v>60</v>
      </c>
      <c r="G728" s="64">
        <f>G729</f>
        <v>2039.6</v>
      </c>
      <c r="H728" s="64">
        <f t="shared" ref="H728" si="194">H729</f>
        <v>0</v>
      </c>
      <c r="I728" s="64">
        <f t="shared" si="174"/>
        <v>2039.6</v>
      </c>
      <c r="J728" s="45"/>
      <c r="K728" s="45"/>
      <c r="L728" s="45"/>
      <c r="M728" s="45"/>
      <c r="N728" s="69"/>
      <c r="O728" s="69"/>
      <c r="P728" s="69"/>
      <c r="Q728" s="69"/>
      <c r="R728" s="69"/>
      <c r="S728" s="69"/>
      <c r="T728" s="69"/>
      <c r="U728" s="69"/>
      <c r="V728" s="69"/>
      <c r="W728" s="69"/>
      <c r="X728" s="69"/>
      <c r="Y728" s="69"/>
      <c r="Z728" s="69"/>
      <c r="AA728" s="69"/>
      <c r="AB728" s="69"/>
      <c r="AC728" s="69"/>
      <c r="AD728" s="69"/>
      <c r="AE728" s="69"/>
      <c r="AF728" s="69"/>
      <c r="AG728" s="69"/>
      <c r="AH728" s="69"/>
      <c r="AI728" s="69"/>
      <c r="AJ728" s="69"/>
      <c r="AK728" s="69"/>
      <c r="AL728" s="69"/>
      <c r="AM728" s="69"/>
      <c r="AN728" s="69"/>
      <c r="AO728" s="69"/>
      <c r="AP728" s="69"/>
      <c r="AQ728" s="69"/>
      <c r="AR728" s="69"/>
      <c r="AS728" s="69"/>
      <c r="AT728" s="69"/>
      <c r="AU728" s="69"/>
      <c r="AV728" s="69"/>
      <c r="AW728" s="69"/>
      <c r="AX728" s="69"/>
      <c r="AY728" s="69"/>
      <c r="AZ728" s="69"/>
      <c r="BA728" s="69"/>
      <c r="BB728" s="69"/>
      <c r="BC728" s="69"/>
      <c r="BD728" s="69"/>
      <c r="BE728" s="69"/>
      <c r="BF728" s="69"/>
      <c r="BG728" s="69"/>
      <c r="BH728" s="69"/>
      <c r="BI728" s="69"/>
      <c r="BJ728" s="69"/>
      <c r="BK728" s="69"/>
      <c r="BL728" s="69"/>
      <c r="BM728" s="69"/>
      <c r="BN728" s="69"/>
      <c r="BO728" s="69"/>
      <c r="BP728" s="69"/>
      <c r="BQ728" s="69"/>
      <c r="BR728" s="69"/>
      <c r="BS728" s="69"/>
      <c r="BT728" s="69"/>
      <c r="BU728" s="69"/>
      <c r="BV728" s="69"/>
      <c r="BW728" s="69"/>
      <c r="BX728" s="69"/>
      <c r="BY728" s="69"/>
      <c r="BZ728" s="69"/>
      <c r="CA728" s="69"/>
      <c r="CB728" s="69"/>
      <c r="CC728" s="69"/>
      <c r="CD728" s="69"/>
      <c r="CE728" s="69"/>
      <c r="CF728" s="69"/>
      <c r="CG728" s="69"/>
      <c r="CH728" s="69"/>
    </row>
    <row r="729" spans="1:86" s="2" customFormat="1" ht="12">
      <c r="A729" s="21" t="s">
        <v>63</v>
      </c>
      <c r="B729" s="20" t="s">
        <v>49</v>
      </c>
      <c r="C729" s="23" t="s">
        <v>13</v>
      </c>
      <c r="D729" s="23" t="s">
        <v>15</v>
      </c>
      <c r="E729" s="23" t="s">
        <v>413</v>
      </c>
      <c r="F729" s="23" t="s">
        <v>62</v>
      </c>
      <c r="G729" s="64">
        <v>2039.6</v>
      </c>
      <c r="H729" s="103"/>
      <c r="I729" s="64">
        <f t="shared" si="174"/>
        <v>2039.6</v>
      </c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  <c r="AE729" s="46"/>
      <c r="AF729" s="46"/>
      <c r="AG729" s="46"/>
      <c r="AH729" s="46"/>
      <c r="AI729" s="46"/>
      <c r="AJ729" s="46"/>
      <c r="AK729" s="46"/>
      <c r="AL729" s="46"/>
      <c r="AM729" s="46"/>
      <c r="AN729" s="46"/>
      <c r="AO729" s="46"/>
      <c r="AP729" s="46"/>
      <c r="AQ729" s="46"/>
      <c r="AR729" s="46"/>
      <c r="AS729" s="46"/>
      <c r="AT729" s="46"/>
      <c r="AU729" s="46"/>
      <c r="AV729" s="46"/>
      <c r="AW729" s="46"/>
      <c r="AX729" s="46"/>
      <c r="AY729" s="46"/>
      <c r="AZ729" s="46"/>
      <c r="BA729" s="46"/>
      <c r="BB729" s="46"/>
      <c r="BC729" s="46"/>
      <c r="BD729" s="46"/>
      <c r="BE729" s="46"/>
      <c r="BF729" s="46"/>
      <c r="BG729" s="46"/>
      <c r="BH729" s="46"/>
      <c r="BI729" s="46"/>
      <c r="BJ729" s="46"/>
      <c r="BK729" s="46"/>
      <c r="BL729" s="46"/>
      <c r="BM729" s="46"/>
      <c r="BN729" s="46"/>
      <c r="BO729" s="46"/>
      <c r="BP729" s="46"/>
      <c r="BQ729" s="46"/>
      <c r="BR729" s="46"/>
      <c r="BS729" s="46"/>
      <c r="BT729" s="46"/>
      <c r="BU729" s="46"/>
      <c r="BV729" s="46"/>
      <c r="BW729" s="46"/>
      <c r="BX729" s="46"/>
      <c r="BY729" s="46"/>
      <c r="BZ729" s="46"/>
      <c r="CA729" s="46"/>
      <c r="CB729" s="46"/>
      <c r="CC729" s="46"/>
      <c r="CD729" s="46"/>
      <c r="CE729" s="46"/>
      <c r="CF729" s="46"/>
      <c r="CG729" s="46"/>
      <c r="CH729" s="46"/>
    </row>
    <row r="730" spans="1:86" s="2" customFormat="1" ht="12" hidden="1">
      <c r="A730" s="21" t="s">
        <v>69</v>
      </c>
      <c r="B730" s="20" t="s">
        <v>49</v>
      </c>
      <c r="C730" s="23" t="s">
        <v>13</v>
      </c>
      <c r="D730" s="23" t="s">
        <v>15</v>
      </c>
      <c r="E730" s="23" t="s">
        <v>413</v>
      </c>
      <c r="F730" s="23" t="s">
        <v>67</v>
      </c>
      <c r="G730" s="64">
        <f>G731</f>
        <v>0</v>
      </c>
      <c r="H730" s="64">
        <f t="shared" ref="H730" si="195">H731</f>
        <v>0</v>
      </c>
      <c r="I730" s="64">
        <f t="shared" si="174"/>
        <v>0</v>
      </c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</row>
    <row r="731" spans="1:86" s="2" customFormat="1" ht="12" hidden="1">
      <c r="A731" s="21" t="s">
        <v>89</v>
      </c>
      <c r="B731" s="20" t="s">
        <v>49</v>
      </c>
      <c r="C731" s="23" t="s">
        <v>13</v>
      </c>
      <c r="D731" s="23" t="s">
        <v>15</v>
      </c>
      <c r="E731" s="23" t="s">
        <v>413</v>
      </c>
      <c r="F731" s="23" t="s">
        <v>68</v>
      </c>
      <c r="G731" s="64"/>
      <c r="H731" s="103"/>
      <c r="I731" s="64">
        <f t="shared" si="174"/>
        <v>0</v>
      </c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  <c r="AG731" s="46"/>
      <c r="AH731" s="46"/>
      <c r="AI731" s="46"/>
      <c r="AJ731" s="46"/>
      <c r="AK731" s="46"/>
      <c r="AL731" s="46"/>
      <c r="AM731" s="46"/>
      <c r="AN731" s="46"/>
      <c r="AO731" s="46"/>
      <c r="AP731" s="46"/>
      <c r="AQ731" s="46"/>
      <c r="AR731" s="46"/>
      <c r="AS731" s="46"/>
      <c r="AT731" s="46"/>
      <c r="AU731" s="46"/>
      <c r="AV731" s="46"/>
      <c r="AW731" s="46"/>
      <c r="AX731" s="46"/>
      <c r="AY731" s="46"/>
      <c r="AZ731" s="46"/>
      <c r="BA731" s="46"/>
      <c r="BB731" s="46"/>
      <c r="BC731" s="46"/>
      <c r="BD731" s="46"/>
      <c r="BE731" s="46"/>
      <c r="BF731" s="46"/>
      <c r="BG731" s="46"/>
      <c r="BH731" s="46"/>
      <c r="BI731" s="46"/>
      <c r="BJ731" s="46"/>
      <c r="BK731" s="46"/>
      <c r="BL731" s="46"/>
      <c r="BM731" s="46"/>
      <c r="BN731" s="46"/>
      <c r="BO731" s="46"/>
      <c r="BP731" s="46"/>
      <c r="BQ731" s="46"/>
      <c r="BR731" s="46"/>
      <c r="BS731" s="46"/>
      <c r="BT731" s="46"/>
      <c r="BU731" s="46"/>
      <c r="BV731" s="46"/>
      <c r="BW731" s="46"/>
      <c r="BX731" s="46"/>
      <c r="BY731" s="46"/>
      <c r="BZ731" s="46"/>
      <c r="CA731" s="46"/>
      <c r="CB731" s="46"/>
      <c r="CC731" s="46"/>
      <c r="CD731" s="46"/>
      <c r="CE731" s="46"/>
      <c r="CF731" s="46"/>
      <c r="CG731" s="46"/>
      <c r="CH731" s="46"/>
    </row>
    <row r="732" spans="1:86" s="6" customFormat="1" ht="12">
      <c r="A732" s="15" t="s">
        <v>31</v>
      </c>
      <c r="B732" s="16" t="s">
        <v>49</v>
      </c>
      <c r="C732" s="26" t="s">
        <v>45</v>
      </c>
      <c r="D732" s="26"/>
      <c r="E732" s="26"/>
      <c r="F732" s="26"/>
      <c r="G732" s="63">
        <f t="shared" ref="G732:H737" si="196">G733</f>
        <v>340</v>
      </c>
      <c r="H732" s="63">
        <f t="shared" si="196"/>
        <v>0</v>
      </c>
      <c r="I732" s="63">
        <f t="shared" si="174"/>
        <v>340</v>
      </c>
      <c r="J732" s="46"/>
      <c r="K732" s="46"/>
      <c r="L732" s="46"/>
      <c r="M732" s="46"/>
      <c r="N732" s="84"/>
      <c r="O732" s="84"/>
      <c r="P732" s="84"/>
      <c r="Q732" s="84"/>
      <c r="R732" s="84"/>
      <c r="S732" s="84"/>
      <c r="T732" s="84"/>
      <c r="U732" s="84"/>
      <c r="V732" s="84"/>
      <c r="W732" s="84"/>
      <c r="X732" s="84"/>
      <c r="Y732" s="84"/>
      <c r="Z732" s="84"/>
      <c r="AA732" s="84"/>
      <c r="AB732" s="84"/>
      <c r="AC732" s="84"/>
      <c r="AD732" s="84"/>
      <c r="AE732" s="84"/>
      <c r="AF732" s="84"/>
      <c r="AG732" s="84"/>
      <c r="AH732" s="84"/>
      <c r="AI732" s="84"/>
      <c r="AJ732" s="84"/>
      <c r="AK732" s="84"/>
      <c r="AL732" s="84"/>
      <c r="AM732" s="84"/>
      <c r="AN732" s="84"/>
      <c r="AO732" s="84"/>
      <c r="AP732" s="84"/>
      <c r="AQ732" s="84"/>
      <c r="AR732" s="84"/>
      <c r="AS732" s="84"/>
      <c r="AT732" s="84"/>
      <c r="AU732" s="84"/>
      <c r="AV732" s="84"/>
      <c r="AW732" s="84"/>
      <c r="AX732" s="84"/>
      <c r="AY732" s="84"/>
      <c r="AZ732" s="84"/>
      <c r="BA732" s="84"/>
      <c r="BB732" s="84"/>
      <c r="BC732" s="84"/>
      <c r="BD732" s="84"/>
      <c r="BE732" s="84"/>
      <c r="BF732" s="84"/>
      <c r="BG732" s="84"/>
      <c r="BH732" s="84"/>
      <c r="BI732" s="84"/>
      <c r="BJ732" s="84"/>
      <c r="BK732" s="84"/>
      <c r="BL732" s="84"/>
      <c r="BM732" s="84"/>
      <c r="BN732" s="84"/>
      <c r="BO732" s="84"/>
      <c r="BP732" s="84"/>
      <c r="BQ732" s="84"/>
      <c r="BR732" s="84"/>
      <c r="BS732" s="84"/>
      <c r="BT732" s="84"/>
      <c r="BU732" s="84"/>
      <c r="BV732" s="84"/>
      <c r="BW732" s="84"/>
      <c r="BX732" s="84"/>
      <c r="BY732" s="84"/>
      <c r="BZ732" s="84"/>
      <c r="CA732" s="84"/>
      <c r="CB732" s="84"/>
      <c r="CC732" s="84"/>
      <c r="CD732" s="84"/>
      <c r="CE732" s="84"/>
      <c r="CF732" s="84"/>
      <c r="CG732" s="84"/>
      <c r="CH732" s="84"/>
    </row>
    <row r="733" spans="1:86" s="53" customFormat="1" ht="12">
      <c r="A733" s="33" t="s">
        <v>55</v>
      </c>
      <c r="B733" s="18" t="s">
        <v>49</v>
      </c>
      <c r="C733" s="42" t="s">
        <v>45</v>
      </c>
      <c r="D733" s="42" t="s">
        <v>5</v>
      </c>
      <c r="E733" s="42"/>
      <c r="F733" s="42"/>
      <c r="G733" s="65">
        <f t="shared" si="196"/>
        <v>340</v>
      </c>
      <c r="H733" s="65">
        <f t="shared" si="196"/>
        <v>0</v>
      </c>
      <c r="I733" s="65">
        <f t="shared" si="174"/>
        <v>340</v>
      </c>
      <c r="J733" s="45"/>
      <c r="K733" s="45"/>
      <c r="L733" s="45"/>
      <c r="M733" s="45"/>
      <c r="N733" s="69"/>
      <c r="O733" s="69"/>
      <c r="P733" s="69"/>
      <c r="Q733" s="69"/>
      <c r="R733" s="69"/>
      <c r="S733" s="69"/>
      <c r="T733" s="69"/>
      <c r="U733" s="69"/>
      <c r="V733" s="69"/>
      <c r="W733" s="69"/>
      <c r="X733" s="69"/>
      <c r="Y733" s="69"/>
      <c r="Z733" s="69"/>
      <c r="AA733" s="69"/>
      <c r="AB733" s="69"/>
      <c r="AC733" s="69"/>
      <c r="AD733" s="69"/>
      <c r="AE733" s="69"/>
      <c r="AF733" s="69"/>
      <c r="AG733" s="69"/>
      <c r="AH733" s="69"/>
      <c r="AI733" s="69"/>
      <c r="AJ733" s="69"/>
      <c r="AK733" s="69"/>
      <c r="AL733" s="69"/>
      <c r="AM733" s="69"/>
      <c r="AN733" s="69"/>
      <c r="AO733" s="69"/>
      <c r="AP733" s="69"/>
      <c r="AQ733" s="69"/>
      <c r="AR733" s="69"/>
      <c r="AS733" s="69"/>
      <c r="AT733" s="69"/>
      <c r="AU733" s="69"/>
      <c r="AV733" s="69"/>
      <c r="AW733" s="69"/>
      <c r="AX733" s="69"/>
      <c r="AY733" s="69"/>
      <c r="AZ733" s="69"/>
      <c r="BA733" s="69"/>
      <c r="BB733" s="69"/>
      <c r="BC733" s="69"/>
      <c r="BD733" s="69"/>
      <c r="BE733" s="69"/>
      <c r="BF733" s="69"/>
      <c r="BG733" s="69"/>
      <c r="BH733" s="69"/>
      <c r="BI733" s="69"/>
      <c r="BJ733" s="69"/>
      <c r="BK733" s="69"/>
      <c r="BL733" s="69"/>
      <c r="BM733" s="69"/>
      <c r="BN733" s="69"/>
      <c r="BO733" s="69"/>
      <c r="BP733" s="69"/>
      <c r="BQ733" s="69"/>
      <c r="BR733" s="69"/>
      <c r="BS733" s="69"/>
      <c r="BT733" s="69"/>
      <c r="BU733" s="69"/>
      <c r="BV733" s="69"/>
      <c r="BW733" s="69"/>
      <c r="BX733" s="69"/>
      <c r="BY733" s="69"/>
      <c r="BZ733" s="69"/>
      <c r="CA733" s="69"/>
      <c r="CB733" s="69"/>
      <c r="CC733" s="69"/>
      <c r="CD733" s="69"/>
      <c r="CE733" s="69"/>
      <c r="CF733" s="69"/>
      <c r="CG733" s="69"/>
      <c r="CH733" s="69"/>
    </row>
    <row r="734" spans="1:86" s="2" customFormat="1" ht="24">
      <c r="A734" s="24" t="s">
        <v>122</v>
      </c>
      <c r="B734" s="20" t="s">
        <v>49</v>
      </c>
      <c r="C734" s="23" t="s">
        <v>45</v>
      </c>
      <c r="D734" s="23" t="s">
        <v>5</v>
      </c>
      <c r="E734" s="20" t="s">
        <v>163</v>
      </c>
      <c r="F734" s="20"/>
      <c r="G734" s="64">
        <f t="shared" si="196"/>
        <v>340</v>
      </c>
      <c r="H734" s="64">
        <f t="shared" si="196"/>
        <v>0</v>
      </c>
      <c r="I734" s="64">
        <f t="shared" si="174"/>
        <v>340</v>
      </c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  <c r="AG734" s="46"/>
      <c r="AH734" s="46"/>
      <c r="AI734" s="46"/>
      <c r="AJ734" s="46"/>
      <c r="AK734" s="46"/>
      <c r="AL734" s="46"/>
      <c r="AM734" s="46"/>
      <c r="AN734" s="46"/>
      <c r="AO734" s="46"/>
      <c r="AP734" s="46"/>
      <c r="AQ734" s="46"/>
      <c r="AR734" s="46"/>
      <c r="AS734" s="46"/>
      <c r="AT734" s="46"/>
      <c r="AU734" s="46"/>
      <c r="AV734" s="46"/>
      <c r="AW734" s="46"/>
      <c r="AX734" s="46"/>
      <c r="AY734" s="46"/>
      <c r="AZ734" s="46"/>
      <c r="BA734" s="46"/>
      <c r="BB734" s="46"/>
      <c r="BC734" s="46"/>
      <c r="BD734" s="46"/>
      <c r="BE734" s="46"/>
      <c r="BF734" s="46"/>
      <c r="BG734" s="46"/>
      <c r="BH734" s="46"/>
      <c r="BI734" s="46"/>
      <c r="BJ734" s="46"/>
      <c r="BK734" s="46"/>
      <c r="BL734" s="46"/>
      <c r="BM734" s="46"/>
      <c r="BN734" s="46"/>
      <c r="BO734" s="46"/>
      <c r="BP734" s="46"/>
      <c r="BQ734" s="46"/>
      <c r="BR734" s="46"/>
      <c r="BS734" s="46"/>
      <c r="BT734" s="46"/>
      <c r="BU734" s="46"/>
      <c r="BV734" s="46"/>
      <c r="BW734" s="46"/>
      <c r="BX734" s="46"/>
      <c r="BY734" s="46"/>
      <c r="BZ734" s="46"/>
      <c r="CA734" s="46"/>
      <c r="CB734" s="46"/>
      <c r="CC734" s="46"/>
      <c r="CD734" s="46"/>
      <c r="CE734" s="46"/>
      <c r="CF734" s="46"/>
      <c r="CG734" s="46"/>
      <c r="CH734" s="46"/>
    </row>
    <row r="735" spans="1:86" s="2" customFormat="1" ht="12">
      <c r="A735" s="24" t="s">
        <v>272</v>
      </c>
      <c r="B735" s="20" t="s">
        <v>49</v>
      </c>
      <c r="C735" s="23" t="s">
        <v>45</v>
      </c>
      <c r="D735" s="23" t="s">
        <v>5</v>
      </c>
      <c r="E735" s="20" t="s">
        <v>170</v>
      </c>
      <c r="F735" s="20"/>
      <c r="G735" s="64">
        <f t="shared" si="196"/>
        <v>340</v>
      </c>
      <c r="H735" s="64">
        <f t="shared" si="196"/>
        <v>0</v>
      </c>
      <c r="I735" s="64">
        <f t="shared" si="174"/>
        <v>340</v>
      </c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  <c r="AE735" s="46"/>
      <c r="AF735" s="46"/>
      <c r="AG735" s="46"/>
      <c r="AH735" s="46"/>
      <c r="AI735" s="46"/>
      <c r="AJ735" s="46"/>
      <c r="AK735" s="46"/>
      <c r="AL735" s="46"/>
      <c r="AM735" s="46"/>
      <c r="AN735" s="46"/>
      <c r="AO735" s="46"/>
      <c r="AP735" s="46"/>
      <c r="AQ735" s="46"/>
      <c r="AR735" s="46"/>
      <c r="AS735" s="46"/>
      <c r="AT735" s="46"/>
      <c r="AU735" s="46"/>
      <c r="AV735" s="46"/>
      <c r="AW735" s="46"/>
      <c r="AX735" s="46"/>
      <c r="AY735" s="46"/>
      <c r="AZ735" s="46"/>
      <c r="BA735" s="46"/>
      <c r="BB735" s="46"/>
      <c r="BC735" s="46"/>
      <c r="BD735" s="46"/>
      <c r="BE735" s="46"/>
      <c r="BF735" s="46"/>
      <c r="BG735" s="46"/>
      <c r="BH735" s="46"/>
      <c r="BI735" s="46"/>
      <c r="BJ735" s="46"/>
      <c r="BK735" s="46"/>
      <c r="BL735" s="46"/>
      <c r="BM735" s="46"/>
      <c r="BN735" s="46"/>
      <c r="BO735" s="46"/>
      <c r="BP735" s="46"/>
      <c r="BQ735" s="46"/>
      <c r="BR735" s="46"/>
      <c r="BS735" s="46"/>
      <c r="BT735" s="46"/>
      <c r="BU735" s="46"/>
      <c r="BV735" s="46"/>
      <c r="BW735" s="46"/>
      <c r="BX735" s="46"/>
      <c r="BY735" s="46"/>
      <c r="BZ735" s="46"/>
      <c r="CA735" s="46"/>
      <c r="CB735" s="46"/>
      <c r="CC735" s="46"/>
      <c r="CD735" s="46"/>
      <c r="CE735" s="46"/>
      <c r="CF735" s="46"/>
      <c r="CG735" s="46"/>
      <c r="CH735" s="46"/>
    </row>
    <row r="736" spans="1:86" s="2" customFormat="1" ht="12">
      <c r="A736" s="24" t="s">
        <v>86</v>
      </c>
      <c r="B736" s="20" t="s">
        <v>49</v>
      </c>
      <c r="C736" s="23" t="s">
        <v>45</v>
      </c>
      <c r="D736" s="23" t="s">
        <v>5</v>
      </c>
      <c r="E736" s="20" t="s">
        <v>171</v>
      </c>
      <c r="F736" s="20"/>
      <c r="G736" s="64">
        <f t="shared" si="196"/>
        <v>340</v>
      </c>
      <c r="H736" s="64">
        <f t="shared" si="196"/>
        <v>0</v>
      </c>
      <c r="I736" s="64">
        <f t="shared" si="174"/>
        <v>340</v>
      </c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  <c r="AD736" s="46"/>
      <c r="AE736" s="46"/>
      <c r="AF736" s="46"/>
      <c r="AG736" s="46"/>
      <c r="AH736" s="46"/>
      <c r="AI736" s="46"/>
      <c r="AJ736" s="46"/>
      <c r="AK736" s="46"/>
      <c r="AL736" s="46"/>
      <c r="AM736" s="46"/>
      <c r="AN736" s="46"/>
      <c r="AO736" s="46"/>
      <c r="AP736" s="46"/>
      <c r="AQ736" s="46"/>
      <c r="AR736" s="46"/>
      <c r="AS736" s="46"/>
      <c r="AT736" s="46"/>
      <c r="AU736" s="46"/>
      <c r="AV736" s="46"/>
      <c r="AW736" s="46"/>
      <c r="AX736" s="46"/>
      <c r="AY736" s="46"/>
      <c r="AZ736" s="46"/>
      <c r="BA736" s="46"/>
      <c r="BB736" s="46"/>
      <c r="BC736" s="46"/>
      <c r="BD736" s="46"/>
      <c r="BE736" s="46"/>
      <c r="BF736" s="46"/>
      <c r="BG736" s="46"/>
      <c r="BH736" s="46"/>
      <c r="BI736" s="46"/>
      <c r="BJ736" s="46"/>
      <c r="BK736" s="46"/>
      <c r="BL736" s="46"/>
      <c r="BM736" s="46"/>
      <c r="BN736" s="46"/>
      <c r="BO736" s="46"/>
      <c r="BP736" s="46"/>
      <c r="BQ736" s="46"/>
      <c r="BR736" s="46"/>
      <c r="BS736" s="46"/>
      <c r="BT736" s="46"/>
      <c r="BU736" s="46"/>
      <c r="BV736" s="46"/>
      <c r="BW736" s="46"/>
      <c r="BX736" s="46"/>
      <c r="BY736" s="46"/>
      <c r="BZ736" s="46"/>
      <c r="CA736" s="46"/>
      <c r="CB736" s="46"/>
      <c r="CC736" s="46"/>
      <c r="CD736" s="46"/>
      <c r="CE736" s="46"/>
      <c r="CF736" s="46"/>
      <c r="CG736" s="46"/>
      <c r="CH736" s="46"/>
    </row>
    <row r="737" spans="1:86" s="2" customFormat="1" ht="12">
      <c r="A737" s="21" t="s">
        <v>95</v>
      </c>
      <c r="B737" s="20" t="s">
        <v>49</v>
      </c>
      <c r="C737" s="23" t="s">
        <v>45</v>
      </c>
      <c r="D737" s="23" t="s">
        <v>5</v>
      </c>
      <c r="E737" s="20" t="s">
        <v>171</v>
      </c>
      <c r="F737" s="20" t="s">
        <v>94</v>
      </c>
      <c r="G737" s="64">
        <f t="shared" si="196"/>
        <v>340</v>
      </c>
      <c r="H737" s="64">
        <f t="shared" si="196"/>
        <v>0</v>
      </c>
      <c r="I737" s="64">
        <f t="shared" si="174"/>
        <v>340</v>
      </c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  <c r="AC737" s="46"/>
      <c r="AD737" s="46"/>
      <c r="AE737" s="46"/>
      <c r="AF737" s="46"/>
      <c r="AG737" s="46"/>
      <c r="AH737" s="46"/>
      <c r="AI737" s="46"/>
      <c r="AJ737" s="46"/>
      <c r="AK737" s="46"/>
      <c r="AL737" s="46"/>
      <c r="AM737" s="46"/>
      <c r="AN737" s="46"/>
      <c r="AO737" s="46"/>
      <c r="AP737" s="46"/>
      <c r="AQ737" s="46"/>
      <c r="AR737" s="46"/>
      <c r="AS737" s="46"/>
      <c r="AT737" s="46"/>
      <c r="AU737" s="46"/>
      <c r="AV737" s="46"/>
      <c r="AW737" s="46"/>
      <c r="AX737" s="46"/>
      <c r="AY737" s="46"/>
      <c r="AZ737" s="46"/>
      <c r="BA737" s="46"/>
      <c r="BB737" s="46"/>
      <c r="BC737" s="46"/>
      <c r="BD737" s="46"/>
      <c r="BE737" s="46"/>
      <c r="BF737" s="46"/>
      <c r="BG737" s="46"/>
      <c r="BH737" s="46"/>
      <c r="BI737" s="46"/>
      <c r="BJ737" s="46"/>
      <c r="BK737" s="46"/>
      <c r="BL737" s="46"/>
      <c r="BM737" s="46"/>
      <c r="BN737" s="46"/>
      <c r="BO737" s="46"/>
      <c r="BP737" s="46"/>
      <c r="BQ737" s="46"/>
      <c r="BR737" s="46"/>
      <c r="BS737" s="46"/>
      <c r="BT737" s="46"/>
      <c r="BU737" s="46"/>
      <c r="BV737" s="46"/>
      <c r="BW737" s="46"/>
      <c r="BX737" s="46"/>
      <c r="BY737" s="46"/>
      <c r="BZ737" s="46"/>
      <c r="CA737" s="46"/>
      <c r="CB737" s="46"/>
      <c r="CC737" s="46"/>
      <c r="CD737" s="46"/>
      <c r="CE737" s="46"/>
      <c r="CF737" s="46"/>
      <c r="CG737" s="46"/>
      <c r="CH737" s="46"/>
    </row>
    <row r="738" spans="1:86" s="2" customFormat="1" ht="12">
      <c r="A738" s="21" t="s">
        <v>217</v>
      </c>
      <c r="B738" s="20" t="s">
        <v>49</v>
      </c>
      <c r="C738" s="23" t="s">
        <v>45</v>
      </c>
      <c r="D738" s="23" t="s">
        <v>5</v>
      </c>
      <c r="E738" s="20" t="s">
        <v>171</v>
      </c>
      <c r="F738" s="20" t="s">
        <v>218</v>
      </c>
      <c r="G738" s="64">
        <v>340</v>
      </c>
      <c r="H738" s="103"/>
      <c r="I738" s="64">
        <f t="shared" si="174"/>
        <v>340</v>
      </c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  <c r="AD738" s="46"/>
      <c r="AE738" s="46"/>
      <c r="AF738" s="46"/>
      <c r="AG738" s="46"/>
      <c r="AH738" s="46"/>
      <c r="AI738" s="46"/>
      <c r="AJ738" s="46"/>
      <c r="AK738" s="46"/>
      <c r="AL738" s="46"/>
      <c r="AM738" s="46"/>
      <c r="AN738" s="46"/>
      <c r="AO738" s="46"/>
      <c r="AP738" s="46"/>
      <c r="AQ738" s="46"/>
      <c r="AR738" s="46"/>
      <c r="AS738" s="46"/>
      <c r="AT738" s="46"/>
      <c r="AU738" s="46"/>
      <c r="AV738" s="46"/>
      <c r="AW738" s="46"/>
      <c r="AX738" s="46"/>
      <c r="AY738" s="46"/>
      <c r="AZ738" s="46"/>
      <c r="BA738" s="46"/>
      <c r="BB738" s="46"/>
      <c r="BC738" s="46"/>
      <c r="BD738" s="46"/>
      <c r="BE738" s="46"/>
      <c r="BF738" s="46"/>
      <c r="BG738" s="46"/>
      <c r="BH738" s="46"/>
      <c r="BI738" s="46"/>
      <c r="BJ738" s="46"/>
      <c r="BK738" s="46"/>
      <c r="BL738" s="46"/>
      <c r="BM738" s="46"/>
      <c r="BN738" s="46"/>
      <c r="BO738" s="46"/>
      <c r="BP738" s="46"/>
      <c r="BQ738" s="46"/>
      <c r="BR738" s="46"/>
      <c r="BS738" s="46"/>
      <c r="BT738" s="46"/>
      <c r="BU738" s="46"/>
      <c r="BV738" s="46"/>
      <c r="BW738" s="46"/>
      <c r="BX738" s="46"/>
      <c r="BY738" s="46"/>
      <c r="BZ738" s="46"/>
      <c r="CA738" s="46"/>
      <c r="CB738" s="46"/>
      <c r="CC738" s="46"/>
      <c r="CD738" s="46"/>
      <c r="CE738" s="46"/>
      <c r="CF738" s="46"/>
      <c r="CG738" s="46"/>
      <c r="CH738" s="46"/>
    </row>
    <row r="739" spans="1:86" s="2" customFormat="1" ht="3.75" customHeight="1">
      <c r="A739" s="21"/>
      <c r="B739" s="20"/>
      <c r="C739" s="23"/>
      <c r="D739" s="23"/>
      <c r="E739" s="23"/>
      <c r="F739" s="23"/>
      <c r="G739" s="64"/>
      <c r="H739" s="103"/>
      <c r="I739" s="63"/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  <c r="AE739" s="46"/>
      <c r="AF739" s="46"/>
      <c r="AG739" s="46"/>
      <c r="AH739" s="46"/>
      <c r="AI739" s="46"/>
      <c r="AJ739" s="46"/>
      <c r="AK739" s="46"/>
      <c r="AL739" s="46"/>
      <c r="AM739" s="46"/>
      <c r="AN739" s="46"/>
      <c r="AO739" s="46"/>
      <c r="AP739" s="46"/>
      <c r="AQ739" s="46"/>
      <c r="AR739" s="46"/>
      <c r="AS739" s="46"/>
      <c r="AT739" s="46"/>
      <c r="AU739" s="46"/>
      <c r="AV739" s="46"/>
      <c r="AW739" s="46"/>
      <c r="AX739" s="46"/>
      <c r="AY739" s="46"/>
      <c r="AZ739" s="46"/>
      <c r="BA739" s="46"/>
      <c r="BB739" s="46"/>
      <c r="BC739" s="46"/>
      <c r="BD739" s="46"/>
      <c r="BE739" s="46"/>
      <c r="BF739" s="46"/>
      <c r="BG739" s="46"/>
      <c r="BH739" s="46"/>
      <c r="BI739" s="46"/>
      <c r="BJ739" s="46"/>
      <c r="BK739" s="46"/>
      <c r="BL739" s="46"/>
      <c r="BM739" s="46"/>
      <c r="BN739" s="46"/>
      <c r="BO739" s="46"/>
      <c r="BP739" s="46"/>
      <c r="BQ739" s="46"/>
      <c r="BR739" s="46"/>
      <c r="BS739" s="46"/>
      <c r="BT739" s="46"/>
      <c r="BU739" s="46"/>
      <c r="BV739" s="46"/>
      <c r="BW739" s="46"/>
      <c r="BX739" s="46"/>
      <c r="BY739" s="46"/>
      <c r="BZ739" s="46"/>
      <c r="CA739" s="46"/>
      <c r="CB739" s="46"/>
      <c r="CC739" s="46"/>
      <c r="CD739" s="46"/>
      <c r="CE739" s="46"/>
      <c r="CF739" s="46"/>
      <c r="CG739" s="46"/>
      <c r="CH739" s="46"/>
    </row>
    <row r="740" spans="1:86" s="2" customFormat="1">
      <c r="A740" s="62" t="s">
        <v>124</v>
      </c>
      <c r="B740" s="16" t="s">
        <v>50</v>
      </c>
      <c r="C740" s="27"/>
      <c r="D740" s="27"/>
      <c r="E740" s="27"/>
      <c r="F740" s="27"/>
      <c r="G740" s="63">
        <f>G741+G779+G786+G799+G806+G847+G840+G827</f>
        <v>47074.5</v>
      </c>
      <c r="H740" s="63">
        <f>H741+H779+H786+H799+H806+H847+H840+H827</f>
        <v>65</v>
      </c>
      <c r="I740" s="63">
        <f t="shared" si="174"/>
        <v>47139.5</v>
      </c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  <c r="AE740" s="46"/>
      <c r="AF740" s="46"/>
      <c r="AG740" s="46"/>
      <c r="AH740" s="46"/>
      <c r="AI740" s="46"/>
      <c r="AJ740" s="46"/>
      <c r="AK740" s="46"/>
      <c r="AL740" s="46"/>
      <c r="AM740" s="46"/>
      <c r="AN740" s="46"/>
      <c r="AO740" s="46"/>
      <c r="AP740" s="46"/>
      <c r="AQ740" s="46"/>
      <c r="AR740" s="46"/>
      <c r="AS740" s="46"/>
      <c r="AT740" s="46"/>
      <c r="AU740" s="46"/>
      <c r="AV740" s="46"/>
      <c r="AW740" s="46"/>
      <c r="AX740" s="46"/>
      <c r="AY740" s="46"/>
      <c r="AZ740" s="46"/>
      <c r="BA740" s="46"/>
      <c r="BB740" s="46"/>
      <c r="BC740" s="46"/>
      <c r="BD740" s="46"/>
      <c r="BE740" s="46"/>
      <c r="BF740" s="46"/>
      <c r="BG740" s="46"/>
      <c r="BH740" s="46"/>
      <c r="BI740" s="46"/>
      <c r="BJ740" s="46"/>
      <c r="BK740" s="46"/>
      <c r="BL740" s="46"/>
      <c r="BM740" s="46"/>
      <c r="BN740" s="46"/>
      <c r="BO740" s="46"/>
      <c r="BP740" s="46"/>
      <c r="BQ740" s="46"/>
      <c r="BR740" s="46"/>
      <c r="BS740" s="46"/>
      <c r="BT740" s="46"/>
      <c r="BU740" s="46"/>
      <c r="BV740" s="46"/>
      <c r="BW740" s="46"/>
      <c r="BX740" s="46"/>
      <c r="BY740" s="46"/>
      <c r="BZ740" s="46"/>
      <c r="CA740" s="46"/>
      <c r="CB740" s="46"/>
      <c r="CC740" s="46"/>
      <c r="CD740" s="46"/>
      <c r="CE740" s="46"/>
      <c r="CF740" s="46"/>
      <c r="CG740" s="46"/>
      <c r="CH740" s="46"/>
    </row>
    <row r="741" spans="1:86" s="2" customFormat="1" ht="12">
      <c r="A741" s="28" t="s">
        <v>1</v>
      </c>
      <c r="B741" s="16" t="s">
        <v>50</v>
      </c>
      <c r="C741" s="16" t="s">
        <v>5</v>
      </c>
      <c r="D741" s="27"/>
      <c r="E741" s="27"/>
      <c r="F741" s="27"/>
      <c r="G741" s="63">
        <f>G742+G748+G763+G768+G758</f>
        <v>8633.2999999999993</v>
      </c>
      <c r="H741" s="63">
        <f t="shared" ref="H741" si="197">H742+H748+H763+H768+H758</f>
        <v>0</v>
      </c>
      <c r="I741" s="63">
        <f t="shared" si="174"/>
        <v>8633.2999999999993</v>
      </c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  <c r="AH741" s="46"/>
      <c r="AI741" s="46"/>
      <c r="AJ741" s="46"/>
      <c r="AK741" s="46"/>
      <c r="AL741" s="46"/>
      <c r="AM741" s="46"/>
      <c r="AN741" s="46"/>
      <c r="AO741" s="46"/>
      <c r="AP741" s="46"/>
      <c r="AQ741" s="46"/>
      <c r="AR741" s="46"/>
      <c r="AS741" s="46"/>
      <c r="AT741" s="46"/>
      <c r="AU741" s="46"/>
      <c r="AV741" s="46"/>
      <c r="AW741" s="46"/>
      <c r="AX741" s="46"/>
      <c r="AY741" s="46"/>
      <c r="AZ741" s="46"/>
      <c r="BA741" s="46"/>
      <c r="BB741" s="46"/>
      <c r="BC741" s="46"/>
      <c r="BD741" s="46"/>
      <c r="BE741" s="46"/>
      <c r="BF741" s="46"/>
      <c r="BG741" s="46"/>
      <c r="BH741" s="46"/>
      <c r="BI741" s="46"/>
      <c r="BJ741" s="46"/>
      <c r="BK741" s="46"/>
      <c r="BL741" s="46"/>
      <c r="BM741" s="46"/>
      <c r="BN741" s="46"/>
      <c r="BO741" s="46"/>
      <c r="BP741" s="46"/>
      <c r="BQ741" s="46"/>
      <c r="BR741" s="46"/>
      <c r="BS741" s="46"/>
      <c r="BT741" s="46"/>
      <c r="BU741" s="46"/>
      <c r="BV741" s="46"/>
      <c r="BW741" s="46"/>
      <c r="BX741" s="46"/>
      <c r="BY741" s="46"/>
      <c r="BZ741" s="46"/>
      <c r="CA741" s="46"/>
      <c r="CB741" s="46"/>
      <c r="CC741" s="46"/>
      <c r="CD741" s="46"/>
      <c r="CE741" s="46"/>
      <c r="CF741" s="46"/>
      <c r="CG741" s="46"/>
      <c r="CH741" s="46"/>
    </row>
    <row r="742" spans="1:86" s="3" customFormat="1" ht="24">
      <c r="A742" s="22" t="s">
        <v>56</v>
      </c>
      <c r="B742" s="18" t="s">
        <v>50</v>
      </c>
      <c r="C742" s="18" t="s">
        <v>5</v>
      </c>
      <c r="D742" s="18" t="s">
        <v>14</v>
      </c>
      <c r="E742" s="18"/>
      <c r="F742" s="18"/>
      <c r="G742" s="65">
        <f t="shared" ref="G742:H746" si="198">G743</f>
        <v>437.5</v>
      </c>
      <c r="H742" s="65">
        <f t="shared" si="198"/>
        <v>0</v>
      </c>
      <c r="I742" s="65">
        <f t="shared" si="174"/>
        <v>437.5</v>
      </c>
      <c r="J742" s="47"/>
      <c r="K742" s="47"/>
      <c r="L742" s="47"/>
      <c r="M742" s="47"/>
      <c r="N742" s="47"/>
      <c r="O742" s="47"/>
      <c r="P742" s="47"/>
      <c r="Q742" s="47"/>
      <c r="R742" s="47"/>
      <c r="S742" s="47"/>
      <c r="T742" s="47"/>
      <c r="U742" s="47"/>
      <c r="V742" s="47"/>
      <c r="W742" s="47"/>
      <c r="X742" s="47"/>
      <c r="Y742" s="47"/>
      <c r="Z742" s="47"/>
      <c r="AA742" s="47"/>
      <c r="AB742" s="47"/>
      <c r="AC742" s="47"/>
      <c r="AD742" s="47"/>
      <c r="AE742" s="47"/>
      <c r="AF742" s="47"/>
      <c r="AG742" s="47"/>
      <c r="AH742" s="47"/>
      <c r="AI742" s="47"/>
      <c r="AJ742" s="47"/>
      <c r="AK742" s="47"/>
      <c r="AL742" s="47"/>
      <c r="AM742" s="47"/>
      <c r="AN742" s="47"/>
      <c r="AO742" s="47"/>
      <c r="AP742" s="47"/>
      <c r="AQ742" s="47"/>
      <c r="AR742" s="47"/>
      <c r="AS742" s="47"/>
      <c r="AT742" s="47"/>
      <c r="AU742" s="47"/>
      <c r="AV742" s="47"/>
      <c r="AW742" s="47"/>
      <c r="AX742" s="47"/>
      <c r="AY742" s="47"/>
      <c r="AZ742" s="47"/>
      <c r="BA742" s="47"/>
      <c r="BB742" s="47"/>
      <c r="BC742" s="47"/>
      <c r="BD742" s="47"/>
      <c r="BE742" s="47"/>
      <c r="BF742" s="47"/>
      <c r="BG742" s="47"/>
      <c r="BH742" s="47"/>
      <c r="BI742" s="47"/>
      <c r="BJ742" s="47"/>
      <c r="BK742" s="47"/>
      <c r="BL742" s="47"/>
      <c r="BM742" s="47"/>
      <c r="BN742" s="47"/>
      <c r="BO742" s="47"/>
      <c r="BP742" s="47"/>
      <c r="BQ742" s="47"/>
      <c r="BR742" s="47"/>
      <c r="BS742" s="47"/>
      <c r="BT742" s="47"/>
      <c r="BU742" s="47"/>
      <c r="BV742" s="47"/>
      <c r="BW742" s="47"/>
      <c r="BX742" s="47"/>
      <c r="BY742" s="47"/>
      <c r="BZ742" s="47"/>
      <c r="CA742" s="47"/>
      <c r="CB742" s="47"/>
      <c r="CC742" s="47"/>
      <c r="CD742" s="47"/>
      <c r="CE742" s="47"/>
      <c r="CF742" s="47"/>
      <c r="CG742" s="47"/>
      <c r="CH742" s="47"/>
    </row>
    <row r="743" spans="1:86" s="3" customFormat="1" ht="24">
      <c r="A743" s="21" t="s">
        <v>288</v>
      </c>
      <c r="B743" s="20" t="s">
        <v>50</v>
      </c>
      <c r="C743" s="20" t="s">
        <v>5</v>
      </c>
      <c r="D743" s="20" t="s">
        <v>14</v>
      </c>
      <c r="E743" s="20" t="s">
        <v>188</v>
      </c>
      <c r="F743" s="19"/>
      <c r="G743" s="64">
        <f t="shared" si="198"/>
        <v>437.5</v>
      </c>
      <c r="H743" s="64">
        <f t="shared" si="198"/>
        <v>0</v>
      </c>
      <c r="I743" s="64">
        <f t="shared" si="174"/>
        <v>437.5</v>
      </c>
      <c r="J743" s="47"/>
      <c r="K743" s="47"/>
      <c r="L743" s="47"/>
      <c r="M743" s="47"/>
      <c r="N743" s="47"/>
      <c r="O743" s="47"/>
      <c r="P743" s="47"/>
      <c r="Q743" s="47"/>
      <c r="R743" s="47"/>
      <c r="S743" s="47"/>
      <c r="T743" s="47"/>
      <c r="U743" s="47"/>
      <c r="V743" s="47"/>
      <c r="W743" s="47"/>
      <c r="X743" s="47"/>
      <c r="Y743" s="47"/>
      <c r="Z743" s="47"/>
      <c r="AA743" s="47"/>
      <c r="AB743" s="47"/>
      <c r="AC743" s="47"/>
      <c r="AD743" s="47"/>
      <c r="AE743" s="47"/>
      <c r="AF743" s="47"/>
      <c r="AG743" s="47"/>
      <c r="AH743" s="47"/>
      <c r="AI743" s="47"/>
      <c r="AJ743" s="47"/>
      <c r="AK743" s="47"/>
      <c r="AL743" s="47"/>
      <c r="AM743" s="47"/>
      <c r="AN743" s="47"/>
      <c r="AO743" s="47"/>
      <c r="AP743" s="47"/>
      <c r="AQ743" s="47"/>
      <c r="AR743" s="47"/>
      <c r="AS743" s="47"/>
      <c r="AT743" s="47"/>
      <c r="AU743" s="47"/>
      <c r="AV743" s="47"/>
      <c r="AW743" s="47"/>
      <c r="AX743" s="47"/>
      <c r="AY743" s="47"/>
      <c r="AZ743" s="47"/>
      <c r="BA743" s="47"/>
      <c r="BB743" s="47"/>
      <c r="BC743" s="47"/>
      <c r="BD743" s="47"/>
      <c r="BE743" s="47"/>
      <c r="BF743" s="47"/>
      <c r="BG743" s="47"/>
      <c r="BH743" s="47"/>
      <c r="BI743" s="47"/>
      <c r="BJ743" s="47"/>
      <c r="BK743" s="47"/>
      <c r="BL743" s="47"/>
      <c r="BM743" s="47"/>
      <c r="BN743" s="47"/>
      <c r="BO743" s="47"/>
      <c r="BP743" s="47"/>
      <c r="BQ743" s="47"/>
      <c r="BR743" s="47"/>
      <c r="BS743" s="47"/>
      <c r="BT743" s="47"/>
      <c r="BU743" s="47"/>
      <c r="BV743" s="47"/>
      <c r="BW743" s="47"/>
      <c r="BX743" s="47"/>
      <c r="BY743" s="47"/>
      <c r="BZ743" s="47"/>
      <c r="CA743" s="47"/>
      <c r="CB743" s="47"/>
      <c r="CC743" s="47"/>
      <c r="CD743" s="47"/>
      <c r="CE743" s="47"/>
      <c r="CF743" s="47"/>
      <c r="CG743" s="47"/>
      <c r="CH743" s="47"/>
    </row>
    <row r="744" spans="1:86" s="3" customFormat="1" ht="24">
      <c r="A744" s="21" t="s">
        <v>292</v>
      </c>
      <c r="B744" s="20" t="s">
        <v>50</v>
      </c>
      <c r="C744" s="20" t="s">
        <v>5</v>
      </c>
      <c r="D744" s="20" t="s">
        <v>14</v>
      </c>
      <c r="E744" s="20" t="s">
        <v>189</v>
      </c>
      <c r="F744" s="20"/>
      <c r="G744" s="64">
        <f t="shared" si="198"/>
        <v>437.5</v>
      </c>
      <c r="H744" s="64">
        <f t="shared" si="198"/>
        <v>0</v>
      </c>
      <c r="I744" s="64">
        <f t="shared" si="174"/>
        <v>437.5</v>
      </c>
      <c r="J744" s="47"/>
      <c r="K744" s="47"/>
      <c r="L744" s="47"/>
      <c r="M744" s="47"/>
      <c r="N744" s="47"/>
      <c r="O744" s="47"/>
      <c r="P744" s="47"/>
      <c r="Q744" s="47"/>
      <c r="R744" s="47"/>
      <c r="S744" s="47"/>
      <c r="T744" s="47"/>
      <c r="U744" s="47"/>
      <c r="V744" s="47"/>
      <c r="W744" s="47"/>
      <c r="X744" s="47"/>
      <c r="Y744" s="47"/>
      <c r="Z744" s="47"/>
      <c r="AA744" s="47"/>
      <c r="AB744" s="47"/>
      <c r="AC744" s="47"/>
      <c r="AD744" s="47"/>
      <c r="AE744" s="47"/>
      <c r="AF744" s="47"/>
      <c r="AG744" s="47"/>
      <c r="AH744" s="47"/>
      <c r="AI744" s="47"/>
      <c r="AJ744" s="47"/>
      <c r="AK744" s="47"/>
      <c r="AL744" s="47"/>
      <c r="AM744" s="47"/>
      <c r="AN744" s="47"/>
      <c r="AO744" s="47"/>
      <c r="AP744" s="47"/>
      <c r="AQ744" s="47"/>
      <c r="AR744" s="47"/>
      <c r="AS744" s="47"/>
      <c r="AT744" s="47"/>
      <c r="AU744" s="47"/>
      <c r="AV744" s="47"/>
      <c r="AW744" s="47"/>
      <c r="AX744" s="47"/>
      <c r="AY744" s="47"/>
      <c r="AZ744" s="47"/>
      <c r="BA744" s="47"/>
      <c r="BB744" s="47"/>
      <c r="BC744" s="47"/>
      <c r="BD744" s="47"/>
      <c r="BE744" s="47"/>
      <c r="BF744" s="47"/>
      <c r="BG744" s="47"/>
      <c r="BH744" s="47"/>
      <c r="BI744" s="47"/>
      <c r="BJ744" s="47"/>
      <c r="BK744" s="47"/>
      <c r="BL744" s="47"/>
      <c r="BM744" s="47"/>
      <c r="BN744" s="47"/>
      <c r="BO744" s="47"/>
      <c r="BP744" s="47"/>
      <c r="BQ744" s="47"/>
      <c r="BR744" s="47"/>
      <c r="BS744" s="47"/>
      <c r="BT744" s="47"/>
      <c r="BU744" s="47"/>
      <c r="BV744" s="47"/>
      <c r="BW744" s="47"/>
      <c r="BX744" s="47"/>
      <c r="BY744" s="47"/>
      <c r="BZ744" s="47"/>
      <c r="CA744" s="47"/>
      <c r="CB744" s="47"/>
      <c r="CC744" s="47"/>
      <c r="CD744" s="47"/>
      <c r="CE744" s="47"/>
      <c r="CF744" s="47"/>
      <c r="CG744" s="47"/>
      <c r="CH744" s="47"/>
    </row>
    <row r="745" spans="1:86" s="3" customFormat="1">
      <c r="A745" s="21" t="s">
        <v>101</v>
      </c>
      <c r="B745" s="20" t="s">
        <v>50</v>
      </c>
      <c r="C745" s="20" t="s">
        <v>5</v>
      </c>
      <c r="D745" s="20" t="s">
        <v>14</v>
      </c>
      <c r="E745" s="20" t="s">
        <v>190</v>
      </c>
      <c r="F745" s="20"/>
      <c r="G745" s="64">
        <f t="shared" si="198"/>
        <v>437.5</v>
      </c>
      <c r="H745" s="64">
        <f t="shared" si="198"/>
        <v>0</v>
      </c>
      <c r="I745" s="64">
        <f t="shared" si="174"/>
        <v>437.5</v>
      </c>
      <c r="J745" s="47"/>
      <c r="K745" s="47"/>
      <c r="L745" s="47"/>
      <c r="M745" s="47"/>
      <c r="N745" s="47"/>
      <c r="O745" s="47"/>
      <c r="P745" s="47"/>
      <c r="Q745" s="47"/>
      <c r="R745" s="47"/>
      <c r="S745" s="47"/>
      <c r="T745" s="47"/>
      <c r="U745" s="47"/>
      <c r="V745" s="47"/>
      <c r="W745" s="47"/>
      <c r="X745" s="47"/>
      <c r="Y745" s="47"/>
      <c r="Z745" s="47"/>
      <c r="AA745" s="47"/>
      <c r="AB745" s="47"/>
      <c r="AC745" s="47"/>
      <c r="AD745" s="47"/>
      <c r="AE745" s="47"/>
      <c r="AF745" s="47"/>
      <c r="AG745" s="47"/>
      <c r="AH745" s="47"/>
      <c r="AI745" s="47"/>
      <c r="AJ745" s="47"/>
      <c r="AK745" s="47"/>
      <c r="AL745" s="47"/>
      <c r="AM745" s="47"/>
      <c r="AN745" s="47"/>
      <c r="AO745" s="47"/>
      <c r="AP745" s="47"/>
      <c r="AQ745" s="47"/>
      <c r="AR745" s="47"/>
      <c r="AS745" s="47"/>
      <c r="AT745" s="47"/>
      <c r="AU745" s="47"/>
      <c r="AV745" s="47"/>
      <c r="AW745" s="47"/>
      <c r="AX745" s="47"/>
      <c r="AY745" s="47"/>
      <c r="AZ745" s="47"/>
      <c r="BA745" s="47"/>
      <c r="BB745" s="47"/>
      <c r="BC745" s="47"/>
      <c r="BD745" s="47"/>
      <c r="BE745" s="47"/>
      <c r="BF745" s="47"/>
      <c r="BG745" s="47"/>
      <c r="BH745" s="47"/>
      <c r="BI745" s="47"/>
      <c r="BJ745" s="47"/>
      <c r="BK745" s="47"/>
      <c r="BL745" s="47"/>
      <c r="BM745" s="47"/>
      <c r="BN745" s="47"/>
      <c r="BO745" s="47"/>
      <c r="BP745" s="47"/>
      <c r="BQ745" s="47"/>
      <c r="BR745" s="47"/>
      <c r="BS745" s="47"/>
      <c r="BT745" s="47"/>
      <c r="BU745" s="47"/>
      <c r="BV745" s="47"/>
      <c r="BW745" s="47"/>
      <c r="BX745" s="47"/>
      <c r="BY745" s="47"/>
      <c r="BZ745" s="47"/>
      <c r="CA745" s="47"/>
      <c r="CB745" s="47"/>
      <c r="CC745" s="47"/>
      <c r="CD745" s="47"/>
      <c r="CE745" s="47"/>
      <c r="CF745" s="47"/>
      <c r="CG745" s="47"/>
      <c r="CH745" s="47"/>
    </row>
    <row r="746" spans="1:86" s="3" customFormat="1">
      <c r="A746" s="21" t="s">
        <v>104</v>
      </c>
      <c r="B746" s="20" t="s">
        <v>50</v>
      </c>
      <c r="C746" s="20" t="s">
        <v>5</v>
      </c>
      <c r="D746" s="20" t="s">
        <v>14</v>
      </c>
      <c r="E746" s="20" t="s">
        <v>190</v>
      </c>
      <c r="F746" s="20" t="s">
        <v>102</v>
      </c>
      <c r="G746" s="64">
        <f t="shared" si="198"/>
        <v>437.5</v>
      </c>
      <c r="H746" s="64">
        <f t="shared" si="198"/>
        <v>0</v>
      </c>
      <c r="I746" s="64">
        <f t="shared" si="174"/>
        <v>437.5</v>
      </c>
      <c r="J746" s="47"/>
      <c r="K746" s="47"/>
      <c r="L746" s="47"/>
      <c r="M746" s="47"/>
      <c r="N746" s="47"/>
      <c r="O746" s="47"/>
      <c r="P746" s="47"/>
      <c r="Q746" s="47"/>
      <c r="R746" s="47"/>
      <c r="S746" s="47"/>
      <c r="T746" s="47"/>
      <c r="U746" s="47"/>
      <c r="V746" s="47"/>
      <c r="W746" s="47"/>
      <c r="X746" s="47"/>
      <c r="Y746" s="47"/>
      <c r="Z746" s="47"/>
      <c r="AA746" s="47"/>
      <c r="AB746" s="47"/>
      <c r="AC746" s="47"/>
      <c r="AD746" s="47"/>
      <c r="AE746" s="47"/>
      <c r="AF746" s="47"/>
      <c r="AG746" s="47"/>
      <c r="AH746" s="47"/>
      <c r="AI746" s="47"/>
      <c r="AJ746" s="47"/>
      <c r="AK746" s="47"/>
      <c r="AL746" s="47"/>
      <c r="AM746" s="47"/>
      <c r="AN746" s="47"/>
      <c r="AO746" s="47"/>
      <c r="AP746" s="47"/>
      <c r="AQ746" s="47"/>
      <c r="AR746" s="47"/>
      <c r="AS746" s="47"/>
      <c r="AT746" s="47"/>
      <c r="AU746" s="47"/>
      <c r="AV746" s="47"/>
      <c r="AW746" s="47"/>
      <c r="AX746" s="47"/>
      <c r="AY746" s="47"/>
      <c r="AZ746" s="47"/>
      <c r="BA746" s="47"/>
      <c r="BB746" s="47"/>
      <c r="BC746" s="47"/>
      <c r="BD746" s="47"/>
      <c r="BE746" s="47"/>
      <c r="BF746" s="47"/>
      <c r="BG746" s="47"/>
      <c r="BH746" s="47"/>
      <c r="BI746" s="47"/>
      <c r="BJ746" s="47"/>
      <c r="BK746" s="47"/>
      <c r="BL746" s="47"/>
      <c r="BM746" s="47"/>
      <c r="BN746" s="47"/>
      <c r="BO746" s="47"/>
      <c r="BP746" s="47"/>
      <c r="BQ746" s="47"/>
      <c r="BR746" s="47"/>
      <c r="BS746" s="47"/>
      <c r="BT746" s="47"/>
      <c r="BU746" s="47"/>
      <c r="BV746" s="47"/>
      <c r="BW746" s="47"/>
      <c r="BX746" s="47"/>
      <c r="BY746" s="47"/>
      <c r="BZ746" s="47"/>
      <c r="CA746" s="47"/>
      <c r="CB746" s="47"/>
      <c r="CC746" s="47"/>
      <c r="CD746" s="47"/>
      <c r="CE746" s="47"/>
      <c r="CF746" s="47"/>
      <c r="CG746" s="47"/>
      <c r="CH746" s="47"/>
    </row>
    <row r="747" spans="1:86" s="3" customFormat="1">
      <c r="A747" s="71" t="s">
        <v>105</v>
      </c>
      <c r="B747" s="51" t="s">
        <v>50</v>
      </c>
      <c r="C747" s="51" t="s">
        <v>5</v>
      </c>
      <c r="D747" s="51" t="s">
        <v>14</v>
      </c>
      <c r="E747" s="20" t="s">
        <v>190</v>
      </c>
      <c r="F747" s="51" t="s">
        <v>103</v>
      </c>
      <c r="G747" s="66">
        <v>437.5</v>
      </c>
      <c r="H747" s="103"/>
      <c r="I747" s="64">
        <f t="shared" si="174"/>
        <v>437.5</v>
      </c>
      <c r="J747" s="47"/>
      <c r="K747" s="47"/>
      <c r="L747" s="47"/>
      <c r="M747" s="47"/>
      <c r="N747" s="47"/>
      <c r="O747" s="47"/>
      <c r="P747" s="47"/>
      <c r="Q747" s="47"/>
      <c r="R747" s="47"/>
      <c r="S747" s="47"/>
      <c r="T747" s="47"/>
      <c r="U747" s="47"/>
      <c r="V747" s="47"/>
      <c r="W747" s="47"/>
      <c r="X747" s="47"/>
      <c r="Y747" s="47"/>
      <c r="Z747" s="47"/>
      <c r="AA747" s="47"/>
      <c r="AB747" s="47"/>
      <c r="AC747" s="47"/>
      <c r="AD747" s="47"/>
      <c r="AE747" s="47"/>
      <c r="AF747" s="47"/>
      <c r="AG747" s="47"/>
      <c r="AH747" s="47"/>
      <c r="AI747" s="47"/>
      <c r="AJ747" s="47"/>
      <c r="AK747" s="47"/>
      <c r="AL747" s="47"/>
      <c r="AM747" s="47"/>
      <c r="AN747" s="47"/>
      <c r="AO747" s="47"/>
      <c r="AP747" s="47"/>
      <c r="AQ747" s="47"/>
      <c r="AR747" s="47"/>
      <c r="AS747" s="47"/>
      <c r="AT747" s="47"/>
      <c r="AU747" s="47"/>
      <c r="AV747" s="47"/>
      <c r="AW747" s="47"/>
      <c r="AX747" s="47"/>
      <c r="AY747" s="47"/>
      <c r="AZ747" s="47"/>
      <c r="BA747" s="47"/>
      <c r="BB747" s="47"/>
      <c r="BC747" s="47"/>
      <c r="BD747" s="47"/>
      <c r="BE747" s="47"/>
      <c r="BF747" s="47"/>
      <c r="BG747" s="47"/>
      <c r="BH747" s="47"/>
      <c r="BI747" s="47"/>
      <c r="BJ747" s="47"/>
      <c r="BK747" s="47"/>
      <c r="BL747" s="47"/>
      <c r="BM747" s="47"/>
      <c r="BN747" s="47"/>
      <c r="BO747" s="47"/>
      <c r="BP747" s="47"/>
      <c r="BQ747" s="47"/>
      <c r="BR747" s="47"/>
      <c r="BS747" s="47"/>
      <c r="BT747" s="47"/>
      <c r="BU747" s="47"/>
      <c r="BV747" s="47"/>
      <c r="BW747" s="47"/>
      <c r="BX747" s="47"/>
      <c r="BY747" s="47"/>
      <c r="BZ747" s="47"/>
      <c r="CA747" s="47"/>
      <c r="CB747" s="47"/>
      <c r="CC747" s="47"/>
      <c r="CD747" s="47"/>
      <c r="CE747" s="47"/>
      <c r="CF747" s="47"/>
      <c r="CG747" s="47"/>
      <c r="CH747" s="47"/>
    </row>
    <row r="748" spans="1:86" s="3" customFormat="1" ht="24">
      <c r="A748" s="22" t="s">
        <v>29</v>
      </c>
      <c r="B748" s="18" t="s">
        <v>50</v>
      </c>
      <c r="C748" s="18" t="s">
        <v>5</v>
      </c>
      <c r="D748" s="18" t="s">
        <v>15</v>
      </c>
      <c r="E748" s="18"/>
      <c r="F748" s="18"/>
      <c r="G748" s="65">
        <f t="shared" ref="G748:H750" si="199">G749</f>
        <v>6920.4</v>
      </c>
      <c r="H748" s="65">
        <f t="shared" si="199"/>
        <v>0</v>
      </c>
      <c r="I748" s="65">
        <f t="shared" si="174"/>
        <v>6920.4</v>
      </c>
      <c r="J748" s="47"/>
      <c r="K748" s="47"/>
      <c r="L748" s="47"/>
      <c r="M748" s="47"/>
      <c r="N748" s="47"/>
      <c r="O748" s="47"/>
      <c r="P748" s="47"/>
      <c r="Q748" s="47"/>
      <c r="R748" s="47"/>
      <c r="S748" s="47"/>
      <c r="T748" s="47"/>
      <c r="U748" s="47"/>
      <c r="V748" s="47"/>
      <c r="W748" s="47"/>
      <c r="X748" s="47"/>
      <c r="Y748" s="47"/>
      <c r="Z748" s="47"/>
      <c r="AA748" s="47"/>
      <c r="AB748" s="47"/>
      <c r="AC748" s="47"/>
      <c r="AD748" s="47"/>
      <c r="AE748" s="47"/>
      <c r="AF748" s="47"/>
      <c r="AG748" s="47"/>
      <c r="AH748" s="47"/>
      <c r="AI748" s="47"/>
      <c r="AJ748" s="47"/>
      <c r="AK748" s="47"/>
      <c r="AL748" s="47"/>
      <c r="AM748" s="47"/>
      <c r="AN748" s="47"/>
      <c r="AO748" s="47"/>
      <c r="AP748" s="47"/>
      <c r="AQ748" s="47"/>
      <c r="AR748" s="47"/>
      <c r="AS748" s="47"/>
      <c r="AT748" s="47"/>
      <c r="AU748" s="47"/>
      <c r="AV748" s="47"/>
      <c r="AW748" s="47"/>
      <c r="AX748" s="47"/>
      <c r="AY748" s="47"/>
      <c r="AZ748" s="47"/>
      <c r="BA748" s="47"/>
      <c r="BB748" s="47"/>
      <c r="BC748" s="47"/>
      <c r="BD748" s="47"/>
      <c r="BE748" s="47"/>
      <c r="BF748" s="47"/>
      <c r="BG748" s="47"/>
      <c r="BH748" s="47"/>
      <c r="BI748" s="47"/>
      <c r="BJ748" s="47"/>
      <c r="BK748" s="47"/>
      <c r="BL748" s="47"/>
      <c r="BM748" s="47"/>
      <c r="BN748" s="47"/>
      <c r="BO748" s="47"/>
      <c r="BP748" s="47"/>
      <c r="BQ748" s="47"/>
      <c r="BR748" s="47"/>
      <c r="BS748" s="47"/>
      <c r="BT748" s="47"/>
      <c r="BU748" s="47"/>
      <c r="BV748" s="47"/>
      <c r="BW748" s="47"/>
      <c r="BX748" s="47"/>
      <c r="BY748" s="47"/>
      <c r="BZ748" s="47"/>
      <c r="CA748" s="47"/>
      <c r="CB748" s="47"/>
      <c r="CC748" s="47"/>
      <c r="CD748" s="47"/>
      <c r="CE748" s="47"/>
      <c r="CF748" s="47"/>
      <c r="CG748" s="47"/>
      <c r="CH748" s="47"/>
    </row>
    <row r="749" spans="1:86" s="3" customFormat="1" ht="24">
      <c r="A749" s="21" t="s">
        <v>288</v>
      </c>
      <c r="B749" s="20" t="s">
        <v>50</v>
      </c>
      <c r="C749" s="20" t="s">
        <v>5</v>
      </c>
      <c r="D749" s="20" t="s">
        <v>15</v>
      </c>
      <c r="E749" s="20" t="s">
        <v>188</v>
      </c>
      <c r="F749" s="20"/>
      <c r="G749" s="64">
        <f t="shared" si="199"/>
        <v>6920.4</v>
      </c>
      <c r="H749" s="64">
        <f t="shared" si="199"/>
        <v>0</v>
      </c>
      <c r="I749" s="64">
        <f t="shared" si="174"/>
        <v>6920.4</v>
      </c>
      <c r="J749" s="47"/>
      <c r="K749" s="47"/>
      <c r="L749" s="47"/>
      <c r="M749" s="47"/>
      <c r="N749" s="47"/>
      <c r="O749" s="47"/>
      <c r="P749" s="47"/>
      <c r="Q749" s="47"/>
      <c r="R749" s="47"/>
      <c r="S749" s="47"/>
      <c r="T749" s="47"/>
      <c r="U749" s="47"/>
      <c r="V749" s="47"/>
      <c r="W749" s="47"/>
      <c r="X749" s="47"/>
      <c r="Y749" s="47"/>
      <c r="Z749" s="47"/>
      <c r="AA749" s="47"/>
      <c r="AB749" s="47"/>
      <c r="AC749" s="47"/>
      <c r="AD749" s="47"/>
      <c r="AE749" s="47"/>
      <c r="AF749" s="47"/>
      <c r="AG749" s="47"/>
      <c r="AH749" s="47"/>
      <c r="AI749" s="47"/>
      <c r="AJ749" s="47"/>
      <c r="AK749" s="47"/>
      <c r="AL749" s="47"/>
      <c r="AM749" s="47"/>
      <c r="AN749" s="47"/>
      <c r="AO749" s="47"/>
      <c r="AP749" s="47"/>
      <c r="AQ749" s="47"/>
      <c r="AR749" s="47"/>
      <c r="AS749" s="47"/>
      <c r="AT749" s="47"/>
      <c r="AU749" s="47"/>
      <c r="AV749" s="47"/>
      <c r="AW749" s="47"/>
      <c r="AX749" s="47"/>
      <c r="AY749" s="47"/>
      <c r="AZ749" s="47"/>
      <c r="BA749" s="47"/>
      <c r="BB749" s="47"/>
      <c r="BC749" s="47"/>
      <c r="BD749" s="47"/>
      <c r="BE749" s="47"/>
      <c r="BF749" s="47"/>
      <c r="BG749" s="47"/>
      <c r="BH749" s="47"/>
      <c r="BI749" s="47"/>
      <c r="BJ749" s="47"/>
      <c r="BK749" s="47"/>
      <c r="BL749" s="47"/>
      <c r="BM749" s="47"/>
      <c r="BN749" s="47"/>
      <c r="BO749" s="47"/>
      <c r="BP749" s="47"/>
      <c r="BQ749" s="47"/>
      <c r="BR749" s="47"/>
      <c r="BS749" s="47"/>
      <c r="BT749" s="47"/>
      <c r="BU749" s="47"/>
      <c r="BV749" s="47"/>
      <c r="BW749" s="47"/>
      <c r="BX749" s="47"/>
      <c r="BY749" s="47"/>
      <c r="BZ749" s="47"/>
      <c r="CA749" s="47"/>
      <c r="CB749" s="47"/>
      <c r="CC749" s="47"/>
      <c r="CD749" s="47"/>
      <c r="CE749" s="47"/>
      <c r="CF749" s="47"/>
      <c r="CG749" s="47"/>
      <c r="CH749" s="47"/>
    </row>
    <row r="750" spans="1:86" s="12" customFormat="1" ht="24">
      <c r="A750" s="21" t="s">
        <v>292</v>
      </c>
      <c r="B750" s="20" t="s">
        <v>50</v>
      </c>
      <c r="C750" s="20" t="s">
        <v>5</v>
      </c>
      <c r="D750" s="20" t="s">
        <v>15</v>
      </c>
      <c r="E750" s="20" t="s">
        <v>189</v>
      </c>
      <c r="F750" s="20"/>
      <c r="G750" s="64">
        <f t="shared" si="199"/>
        <v>6920.4</v>
      </c>
      <c r="H750" s="64">
        <f t="shared" si="199"/>
        <v>0</v>
      </c>
      <c r="I750" s="64">
        <f t="shared" si="174"/>
        <v>6920.4</v>
      </c>
      <c r="J750" s="47"/>
      <c r="K750" s="47"/>
      <c r="L750" s="47"/>
      <c r="M750" s="47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  <c r="AB750" s="49"/>
      <c r="AC750" s="49"/>
      <c r="AD750" s="49"/>
      <c r="AE750" s="49"/>
      <c r="AF750" s="49"/>
      <c r="AG750" s="49"/>
      <c r="AH750" s="49"/>
      <c r="AI750" s="49"/>
      <c r="AJ750" s="49"/>
      <c r="AK750" s="49"/>
      <c r="AL750" s="49"/>
      <c r="AM750" s="49"/>
      <c r="AN750" s="49"/>
      <c r="AO750" s="49"/>
      <c r="AP750" s="49"/>
      <c r="AQ750" s="49"/>
      <c r="AR750" s="49"/>
      <c r="AS750" s="49"/>
      <c r="AT750" s="49"/>
      <c r="AU750" s="49"/>
      <c r="AV750" s="49"/>
      <c r="AW750" s="49"/>
      <c r="AX750" s="49"/>
      <c r="AY750" s="49"/>
      <c r="AZ750" s="49"/>
      <c r="BA750" s="49"/>
      <c r="BB750" s="49"/>
      <c r="BC750" s="49"/>
      <c r="BD750" s="49"/>
      <c r="BE750" s="49"/>
      <c r="BF750" s="49"/>
      <c r="BG750" s="49"/>
      <c r="BH750" s="49"/>
      <c r="BI750" s="49"/>
      <c r="BJ750" s="49"/>
      <c r="BK750" s="49"/>
      <c r="BL750" s="49"/>
      <c r="BM750" s="49"/>
      <c r="BN750" s="49"/>
      <c r="BO750" s="49"/>
      <c r="BP750" s="49"/>
      <c r="BQ750" s="49"/>
      <c r="BR750" s="49"/>
      <c r="BS750" s="49"/>
      <c r="BT750" s="49"/>
      <c r="BU750" s="49"/>
      <c r="BV750" s="49"/>
      <c r="BW750" s="49"/>
      <c r="BX750" s="49"/>
      <c r="BY750" s="49"/>
      <c r="BZ750" s="49"/>
      <c r="CA750" s="49"/>
      <c r="CB750" s="49"/>
      <c r="CC750" s="49"/>
      <c r="CD750" s="49"/>
      <c r="CE750" s="49"/>
      <c r="CF750" s="49"/>
      <c r="CG750" s="49"/>
      <c r="CH750" s="49"/>
    </row>
    <row r="751" spans="1:86" s="14" customFormat="1" ht="12">
      <c r="A751" s="21" t="s">
        <v>59</v>
      </c>
      <c r="B751" s="20" t="s">
        <v>50</v>
      </c>
      <c r="C751" s="20" t="s">
        <v>5</v>
      </c>
      <c r="D751" s="20" t="s">
        <v>15</v>
      </c>
      <c r="E751" s="20" t="s">
        <v>191</v>
      </c>
      <c r="F751" s="20"/>
      <c r="G751" s="64">
        <f>G752+G754+G756</f>
        <v>6920.4</v>
      </c>
      <c r="H751" s="64">
        <f t="shared" ref="H751" si="200">H752+H754+H756</f>
        <v>0</v>
      </c>
      <c r="I751" s="64">
        <f t="shared" si="174"/>
        <v>6920.4</v>
      </c>
      <c r="J751" s="45"/>
      <c r="K751" s="45"/>
      <c r="L751" s="45"/>
      <c r="M751" s="45"/>
      <c r="N751" s="45"/>
      <c r="O751" s="45"/>
      <c r="P751" s="45"/>
      <c r="Q751" s="45"/>
      <c r="R751" s="45"/>
      <c r="S751" s="45"/>
      <c r="T751" s="45"/>
      <c r="U751" s="45"/>
      <c r="V751" s="45"/>
      <c r="W751" s="45"/>
      <c r="X751" s="45"/>
      <c r="Y751" s="45"/>
      <c r="Z751" s="45"/>
      <c r="AA751" s="45"/>
      <c r="AB751" s="45"/>
      <c r="AC751" s="45"/>
      <c r="AD751" s="45"/>
      <c r="AE751" s="45"/>
      <c r="AF751" s="45"/>
      <c r="AG751" s="45"/>
      <c r="AH751" s="45"/>
      <c r="AI751" s="45"/>
      <c r="AJ751" s="45"/>
      <c r="AK751" s="45"/>
      <c r="AL751" s="45"/>
      <c r="AM751" s="45"/>
      <c r="AN751" s="45"/>
      <c r="AO751" s="45"/>
      <c r="AP751" s="45"/>
      <c r="AQ751" s="45"/>
      <c r="AR751" s="45"/>
      <c r="AS751" s="45"/>
      <c r="AT751" s="45"/>
      <c r="AU751" s="45"/>
      <c r="AV751" s="45"/>
      <c r="AW751" s="45"/>
      <c r="AX751" s="45"/>
      <c r="AY751" s="45"/>
      <c r="AZ751" s="45"/>
      <c r="BA751" s="45"/>
      <c r="BB751" s="45"/>
      <c r="BC751" s="45"/>
      <c r="BD751" s="45"/>
      <c r="BE751" s="45"/>
      <c r="BF751" s="45"/>
      <c r="BG751" s="45"/>
      <c r="BH751" s="45"/>
      <c r="BI751" s="45"/>
      <c r="BJ751" s="45"/>
      <c r="BK751" s="45"/>
      <c r="BL751" s="45"/>
      <c r="BM751" s="45"/>
      <c r="BN751" s="45"/>
      <c r="BO751" s="45"/>
      <c r="BP751" s="45"/>
      <c r="BQ751" s="45"/>
      <c r="BR751" s="45"/>
      <c r="BS751" s="45"/>
      <c r="BT751" s="45"/>
      <c r="BU751" s="45"/>
      <c r="BV751" s="45"/>
      <c r="BW751" s="45"/>
      <c r="BX751" s="45"/>
      <c r="BY751" s="45"/>
      <c r="BZ751" s="45"/>
      <c r="CA751" s="45"/>
      <c r="CB751" s="45"/>
      <c r="CC751" s="45"/>
      <c r="CD751" s="45"/>
      <c r="CE751" s="45"/>
      <c r="CF751" s="45"/>
      <c r="CG751" s="45"/>
      <c r="CH751" s="45"/>
    </row>
    <row r="752" spans="1:86" s="13" customFormat="1" ht="24">
      <c r="A752" s="21" t="s">
        <v>61</v>
      </c>
      <c r="B752" s="20" t="s">
        <v>50</v>
      </c>
      <c r="C752" s="20" t="s">
        <v>5</v>
      </c>
      <c r="D752" s="20" t="s">
        <v>15</v>
      </c>
      <c r="E752" s="20" t="s">
        <v>191</v>
      </c>
      <c r="F752" s="20" t="s">
        <v>60</v>
      </c>
      <c r="G752" s="64">
        <f>G753</f>
        <v>6300</v>
      </c>
      <c r="H752" s="64">
        <f t="shared" ref="H752" si="201">H753</f>
        <v>0</v>
      </c>
      <c r="I752" s="64">
        <f t="shared" si="174"/>
        <v>6300</v>
      </c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  <c r="AG752" s="46"/>
      <c r="AH752" s="46"/>
      <c r="AI752" s="46"/>
      <c r="AJ752" s="46"/>
      <c r="AK752" s="46"/>
      <c r="AL752" s="46"/>
      <c r="AM752" s="46"/>
      <c r="AN752" s="46"/>
      <c r="AO752" s="46"/>
      <c r="AP752" s="46"/>
      <c r="AQ752" s="46"/>
      <c r="AR752" s="46"/>
      <c r="AS752" s="46"/>
      <c r="AT752" s="46"/>
      <c r="AU752" s="46"/>
      <c r="AV752" s="46"/>
      <c r="AW752" s="46"/>
      <c r="AX752" s="46"/>
      <c r="AY752" s="46"/>
      <c r="AZ752" s="46"/>
      <c r="BA752" s="46"/>
      <c r="BB752" s="46"/>
      <c r="BC752" s="46"/>
      <c r="BD752" s="46"/>
      <c r="BE752" s="46"/>
      <c r="BF752" s="46"/>
      <c r="BG752" s="46"/>
      <c r="BH752" s="46"/>
      <c r="BI752" s="46"/>
      <c r="BJ752" s="46"/>
      <c r="BK752" s="46"/>
      <c r="BL752" s="46"/>
      <c r="BM752" s="46"/>
      <c r="BN752" s="46"/>
      <c r="BO752" s="46"/>
      <c r="BP752" s="46"/>
      <c r="BQ752" s="46"/>
      <c r="BR752" s="46"/>
      <c r="BS752" s="46"/>
      <c r="BT752" s="46"/>
      <c r="BU752" s="46"/>
      <c r="BV752" s="46"/>
      <c r="BW752" s="46"/>
      <c r="BX752" s="46"/>
      <c r="BY752" s="46"/>
      <c r="BZ752" s="46"/>
      <c r="CA752" s="46"/>
      <c r="CB752" s="46"/>
      <c r="CC752" s="46"/>
      <c r="CD752" s="46"/>
      <c r="CE752" s="46"/>
      <c r="CF752" s="46"/>
      <c r="CG752" s="46"/>
      <c r="CH752" s="46"/>
    </row>
    <row r="753" spans="1:86" s="13" customFormat="1" ht="12">
      <c r="A753" s="21" t="s">
        <v>63</v>
      </c>
      <c r="B753" s="20" t="s">
        <v>50</v>
      </c>
      <c r="C753" s="20" t="s">
        <v>5</v>
      </c>
      <c r="D753" s="20" t="s">
        <v>15</v>
      </c>
      <c r="E753" s="20" t="s">
        <v>191</v>
      </c>
      <c r="F753" s="20" t="s">
        <v>62</v>
      </c>
      <c r="G753" s="64">
        <v>6300</v>
      </c>
      <c r="H753" s="103"/>
      <c r="I753" s="64">
        <f t="shared" si="174"/>
        <v>6300</v>
      </c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  <c r="AO753" s="46"/>
      <c r="AP753" s="46"/>
      <c r="AQ753" s="46"/>
      <c r="AR753" s="46"/>
      <c r="AS753" s="46"/>
      <c r="AT753" s="46"/>
      <c r="AU753" s="46"/>
      <c r="AV753" s="46"/>
      <c r="AW753" s="46"/>
      <c r="AX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N753" s="46"/>
      <c r="BO753" s="46"/>
      <c r="BP753" s="46"/>
      <c r="BQ753" s="46"/>
      <c r="BR753" s="46"/>
      <c r="BS753" s="46"/>
      <c r="BT753" s="46"/>
      <c r="BU753" s="46"/>
      <c r="BV753" s="46"/>
      <c r="BW753" s="46"/>
      <c r="BX753" s="46"/>
      <c r="BY753" s="46"/>
      <c r="BZ753" s="46"/>
      <c r="CA753" s="46"/>
      <c r="CB753" s="46"/>
      <c r="CC753" s="46"/>
      <c r="CD753" s="46"/>
      <c r="CE753" s="46"/>
      <c r="CF753" s="46"/>
      <c r="CG753" s="46"/>
      <c r="CH753" s="46"/>
    </row>
    <row r="754" spans="1:86" s="13" customFormat="1" ht="12">
      <c r="A754" s="24" t="s">
        <v>69</v>
      </c>
      <c r="B754" s="20" t="s">
        <v>50</v>
      </c>
      <c r="C754" s="20" t="s">
        <v>5</v>
      </c>
      <c r="D754" s="20" t="s">
        <v>15</v>
      </c>
      <c r="E754" s="20" t="s">
        <v>191</v>
      </c>
      <c r="F754" s="20" t="s">
        <v>67</v>
      </c>
      <c r="G754" s="64">
        <f>G755</f>
        <v>620.4</v>
      </c>
      <c r="H754" s="64">
        <f t="shared" ref="H754" si="202">H755</f>
        <v>0</v>
      </c>
      <c r="I754" s="64">
        <f t="shared" si="174"/>
        <v>620.4</v>
      </c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  <c r="AH754" s="46"/>
      <c r="AI754" s="46"/>
      <c r="AJ754" s="46"/>
      <c r="AK754" s="46"/>
      <c r="AL754" s="46"/>
      <c r="AM754" s="46"/>
      <c r="AN754" s="46"/>
      <c r="AO754" s="46"/>
      <c r="AP754" s="46"/>
      <c r="AQ754" s="46"/>
      <c r="AR754" s="46"/>
      <c r="AS754" s="46"/>
      <c r="AT754" s="46"/>
      <c r="AU754" s="46"/>
      <c r="AV754" s="46"/>
      <c r="AW754" s="46"/>
      <c r="AX754" s="46"/>
      <c r="AY754" s="46"/>
      <c r="AZ754" s="46"/>
      <c r="BA754" s="46"/>
      <c r="BB754" s="46"/>
      <c r="BC754" s="46"/>
      <c r="BD754" s="46"/>
      <c r="BE754" s="46"/>
      <c r="BF754" s="46"/>
      <c r="BG754" s="46"/>
      <c r="BH754" s="46"/>
      <c r="BI754" s="46"/>
      <c r="BJ754" s="46"/>
      <c r="BK754" s="46"/>
      <c r="BL754" s="46"/>
      <c r="BM754" s="46"/>
      <c r="BN754" s="46"/>
      <c r="BO754" s="46"/>
      <c r="BP754" s="46"/>
      <c r="BQ754" s="46"/>
      <c r="BR754" s="46"/>
      <c r="BS754" s="46"/>
      <c r="BT754" s="46"/>
      <c r="BU754" s="46"/>
      <c r="BV754" s="46"/>
      <c r="BW754" s="46"/>
      <c r="BX754" s="46"/>
      <c r="BY754" s="46"/>
      <c r="BZ754" s="46"/>
      <c r="CA754" s="46"/>
      <c r="CB754" s="46"/>
      <c r="CC754" s="46"/>
      <c r="CD754" s="46"/>
      <c r="CE754" s="46"/>
      <c r="CF754" s="46"/>
      <c r="CG754" s="46"/>
      <c r="CH754" s="46"/>
    </row>
    <row r="755" spans="1:86" s="13" customFormat="1" ht="13.5" customHeight="1">
      <c r="A755" s="24" t="s">
        <v>87</v>
      </c>
      <c r="B755" s="20" t="s">
        <v>50</v>
      </c>
      <c r="C755" s="20" t="s">
        <v>5</v>
      </c>
      <c r="D755" s="20" t="s">
        <v>15</v>
      </c>
      <c r="E755" s="20" t="s">
        <v>191</v>
      </c>
      <c r="F755" s="20" t="s">
        <v>68</v>
      </c>
      <c r="G755" s="64">
        <v>620.4</v>
      </c>
      <c r="H755" s="103"/>
      <c r="I755" s="64">
        <f t="shared" si="174"/>
        <v>620.4</v>
      </c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  <c r="AG755" s="46"/>
      <c r="AH755" s="46"/>
      <c r="AI755" s="46"/>
      <c r="AJ755" s="46"/>
      <c r="AK755" s="46"/>
      <c r="AL755" s="46"/>
      <c r="AM755" s="46"/>
      <c r="AN755" s="46"/>
      <c r="AO755" s="46"/>
      <c r="AP755" s="46"/>
      <c r="AQ755" s="46"/>
      <c r="AR755" s="46"/>
      <c r="AS755" s="46"/>
      <c r="AT755" s="46"/>
      <c r="AU755" s="46"/>
      <c r="AV755" s="46"/>
      <c r="AW755" s="46"/>
      <c r="AX755" s="46"/>
      <c r="AY755" s="46"/>
      <c r="AZ755" s="46"/>
      <c r="BA755" s="46"/>
      <c r="BB755" s="46"/>
      <c r="BC755" s="46"/>
      <c r="BD755" s="46"/>
      <c r="BE755" s="46"/>
      <c r="BF755" s="46"/>
      <c r="BG755" s="46"/>
      <c r="BH755" s="46"/>
      <c r="BI755" s="46"/>
      <c r="BJ755" s="46"/>
      <c r="BK755" s="46"/>
      <c r="BL755" s="46"/>
      <c r="BM755" s="46"/>
      <c r="BN755" s="46"/>
      <c r="BO755" s="46"/>
      <c r="BP755" s="46"/>
      <c r="BQ755" s="46"/>
      <c r="BR755" s="46"/>
      <c r="BS755" s="46"/>
      <c r="BT755" s="46"/>
      <c r="BU755" s="46"/>
      <c r="BV755" s="46"/>
      <c r="BW755" s="46"/>
      <c r="BX755" s="46"/>
      <c r="BY755" s="46"/>
      <c r="BZ755" s="46"/>
      <c r="CA755" s="46"/>
      <c r="CB755" s="46"/>
      <c r="CC755" s="46"/>
      <c r="CD755" s="46"/>
      <c r="CE755" s="46"/>
      <c r="CF755" s="46"/>
      <c r="CG755" s="46"/>
      <c r="CH755" s="46"/>
    </row>
    <row r="756" spans="1:86" s="13" customFormat="1" ht="12" hidden="1">
      <c r="A756" s="21" t="s">
        <v>71</v>
      </c>
      <c r="B756" s="20" t="s">
        <v>50</v>
      </c>
      <c r="C756" s="20" t="s">
        <v>5</v>
      </c>
      <c r="D756" s="20" t="s">
        <v>15</v>
      </c>
      <c r="E756" s="20" t="s">
        <v>191</v>
      </c>
      <c r="F756" s="20" t="s">
        <v>22</v>
      </c>
      <c r="G756" s="64">
        <f>G757</f>
        <v>0</v>
      </c>
      <c r="H756" s="103"/>
      <c r="I756" s="63">
        <f t="shared" si="174"/>
        <v>0</v>
      </c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  <c r="AG756" s="46"/>
      <c r="AH756" s="46"/>
      <c r="AI756" s="46"/>
      <c r="AJ756" s="46"/>
      <c r="AK756" s="46"/>
      <c r="AL756" s="46"/>
      <c r="AM756" s="46"/>
      <c r="AN756" s="46"/>
      <c r="AO756" s="46"/>
      <c r="AP756" s="46"/>
      <c r="AQ756" s="46"/>
      <c r="AR756" s="46"/>
      <c r="AS756" s="46"/>
      <c r="AT756" s="46"/>
      <c r="AU756" s="46"/>
      <c r="AV756" s="46"/>
      <c r="AW756" s="46"/>
      <c r="AX756" s="46"/>
      <c r="AY756" s="46"/>
      <c r="AZ756" s="46"/>
      <c r="BA756" s="46"/>
      <c r="BB756" s="46"/>
      <c r="BC756" s="46"/>
      <c r="BD756" s="46"/>
      <c r="BE756" s="46"/>
      <c r="BF756" s="46"/>
      <c r="BG756" s="46"/>
      <c r="BH756" s="46"/>
      <c r="BI756" s="46"/>
      <c r="BJ756" s="46"/>
      <c r="BK756" s="46"/>
      <c r="BL756" s="46"/>
      <c r="BM756" s="46"/>
      <c r="BN756" s="46"/>
      <c r="BO756" s="46"/>
      <c r="BP756" s="46"/>
      <c r="BQ756" s="46"/>
      <c r="BR756" s="46"/>
      <c r="BS756" s="46"/>
      <c r="BT756" s="46"/>
      <c r="BU756" s="46"/>
      <c r="BV756" s="46"/>
      <c r="BW756" s="46"/>
      <c r="BX756" s="46"/>
      <c r="BY756" s="46"/>
      <c r="BZ756" s="46"/>
      <c r="CA756" s="46"/>
      <c r="CB756" s="46"/>
      <c r="CC756" s="46"/>
      <c r="CD756" s="46"/>
      <c r="CE756" s="46"/>
      <c r="CF756" s="46"/>
      <c r="CG756" s="46"/>
      <c r="CH756" s="46"/>
    </row>
    <row r="757" spans="1:86" s="13" customFormat="1" ht="12" hidden="1">
      <c r="A757" s="21" t="s">
        <v>72</v>
      </c>
      <c r="B757" s="20" t="s">
        <v>50</v>
      </c>
      <c r="C757" s="20" t="s">
        <v>5</v>
      </c>
      <c r="D757" s="20" t="s">
        <v>15</v>
      </c>
      <c r="E757" s="20" t="s">
        <v>191</v>
      </c>
      <c r="F757" s="20" t="s">
        <v>70</v>
      </c>
      <c r="G757" s="64"/>
      <c r="H757" s="103"/>
      <c r="I757" s="63">
        <f t="shared" si="174"/>
        <v>0</v>
      </c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  <c r="AH757" s="46"/>
      <c r="AI757" s="46"/>
      <c r="AJ757" s="46"/>
      <c r="AK757" s="46"/>
      <c r="AL757" s="46"/>
      <c r="AM757" s="46"/>
      <c r="AN757" s="46"/>
      <c r="AO757" s="46"/>
      <c r="AP757" s="46"/>
      <c r="AQ757" s="46"/>
      <c r="AR757" s="46"/>
      <c r="AS757" s="46"/>
      <c r="AT757" s="46"/>
      <c r="AU757" s="46"/>
      <c r="AV757" s="46"/>
      <c r="AW757" s="46"/>
      <c r="AX757" s="46"/>
      <c r="AY757" s="46"/>
      <c r="AZ757" s="46"/>
      <c r="BA757" s="46"/>
      <c r="BB757" s="46"/>
      <c r="BC757" s="46"/>
      <c r="BD757" s="46"/>
      <c r="BE757" s="46"/>
      <c r="BF757" s="46"/>
      <c r="BG757" s="46"/>
      <c r="BH757" s="46"/>
      <c r="BI757" s="46"/>
      <c r="BJ757" s="46"/>
      <c r="BK757" s="46"/>
      <c r="BL757" s="46"/>
      <c r="BM757" s="46"/>
      <c r="BN757" s="46"/>
      <c r="BO757" s="46"/>
      <c r="BP757" s="46"/>
      <c r="BQ757" s="46"/>
      <c r="BR757" s="46"/>
      <c r="BS757" s="46"/>
      <c r="BT757" s="46"/>
      <c r="BU757" s="46"/>
      <c r="BV757" s="46"/>
      <c r="BW757" s="46"/>
      <c r="BX757" s="46"/>
      <c r="BY757" s="46"/>
      <c r="BZ757" s="46"/>
      <c r="CA757" s="46"/>
      <c r="CB757" s="46"/>
      <c r="CC757" s="46"/>
      <c r="CD757" s="46"/>
      <c r="CE757" s="46"/>
      <c r="CF757" s="46"/>
      <c r="CG757" s="46"/>
      <c r="CH757" s="46"/>
    </row>
    <row r="758" spans="1:86" s="13" customFormat="1" ht="12" hidden="1">
      <c r="A758" s="22" t="s">
        <v>210</v>
      </c>
      <c r="B758" s="18" t="s">
        <v>50</v>
      </c>
      <c r="C758" s="18" t="s">
        <v>5</v>
      </c>
      <c r="D758" s="18" t="s">
        <v>9</v>
      </c>
      <c r="E758" s="18"/>
      <c r="F758" s="18"/>
      <c r="G758" s="65">
        <f t="shared" ref="G758:G761" si="203">G759</f>
        <v>0</v>
      </c>
      <c r="H758" s="103"/>
      <c r="I758" s="63">
        <f t="shared" si="174"/>
        <v>0</v>
      </c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  <c r="AO758" s="46"/>
      <c r="AP758" s="46"/>
      <c r="AQ758" s="46"/>
      <c r="AR758" s="46"/>
      <c r="AS758" s="46"/>
      <c r="AT758" s="46"/>
      <c r="AU758" s="46"/>
      <c r="AV758" s="46"/>
      <c r="AW758" s="46"/>
      <c r="AX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N758" s="46"/>
      <c r="BO758" s="46"/>
      <c r="BP758" s="46"/>
      <c r="BQ758" s="46"/>
      <c r="BR758" s="46"/>
      <c r="BS758" s="46"/>
      <c r="BT758" s="46"/>
      <c r="BU758" s="46"/>
      <c r="BV758" s="46"/>
      <c r="BW758" s="46"/>
      <c r="BX758" s="46"/>
      <c r="BY758" s="46"/>
      <c r="BZ758" s="46"/>
      <c r="CA758" s="46"/>
      <c r="CB758" s="46"/>
      <c r="CC758" s="46"/>
      <c r="CD758" s="46"/>
      <c r="CE758" s="46"/>
      <c r="CF758" s="46"/>
      <c r="CG758" s="46"/>
      <c r="CH758" s="46"/>
    </row>
    <row r="759" spans="1:86" s="13" customFormat="1" ht="12" hidden="1">
      <c r="A759" s="21" t="s">
        <v>209</v>
      </c>
      <c r="B759" s="20" t="s">
        <v>50</v>
      </c>
      <c r="C759" s="20" t="s">
        <v>5</v>
      </c>
      <c r="D759" s="20" t="s">
        <v>9</v>
      </c>
      <c r="E759" s="20" t="s">
        <v>208</v>
      </c>
      <c r="F759" s="20"/>
      <c r="G759" s="64">
        <f t="shared" si="203"/>
        <v>0</v>
      </c>
      <c r="H759" s="103"/>
      <c r="I759" s="63">
        <f t="shared" si="174"/>
        <v>0</v>
      </c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  <c r="AO759" s="46"/>
      <c r="AP759" s="46"/>
      <c r="AQ759" s="46"/>
      <c r="AR759" s="46"/>
      <c r="AS759" s="46"/>
      <c r="AT759" s="46"/>
      <c r="AU759" s="46"/>
      <c r="AV759" s="46"/>
      <c r="AW759" s="46"/>
      <c r="AX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N759" s="46"/>
      <c r="BO759" s="46"/>
      <c r="BP759" s="46"/>
      <c r="BQ759" s="46"/>
      <c r="BR759" s="46"/>
      <c r="BS759" s="46"/>
      <c r="BT759" s="46"/>
      <c r="BU759" s="46"/>
      <c r="BV759" s="46"/>
      <c r="BW759" s="46"/>
      <c r="BX759" s="46"/>
      <c r="BY759" s="46"/>
      <c r="BZ759" s="46"/>
      <c r="CA759" s="46"/>
      <c r="CB759" s="46"/>
      <c r="CC759" s="46"/>
      <c r="CD759" s="46"/>
      <c r="CE759" s="46"/>
      <c r="CF759" s="46"/>
      <c r="CG759" s="46"/>
      <c r="CH759" s="46"/>
    </row>
    <row r="760" spans="1:86" s="13" customFormat="1" ht="12" hidden="1">
      <c r="A760" s="21" t="s">
        <v>296</v>
      </c>
      <c r="B760" s="20" t="s">
        <v>50</v>
      </c>
      <c r="C760" s="20" t="s">
        <v>5</v>
      </c>
      <c r="D760" s="20" t="s">
        <v>9</v>
      </c>
      <c r="E760" s="20" t="s">
        <v>285</v>
      </c>
      <c r="F760" s="20"/>
      <c r="G760" s="64">
        <f t="shared" si="203"/>
        <v>0</v>
      </c>
      <c r="H760" s="103"/>
      <c r="I760" s="63">
        <f t="shared" si="174"/>
        <v>0</v>
      </c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  <c r="AH760" s="46"/>
      <c r="AI760" s="46"/>
      <c r="AJ760" s="46"/>
      <c r="AK760" s="46"/>
      <c r="AL760" s="46"/>
      <c r="AM760" s="46"/>
      <c r="AN760" s="46"/>
      <c r="AO760" s="46"/>
      <c r="AP760" s="46"/>
      <c r="AQ760" s="46"/>
      <c r="AR760" s="46"/>
      <c r="AS760" s="46"/>
      <c r="AT760" s="46"/>
      <c r="AU760" s="46"/>
      <c r="AV760" s="46"/>
      <c r="AW760" s="46"/>
      <c r="AX760" s="46"/>
      <c r="AY760" s="46"/>
      <c r="AZ760" s="46"/>
      <c r="BA760" s="46"/>
      <c r="BB760" s="46"/>
      <c r="BC760" s="46"/>
      <c r="BD760" s="46"/>
      <c r="BE760" s="46"/>
      <c r="BF760" s="46"/>
      <c r="BG760" s="46"/>
      <c r="BH760" s="46"/>
      <c r="BI760" s="46"/>
      <c r="BJ760" s="46"/>
      <c r="BK760" s="46"/>
      <c r="BL760" s="46"/>
      <c r="BM760" s="46"/>
      <c r="BN760" s="46"/>
      <c r="BO760" s="46"/>
      <c r="BP760" s="46"/>
      <c r="BQ760" s="46"/>
      <c r="BR760" s="46"/>
      <c r="BS760" s="46"/>
      <c r="BT760" s="46"/>
      <c r="BU760" s="46"/>
      <c r="BV760" s="46"/>
      <c r="BW760" s="46"/>
      <c r="BX760" s="46"/>
      <c r="BY760" s="46"/>
      <c r="BZ760" s="46"/>
      <c r="CA760" s="46"/>
      <c r="CB760" s="46"/>
      <c r="CC760" s="46"/>
      <c r="CD760" s="46"/>
      <c r="CE760" s="46"/>
      <c r="CF760" s="46"/>
      <c r="CG760" s="46"/>
      <c r="CH760" s="46"/>
    </row>
    <row r="761" spans="1:86" s="70" customFormat="1" ht="12" hidden="1">
      <c r="A761" s="21" t="s">
        <v>71</v>
      </c>
      <c r="B761" s="20" t="s">
        <v>50</v>
      </c>
      <c r="C761" s="20" t="s">
        <v>5</v>
      </c>
      <c r="D761" s="20" t="s">
        <v>9</v>
      </c>
      <c r="E761" s="20" t="s">
        <v>285</v>
      </c>
      <c r="F761" s="20" t="s">
        <v>22</v>
      </c>
      <c r="G761" s="64">
        <f t="shared" si="203"/>
        <v>0</v>
      </c>
      <c r="H761" s="104"/>
      <c r="I761" s="63">
        <f t="shared" si="174"/>
        <v>0</v>
      </c>
      <c r="J761" s="45"/>
      <c r="K761" s="45"/>
      <c r="L761" s="45"/>
      <c r="M761" s="45"/>
      <c r="N761" s="69"/>
      <c r="O761" s="69"/>
      <c r="P761" s="69"/>
      <c r="Q761" s="69"/>
      <c r="R761" s="69"/>
      <c r="S761" s="69"/>
      <c r="T761" s="69"/>
      <c r="U761" s="69"/>
      <c r="V761" s="69"/>
      <c r="W761" s="69"/>
      <c r="X761" s="69"/>
      <c r="Y761" s="69"/>
      <c r="Z761" s="69"/>
      <c r="AA761" s="69"/>
      <c r="AB761" s="69"/>
      <c r="AC761" s="69"/>
      <c r="AD761" s="69"/>
      <c r="AE761" s="69"/>
      <c r="AF761" s="69"/>
      <c r="AG761" s="69"/>
      <c r="AH761" s="69"/>
      <c r="AI761" s="69"/>
      <c r="AJ761" s="69"/>
      <c r="AK761" s="69"/>
      <c r="AL761" s="69"/>
      <c r="AM761" s="69"/>
      <c r="AN761" s="69"/>
      <c r="AO761" s="69"/>
      <c r="AP761" s="69"/>
      <c r="AQ761" s="69"/>
      <c r="AR761" s="69"/>
      <c r="AS761" s="69"/>
      <c r="AT761" s="69"/>
      <c r="AU761" s="69"/>
      <c r="AV761" s="69"/>
      <c r="AW761" s="69"/>
      <c r="AX761" s="69"/>
      <c r="AY761" s="69"/>
      <c r="AZ761" s="69"/>
      <c r="BA761" s="69"/>
      <c r="BB761" s="69"/>
      <c r="BC761" s="69"/>
      <c r="BD761" s="69"/>
      <c r="BE761" s="69"/>
      <c r="BF761" s="69"/>
      <c r="BG761" s="69"/>
      <c r="BH761" s="69"/>
      <c r="BI761" s="69"/>
      <c r="BJ761" s="69"/>
      <c r="BK761" s="69"/>
      <c r="BL761" s="69"/>
      <c r="BM761" s="69"/>
      <c r="BN761" s="69"/>
      <c r="BO761" s="69"/>
      <c r="BP761" s="69"/>
      <c r="BQ761" s="69"/>
      <c r="BR761" s="69"/>
      <c r="BS761" s="69"/>
      <c r="BT761" s="69"/>
      <c r="BU761" s="69"/>
      <c r="BV761" s="69"/>
      <c r="BW761" s="69"/>
      <c r="BX761" s="69"/>
      <c r="BY761" s="69"/>
      <c r="BZ761" s="69"/>
      <c r="CA761" s="69"/>
      <c r="CB761" s="69"/>
      <c r="CC761" s="69"/>
      <c r="CD761" s="69"/>
      <c r="CE761" s="69"/>
      <c r="CF761" s="69"/>
      <c r="CG761" s="69"/>
      <c r="CH761" s="69"/>
    </row>
    <row r="762" spans="1:86" s="13" customFormat="1" ht="12" hidden="1">
      <c r="A762" s="21" t="s">
        <v>286</v>
      </c>
      <c r="B762" s="20" t="s">
        <v>50</v>
      </c>
      <c r="C762" s="20" t="s">
        <v>5</v>
      </c>
      <c r="D762" s="20" t="s">
        <v>9</v>
      </c>
      <c r="E762" s="20" t="s">
        <v>285</v>
      </c>
      <c r="F762" s="20" t="s">
        <v>284</v>
      </c>
      <c r="G762" s="64"/>
      <c r="H762" s="103"/>
      <c r="I762" s="63">
        <f t="shared" si="174"/>
        <v>0</v>
      </c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  <c r="AH762" s="46"/>
      <c r="AI762" s="46"/>
      <c r="AJ762" s="46"/>
      <c r="AK762" s="46"/>
      <c r="AL762" s="46"/>
      <c r="AM762" s="46"/>
      <c r="AN762" s="46"/>
      <c r="AO762" s="46"/>
      <c r="AP762" s="46"/>
      <c r="AQ762" s="46"/>
      <c r="AR762" s="46"/>
      <c r="AS762" s="46"/>
      <c r="AT762" s="46"/>
      <c r="AU762" s="46"/>
      <c r="AV762" s="46"/>
      <c r="AW762" s="46"/>
      <c r="AX762" s="46"/>
      <c r="AY762" s="46"/>
      <c r="AZ762" s="46"/>
      <c r="BA762" s="46"/>
      <c r="BB762" s="46"/>
      <c r="BC762" s="46"/>
      <c r="BD762" s="46"/>
      <c r="BE762" s="46"/>
      <c r="BF762" s="46"/>
      <c r="BG762" s="46"/>
      <c r="BH762" s="46"/>
      <c r="BI762" s="46"/>
      <c r="BJ762" s="46"/>
      <c r="BK762" s="46"/>
      <c r="BL762" s="46"/>
      <c r="BM762" s="46"/>
      <c r="BN762" s="46"/>
      <c r="BO762" s="46"/>
      <c r="BP762" s="46"/>
      <c r="BQ762" s="46"/>
      <c r="BR762" s="46"/>
      <c r="BS762" s="46"/>
      <c r="BT762" s="46"/>
      <c r="BU762" s="46"/>
      <c r="BV762" s="46"/>
      <c r="BW762" s="46"/>
      <c r="BX762" s="46"/>
      <c r="BY762" s="46"/>
      <c r="BZ762" s="46"/>
      <c r="CA762" s="46"/>
      <c r="CB762" s="46"/>
      <c r="CC762" s="46"/>
      <c r="CD762" s="46"/>
      <c r="CE762" s="46"/>
      <c r="CF762" s="46"/>
      <c r="CG762" s="46"/>
      <c r="CH762" s="46"/>
    </row>
    <row r="763" spans="1:86" s="13" customFormat="1" ht="12" hidden="1">
      <c r="A763" s="22" t="s">
        <v>11</v>
      </c>
      <c r="B763" s="18" t="s">
        <v>50</v>
      </c>
      <c r="C763" s="18" t="s">
        <v>5</v>
      </c>
      <c r="D763" s="18" t="s">
        <v>45</v>
      </c>
      <c r="E763" s="18"/>
      <c r="F763" s="18"/>
      <c r="G763" s="65">
        <f t="shared" ref="G763:H766" si="204">G764</f>
        <v>0</v>
      </c>
      <c r="H763" s="65">
        <f t="shared" si="204"/>
        <v>0</v>
      </c>
      <c r="I763" s="65">
        <f t="shared" ref="I763:I836" si="205">G763+H763</f>
        <v>0</v>
      </c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  <c r="AH763" s="46"/>
      <c r="AI763" s="46"/>
      <c r="AJ763" s="46"/>
      <c r="AK763" s="46"/>
      <c r="AL763" s="46"/>
      <c r="AM763" s="46"/>
      <c r="AN763" s="46"/>
      <c r="AO763" s="46"/>
      <c r="AP763" s="46"/>
      <c r="AQ763" s="46"/>
      <c r="AR763" s="46"/>
      <c r="AS763" s="46"/>
      <c r="AT763" s="46"/>
      <c r="AU763" s="46"/>
      <c r="AV763" s="46"/>
      <c r="AW763" s="46"/>
      <c r="AX763" s="46"/>
      <c r="AY763" s="46"/>
      <c r="AZ763" s="46"/>
      <c r="BA763" s="46"/>
      <c r="BB763" s="46"/>
      <c r="BC763" s="46"/>
      <c r="BD763" s="46"/>
      <c r="BE763" s="46"/>
      <c r="BF763" s="46"/>
      <c r="BG763" s="46"/>
      <c r="BH763" s="46"/>
      <c r="BI763" s="46"/>
      <c r="BJ763" s="46"/>
      <c r="BK763" s="46"/>
      <c r="BL763" s="46"/>
      <c r="BM763" s="46"/>
      <c r="BN763" s="46"/>
      <c r="BO763" s="46"/>
      <c r="BP763" s="46"/>
      <c r="BQ763" s="46"/>
      <c r="BR763" s="46"/>
      <c r="BS763" s="46"/>
      <c r="BT763" s="46"/>
      <c r="BU763" s="46"/>
      <c r="BV763" s="46"/>
      <c r="BW763" s="46"/>
      <c r="BX763" s="46"/>
      <c r="BY763" s="46"/>
      <c r="BZ763" s="46"/>
      <c r="CA763" s="46"/>
      <c r="CB763" s="46"/>
      <c r="CC763" s="46"/>
      <c r="CD763" s="46"/>
      <c r="CE763" s="46"/>
      <c r="CF763" s="46"/>
      <c r="CG763" s="46"/>
      <c r="CH763" s="46"/>
    </row>
    <row r="764" spans="1:86" s="13" customFormat="1" ht="12" hidden="1">
      <c r="A764" s="21" t="s">
        <v>266</v>
      </c>
      <c r="B764" s="20" t="s">
        <v>50</v>
      </c>
      <c r="C764" s="20" t="s">
        <v>5</v>
      </c>
      <c r="D764" s="20" t="s">
        <v>45</v>
      </c>
      <c r="E764" s="20" t="s">
        <v>192</v>
      </c>
      <c r="F764" s="20"/>
      <c r="G764" s="64">
        <f t="shared" si="204"/>
        <v>0</v>
      </c>
      <c r="H764" s="64">
        <f t="shared" si="204"/>
        <v>0</v>
      </c>
      <c r="I764" s="64">
        <f t="shared" si="205"/>
        <v>0</v>
      </c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  <c r="AD764" s="46"/>
      <c r="AE764" s="46"/>
      <c r="AF764" s="46"/>
      <c r="AG764" s="46"/>
      <c r="AH764" s="46"/>
      <c r="AI764" s="46"/>
      <c r="AJ764" s="46"/>
      <c r="AK764" s="46"/>
      <c r="AL764" s="46"/>
      <c r="AM764" s="46"/>
      <c r="AN764" s="46"/>
      <c r="AO764" s="46"/>
      <c r="AP764" s="46"/>
      <c r="AQ764" s="46"/>
      <c r="AR764" s="46"/>
      <c r="AS764" s="46"/>
      <c r="AT764" s="46"/>
      <c r="AU764" s="46"/>
      <c r="AV764" s="46"/>
      <c r="AW764" s="46"/>
      <c r="AX764" s="46"/>
      <c r="AY764" s="46"/>
      <c r="AZ764" s="46"/>
      <c r="BA764" s="46"/>
      <c r="BB764" s="46"/>
      <c r="BC764" s="46"/>
      <c r="BD764" s="46"/>
      <c r="BE764" s="46"/>
      <c r="BF764" s="46"/>
      <c r="BG764" s="46"/>
      <c r="BH764" s="46"/>
      <c r="BI764" s="46"/>
      <c r="BJ764" s="46"/>
      <c r="BK764" s="46"/>
      <c r="BL764" s="46"/>
      <c r="BM764" s="46"/>
      <c r="BN764" s="46"/>
      <c r="BO764" s="46"/>
      <c r="BP764" s="46"/>
      <c r="BQ764" s="46"/>
      <c r="BR764" s="46"/>
      <c r="BS764" s="46"/>
      <c r="BT764" s="46"/>
      <c r="BU764" s="46"/>
      <c r="BV764" s="46"/>
      <c r="BW764" s="46"/>
      <c r="BX764" s="46"/>
      <c r="BY764" s="46"/>
      <c r="BZ764" s="46"/>
      <c r="CA764" s="46"/>
      <c r="CB764" s="46"/>
      <c r="CC764" s="46"/>
      <c r="CD764" s="46"/>
      <c r="CE764" s="46"/>
      <c r="CF764" s="46"/>
      <c r="CG764" s="46"/>
      <c r="CH764" s="46"/>
    </row>
    <row r="765" spans="1:86" s="13" customFormat="1" ht="12" hidden="1">
      <c r="A765" s="29" t="s">
        <v>106</v>
      </c>
      <c r="B765" s="20" t="s">
        <v>50</v>
      </c>
      <c r="C765" s="20" t="s">
        <v>5</v>
      </c>
      <c r="D765" s="20" t="s">
        <v>45</v>
      </c>
      <c r="E765" s="20" t="s">
        <v>193</v>
      </c>
      <c r="F765" s="20"/>
      <c r="G765" s="64">
        <f t="shared" si="204"/>
        <v>0</v>
      </c>
      <c r="H765" s="64">
        <f t="shared" si="204"/>
        <v>0</v>
      </c>
      <c r="I765" s="64">
        <f t="shared" si="205"/>
        <v>0</v>
      </c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  <c r="AE765" s="46"/>
      <c r="AF765" s="46"/>
      <c r="AG765" s="46"/>
      <c r="AH765" s="46"/>
      <c r="AI765" s="46"/>
      <c r="AJ765" s="46"/>
      <c r="AK765" s="46"/>
      <c r="AL765" s="46"/>
      <c r="AM765" s="46"/>
      <c r="AN765" s="46"/>
      <c r="AO765" s="46"/>
      <c r="AP765" s="46"/>
      <c r="AQ765" s="46"/>
      <c r="AR765" s="46"/>
      <c r="AS765" s="46"/>
      <c r="AT765" s="46"/>
      <c r="AU765" s="46"/>
      <c r="AV765" s="46"/>
      <c r="AW765" s="46"/>
      <c r="AX765" s="46"/>
      <c r="AY765" s="46"/>
      <c r="AZ765" s="46"/>
      <c r="BA765" s="46"/>
      <c r="BB765" s="46"/>
      <c r="BC765" s="46"/>
      <c r="BD765" s="46"/>
      <c r="BE765" s="46"/>
      <c r="BF765" s="46"/>
      <c r="BG765" s="46"/>
      <c r="BH765" s="46"/>
      <c r="BI765" s="46"/>
      <c r="BJ765" s="46"/>
      <c r="BK765" s="46"/>
      <c r="BL765" s="46"/>
      <c r="BM765" s="46"/>
      <c r="BN765" s="46"/>
      <c r="BO765" s="46"/>
      <c r="BP765" s="46"/>
      <c r="BQ765" s="46"/>
      <c r="BR765" s="46"/>
      <c r="BS765" s="46"/>
      <c r="BT765" s="46"/>
      <c r="BU765" s="46"/>
      <c r="BV765" s="46"/>
      <c r="BW765" s="46"/>
      <c r="BX765" s="46"/>
      <c r="BY765" s="46"/>
      <c r="BZ765" s="46"/>
      <c r="CA765" s="46"/>
      <c r="CB765" s="46"/>
      <c r="CC765" s="46"/>
      <c r="CD765" s="46"/>
      <c r="CE765" s="46"/>
      <c r="CF765" s="46"/>
      <c r="CG765" s="46"/>
      <c r="CH765" s="46"/>
    </row>
    <row r="766" spans="1:86" s="13" customFormat="1" ht="12" hidden="1">
      <c r="A766" s="29" t="s">
        <v>71</v>
      </c>
      <c r="B766" s="20" t="s">
        <v>50</v>
      </c>
      <c r="C766" s="20" t="s">
        <v>5</v>
      </c>
      <c r="D766" s="20" t="s">
        <v>45</v>
      </c>
      <c r="E766" s="20" t="s">
        <v>193</v>
      </c>
      <c r="F766" s="20" t="s">
        <v>22</v>
      </c>
      <c r="G766" s="64">
        <f t="shared" si="204"/>
        <v>0</v>
      </c>
      <c r="H766" s="64">
        <f t="shared" si="204"/>
        <v>0</v>
      </c>
      <c r="I766" s="64">
        <f t="shared" si="205"/>
        <v>0</v>
      </c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  <c r="AE766" s="46"/>
      <c r="AF766" s="46"/>
      <c r="AG766" s="46"/>
      <c r="AH766" s="46"/>
      <c r="AI766" s="46"/>
      <c r="AJ766" s="46"/>
      <c r="AK766" s="46"/>
      <c r="AL766" s="46"/>
      <c r="AM766" s="46"/>
      <c r="AN766" s="46"/>
      <c r="AO766" s="46"/>
      <c r="AP766" s="46"/>
      <c r="AQ766" s="46"/>
      <c r="AR766" s="46"/>
      <c r="AS766" s="46"/>
      <c r="AT766" s="46"/>
      <c r="AU766" s="46"/>
      <c r="AV766" s="46"/>
      <c r="AW766" s="46"/>
      <c r="AX766" s="46"/>
      <c r="AY766" s="46"/>
      <c r="AZ766" s="46"/>
      <c r="BA766" s="46"/>
      <c r="BB766" s="46"/>
      <c r="BC766" s="46"/>
      <c r="BD766" s="46"/>
      <c r="BE766" s="46"/>
      <c r="BF766" s="46"/>
      <c r="BG766" s="46"/>
      <c r="BH766" s="46"/>
      <c r="BI766" s="46"/>
      <c r="BJ766" s="46"/>
      <c r="BK766" s="46"/>
      <c r="BL766" s="46"/>
      <c r="BM766" s="46"/>
      <c r="BN766" s="46"/>
      <c r="BO766" s="46"/>
      <c r="BP766" s="46"/>
      <c r="BQ766" s="46"/>
      <c r="BR766" s="46"/>
      <c r="BS766" s="46"/>
      <c r="BT766" s="46"/>
      <c r="BU766" s="46"/>
      <c r="BV766" s="46"/>
      <c r="BW766" s="46"/>
      <c r="BX766" s="46"/>
      <c r="BY766" s="46"/>
      <c r="BZ766" s="46"/>
      <c r="CA766" s="46"/>
      <c r="CB766" s="46"/>
      <c r="CC766" s="46"/>
      <c r="CD766" s="46"/>
      <c r="CE766" s="46"/>
      <c r="CF766" s="46"/>
      <c r="CG766" s="46"/>
      <c r="CH766" s="46"/>
    </row>
    <row r="767" spans="1:86" s="13" customFormat="1" ht="12" hidden="1">
      <c r="A767" s="21" t="s">
        <v>108</v>
      </c>
      <c r="B767" s="20" t="s">
        <v>50</v>
      </c>
      <c r="C767" s="20" t="s">
        <v>5</v>
      </c>
      <c r="D767" s="20" t="s">
        <v>45</v>
      </c>
      <c r="E767" s="20" t="s">
        <v>193</v>
      </c>
      <c r="F767" s="20" t="s">
        <v>107</v>
      </c>
      <c r="G767" s="64">
        <v>0</v>
      </c>
      <c r="H767" s="103">
        <f>88.3-88.3</f>
        <v>0</v>
      </c>
      <c r="I767" s="64">
        <f t="shared" si="205"/>
        <v>0</v>
      </c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  <c r="AD767" s="46"/>
      <c r="AE767" s="46"/>
      <c r="AF767" s="46"/>
      <c r="AG767" s="46"/>
      <c r="AH767" s="46"/>
      <c r="AI767" s="46"/>
      <c r="AJ767" s="46"/>
      <c r="AK767" s="46"/>
      <c r="AL767" s="46"/>
      <c r="AM767" s="46"/>
      <c r="AN767" s="46"/>
      <c r="AO767" s="46"/>
      <c r="AP767" s="46"/>
      <c r="AQ767" s="46"/>
      <c r="AR767" s="46"/>
      <c r="AS767" s="46"/>
      <c r="AT767" s="46"/>
      <c r="AU767" s="46"/>
      <c r="AV767" s="46"/>
      <c r="AW767" s="46"/>
      <c r="AX767" s="46"/>
      <c r="AY767" s="46"/>
      <c r="AZ767" s="46"/>
      <c r="BA767" s="46"/>
      <c r="BB767" s="46"/>
      <c r="BC767" s="46"/>
      <c r="BD767" s="46"/>
      <c r="BE767" s="46"/>
      <c r="BF767" s="46"/>
      <c r="BG767" s="46"/>
      <c r="BH767" s="46"/>
      <c r="BI767" s="46"/>
      <c r="BJ767" s="46"/>
      <c r="BK767" s="46"/>
      <c r="BL767" s="46"/>
      <c r="BM767" s="46"/>
      <c r="BN767" s="46"/>
      <c r="BO767" s="46"/>
      <c r="BP767" s="46"/>
      <c r="BQ767" s="46"/>
      <c r="BR767" s="46"/>
      <c r="BS767" s="46"/>
      <c r="BT767" s="46"/>
      <c r="BU767" s="46"/>
      <c r="BV767" s="46"/>
      <c r="BW767" s="46"/>
      <c r="BX767" s="46"/>
      <c r="BY767" s="46"/>
      <c r="BZ767" s="46"/>
      <c r="CA767" s="46"/>
      <c r="CB767" s="46"/>
      <c r="CC767" s="46"/>
      <c r="CD767" s="46"/>
      <c r="CE767" s="46"/>
      <c r="CF767" s="46"/>
      <c r="CG767" s="46"/>
      <c r="CH767" s="46"/>
    </row>
    <row r="768" spans="1:86" s="13" customFormat="1" ht="12">
      <c r="A768" s="22" t="s">
        <v>51</v>
      </c>
      <c r="B768" s="18" t="s">
        <v>50</v>
      </c>
      <c r="C768" s="18" t="s">
        <v>5</v>
      </c>
      <c r="D768" s="18" t="s">
        <v>48</v>
      </c>
      <c r="E768" s="18"/>
      <c r="F768" s="18"/>
      <c r="G768" s="65">
        <f>G769+G774</f>
        <v>1275.4000000000001</v>
      </c>
      <c r="H768" s="65">
        <f t="shared" ref="H768" si="206">H769+H774</f>
        <v>0</v>
      </c>
      <c r="I768" s="65">
        <f t="shared" si="205"/>
        <v>1275.4000000000001</v>
      </c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  <c r="AD768" s="46"/>
      <c r="AE768" s="46"/>
      <c r="AF768" s="46"/>
      <c r="AG768" s="46"/>
      <c r="AH768" s="46"/>
      <c r="AI768" s="46"/>
      <c r="AJ768" s="46"/>
      <c r="AK768" s="46"/>
      <c r="AL768" s="46"/>
      <c r="AM768" s="46"/>
      <c r="AN768" s="46"/>
      <c r="AO768" s="46"/>
      <c r="AP768" s="46"/>
      <c r="AQ768" s="46"/>
      <c r="AR768" s="46"/>
      <c r="AS768" s="46"/>
      <c r="AT768" s="46"/>
      <c r="AU768" s="46"/>
      <c r="AV768" s="46"/>
      <c r="AW768" s="46"/>
      <c r="AX768" s="46"/>
      <c r="AY768" s="46"/>
      <c r="AZ768" s="46"/>
      <c r="BA768" s="46"/>
      <c r="BB768" s="46"/>
      <c r="BC768" s="46"/>
      <c r="BD768" s="46"/>
      <c r="BE768" s="46"/>
      <c r="BF768" s="46"/>
      <c r="BG768" s="46"/>
      <c r="BH768" s="46"/>
      <c r="BI768" s="46"/>
      <c r="BJ768" s="46"/>
      <c r="BK768" s="46"/>
      <c r="BL768" s="46"/>
      <c r="BM768" s="46"/>
      <c r="BN768" s="46"/>
      <c r="BO768" s="46"/>
      <c r="BP768" s="46"/>
      <c r="BQ768" s="46"/>
      <c r="BR768" s="46"/>
      <c r="BS768" s="46"/>
      <c r="BT768" s="46"/>
      <c r="BU768" s="46"/>
      <c r="BV768" s="46"/>
      <c r="BW768" s="46"/>
      <c r="BX768" s="46"/>
      <c r="BY768" s="46"/>
      <c r="BZ768" s="46"/>
      <c r="CA768" s="46"/>
      <c r="CB768" s="46"/>
      <c r="CC768" s="46"/>
      <c r="CD768" s="46"/>
      <c r="CE768" s="46"/>
      <c r="CF768" s="46"/>
      <c r="CG768" s="46"/>
      <c r="CH768" s="46"/>
    </row>
    <row r="769" spans="1:88" s="13" customFormat="1" ht="24">
      <c r="A769" s="21" t="s">
        <v>299</v>
      </c>
      <c r="B769" s="20" t="s">
        <v>50</v>
      </c>
      <c r="C769" s="20" t="s">
        <v>5</v>
      </c>
      <c r="D769" s="20" t="s">
        <v>48</v>
      </c>
      <c r="E769" s="20" t="s">
        <v>155</v>
      </c>
      <c r="F769" s="20"/>
      <c r="G769" s="64">
        <f>G770</f>
        <v>1275.4000000000001</v>
      </c>
      <c r="H769" s="64">
        <f t="shared" ref="H769:H772" si="207">H770</f>
        <v>0</v>
      </c>
      <c r="I769" s="64">
        <f t="shared" si="205"/>
        <v>1275.4000000000001</v>
      </c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  <c r="AC769" s="46"/>
      <c r="AD769" s="46"/>
      <c r="AE769" s="46"/>
      <c r="AF769" s="46"/>
      <c r="AG769" s="46"/>
      <c r="AH769" s="46"/>
      <c r="AI769" s="46"/>
      <c r="AJ769" s="46"/>
      <c r="AK769" s="46"/>
      <c r="AL769" s="46"/>
      <c r="AM769" s="46"/>
      <c r="AN769" s="46"/>
      <c r="AO769" s="46"/>
      <c r="AP769" s="46"/>
      <c r="AQ769" s="46"/>
      <c r="AR769" s="46"/>
      <c r="AS769" s="46"/>
      <c r="AT769" s="46"/>
      <c r="AU769" s="46"/>
      <c r="AV769" s="46"/>
      <c r="AW769" s="46"/>
      <c r="AX769" s="46"/>
      <c r="AY769" s="46"/>
      <c r="AZ769" s="46"/>
      <c r="BA769" s="46"/>
      <c r="BB769" s="46"/>
      <c r="BC769" s="46"/>
      <c r="BD769" s="46"/>
      <c r="BE769" s="46"/>
      <c r="BF769" s="46"/>
      <c r="BG769" s="46"/>
      <c r="BH769" s="46"/>
      <c r="BI769" s="46"/>
      <c r="BJ769" s="46"/>
      <c r="BK769" s="46"/>
      <c r="BL769" s="46"/>
      <c r="BM769" s="46"/>
      <c r="BN769" s="46"/>
      <c r="BO769" s="46"/>
      <c r="BP769" s="46"/>
      <c r="BQ769" s="46"/>
      <c r="BR769" s="46"/>
      <c r="BS769" s="46"/>
      <c r="BT769" s="46"/>
      <c r="BU769" s="46"/>
      <c r="BV769" s="46"/>
      <c r="BW769" s="46"/>
      <c r="BX769" s="46"/>
      <c r="BY769" s="46"/>
      <c r="BZ769" s="46"/>
      <c r="CA769" s="46"/>
      <c r="CB769" s="46"/>
      <c r="CC769" s="46"/>
      <c r="CD769" s="46"/>
      <c r="CE769" s="46"/>
      <c r="CF769" s="46"/>
      <c r="CG769" s="46"/>
      <c r="CH769" s="46"/>
    </row>
    <row r="770" spans="1:88" s="13" customFormat="1" ht="12">
      <c r="A770" s="21" t="s">
        <v>118</v>
      </c>
      <c r="B770" s="20" t="s">
        <v>50</v>
      </c>
      <c r="C770" s="20" t="s">
        <v>5</v>
      </c>
      <c r="D770" s="20" t="s">
        <v>48</v>
      </c>
      <c r="E770" s="20" t="s">
        <v>194</v>
      </c>
      <c r="F770" s="20"/>
      <c r="G770" s="64">
        <f>G771</f>
        <v>1275.4000000000001</v>
      </c>
      <c r="H770" s="64">
        <f t="shared" si="207"/>
        <v>0</v>
      </c>
      <c r="I770" s="64">
        <f t="shared" si="205"/>
        <v>1275.4000000000001</v>
      </c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  <c r="AC770" s="46"/>
      <c r="AD770" s="46"/>
      <c r="AE770" s="46"/>
      <c r="AF770" s="46"/>
      <c r="AG770" s="46"/>
      <c r="AH770" s="46"/>
      <c r="AI770" s="46"/>
      <c r="AJ770" s="46"/>
      <c r="AK770" s="46"/>
      <c r="AL770" s="46"/>
      <c r="AM770" s="46"/>
      <c r="AN770" s="46"/>
      <c r="AO770" s="46"/>
      <c r="AP770" s="46"/>
      <c r="AQ770" s="46"/>
      <c r="AR770" s="46"/>
      <c r="AS770" s="46"/>
      <c r="AT770" s="46"/>
      <c r="AU770" s="46"/>
      <c r="AV770" s="46"/>
      <c r="AW770" s="46"/>
      <c r="AX770" s="46"/>
      <c r="AY770" s="46"/>
      <c r="AZ770" s="46"/>
      <c r="BA770" s="46"/>
      <c r="BB770" s="46"/>
      <c r="BC770" s="46"/>
      <c r="BD770" s="46"/>
      <c r="BE770" s="46"/>
      <c r="BF770" s="46"/>
      <c r="BG770" s="46"/>
      <c r="BH770" s="46"/>
      <c r="BI770" s="46"/>
      <c r="BJ770" s="46"/>
      <c r="BK770" s="46"/>
      <c r="BL770" s="46"/>
      <c r="BM770" s="46"/>
      <c r="BN770" s="46"/>
      <c r="BO770" s="46"/>
      <c r="BP770" s="46"/>
      <c r="BQ770" s="46"/>
      <c r="BR770" s="46"/>
      <c r="BS770" s="46"/>
      <c r="BT770" s="46"/>
      <c r="BU770" s="46"/>
      <c r="BV770" s="46"/>
      <c r="BW770" s="46"/>
      <c r="BX770" s="46"/>
      <c r="BY770" s="46"/>
      <c r="BZ770" s="46"/>
      <c r="CA770" s="46"/>
      <c r="CB770" s="46"/>
      <c r="CC770" s="46"/>
      <c r="CD770" s="46"/>
      <c r="CE770" s="46"/>
      <c r="CF770" s="46"/>
      <c r="CG770" s="46"/>
      <c r="CH770" s="46"/>
    </row>
    <row r="771" spans="1:88" s="13" customFormat="1" ht="12">
      <c r="A771" s="21" t="s">
        <v>202</v>
      </c>
      <c r="B771" s="20" t="s">
        <v>50</v>
      </c>
      <c r="C771" s="20" t="s">
        <v>5</v>
      </c>
      <c r="D771" s="20" t="s">
        <v>48</v>
      </c>
      <c r="E771" s="20" t="s">
        <v>215</v>
      </c>
      <c r="F771" s="20"/>
      <c r="G771" s="64">
        <f>G772</f>
        <v>1275.4000000000001</v>
      </c>
      <c r="H771" s="64">
        <f t="shared" si="207"/>
        <v>0</v>
      </c>
      <c r="I771" s="64">
        <f t="shared" si="205"/>
        <v>1275.4000000000001</v>
      </c>
      <c r="J771" s="46"/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  <c r="AC771" s="46"/>
      <c r="AD771" s="46"/>
      <c r="AE771" s="46"/>
      <c r="AF771" s="46"/>
      <c r="AG771" s="46"/>
      <c r="AH771" s="46"/>
      <c r="AI771" s="46"/>
      <c r="AJ771" s="46"/>
      <c r="AK771" s="46"/>
      <c r="AL771" s="46"/>
      <c r="AM771" s="46"/>
      <c r="AN771" s="46"/>
      <c r="AO771" s="46"/>
      <c r="AP771" s="46"/>
      <c r="AQ771" s="46"/>
      <c r="AR771" s="46"/>
      <c r="AS771" s="46"/>
      <c r="AT771" s="46"/>
      <c r="AU771" s="46"/>
      <c r="AV771" s="46"/>
      <c r="AW771" s="46"/>
      <c r="AX771" s="46"/>
      <c r="AY771" s="46"/>
      <c r="AZ771" s="46"/>
      <c r="BA771" s="46"/>
      <c r="BB771" s="46"/>
      <c r="BC771" s="46"/>
      <c r="BD771" s="46"/>
      <c r="BE771" s="46"/>
      <c r="BF771" s="46"/>
      <c r="BG771" s="46"/>
      <c r="BH771" s="46"/>
      <c r="BI771" s="46"/>
      <c r="BJ771" s="46"/>
      <c r="BK771" s="46"/>
      <c r="BL771" s="46"/>
      <c r="BM771" s="46"/>
      <c r="BN771" s="46"/>
      <c r="BO771" s="46"/>
      <c r="BP771" s="46"/>
      <c r="BQ771" s="46"/>
      <c r="BR771" s="46"/>
      <c r="BS771" s="46"/>
      <c r="BT771" s="46"/>
      <c r="BU771" s="46"/>
      <c r="BV771" s="46"/>
      <c r="BW771" s="46"/>
      <c r="BX771" s="46"/>
      <c r="BY771" s="46"/>
      <c r="BZ771" s="46"/>
      <c r="CA771" s="46"/>
      <c r="CB771" s="46"/>
      <c r="CC771" s="46"/>
      <c r="CD771" s="46"/>
      <c r="CE771" s="46"/>
      <c r="CF771" s="46"/>
      <c r="CG771" s="46"/>
      <c r="CH771" s="46"/>
    </row>
    <row r="772" spans="1:88" s="13" customFormat="1" ht="12">
      <c r="A772" s="21" t="s">
        <v>104</v>
      </c>
      <c r="B772" s="20" t="s">
        <v>50</v>
      </c>
      <c r="C772" s="20" t="s">
        <v>5</v>
      </c>
      <c r="D772" s="20" t="s">
        <v>48</v>
      </c>
      <c r="E772" s="20" t="s">
        <v>215</v>
      </c>
      <c r="F772" s="20" t="s">
        <v>102</v>
      </c>
      <c r="G772" s="64">
        <f>G773</f>
        <v>1275.4000000000001</v>
      </c>
      <c r="H772" s="64">
        <f t="shared" si="207"/>
        <v>0</v>
      </c>
      <c r="I772" s="64">
        <f t="shared" si="205"/>
        <v>1275.4000000000001</v>
      </c>
      <c r="J772" s="46"/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  <c r="AC772" s="46"/>
      <c r="AD772" s="46"/>
      <c r="AE772" s="46"/>
      <c r="AF772" s="46"/>
      <c r="AG772" s="46"/>
      <c r="AH772" s="46"/>
      <c r="AI772" s="46"/>
      <c r="AJ772" s="46"/>
      <c r="AK772" s="46"/>
      <c r="AL772" s="46"/>
      <c r="AM772" s="46"/>
      <c r="AN772" s="46"/>
      <c r="AO772" s="46"/>
      <c r="AP772" s="46"/>
      <c r="AQ772" s="46"/>
      <c r="AR772" s="46"/>
      <c r="AS772" s="46"/>
      <c r="AT772" s="46"/>
      <c r="AU772" s="46"/>
      <c r="AV772" s="46"/>
      <c r="AW772" s="46"/>
      <c r="AX772" s="46"/>
      <c r="AY772" s="46"/>
      <c r="AZ772" s="46"/>
      <c r="BA772" s="46"/>
      <c r="BB772" s="46"/>
      <c r="BC772" s="46"/>
      <c r="BD772" s="46"/>
      <c r="BE772" s="46"/>
      <c r="BF772" s="46"/>
      <c r="BG772" s="46"/>
      <c r="BH772" s="46"/>
      <c r="BI772" s="46"/>
      <c r="BJ772" s="46"/>
      <c r="BK772" s="46"/>
      <c r="BL772" s="46"/>
      <c r="BM772" s="46"/>
      <c r="BN772" s="46"/>
      <c r="BO772" s="46"/>
      <c r="BP772" s="46"/>
      <c r="BQ772" s="46"/>
      <c r="BR772" s="46"/>
      <c r="BS772" s="46"/>
      <c r="BT772" s="46"/>
      <c r="BU772" s="46"/>
      <c r="BV772" s="46"/>
      <c r="BW772" s="46"/>
      <c r="BX772" s="46"/>
      <c r="BY772" s="46"/>
      <c r="BZ772" s="46"/>
      <c r="CA772" s="46"/>
      <c r="CB772" s="46"/>
      <c r="CC772" s="46"/>
      <c r="CD772" s="46"/>
      <c r="CE772" s="46"/>
      <c r="CF772" s="46"/>
      <c r="CG772" s="46"/>
      <c r="CH772" s="46"/>
    </row>
    <row r="773" spans="1:88" s="13" customFormat="1" ht="12">
      <c r="A773" s="21" t="s">
        <v>112</v>
      </c>
      <c r="B773" s="20" t="s">
        <v>50</v>
      </c>
      <c r="C773" s="20" t="s">
        <v>5</v>
      </c>
      <c r="D773" s="20" t="s">
        <v>48</v>
      </c>
      <c r="E773" s="20" t="s">
        <v>215</v>
      </c>
      <c r="F773" s="20" t="s">
        <v>110</v>
      </c>
      <c r="G773" s="64">
        <f>956.5+318.9</f>
        <v>1275.4000000000001</v>
      </c>
      <c r="H773" s="103"/>
      <c r="I773" s="64">
        <f t="shared" si="205"/>
        <v>1275.4000000000001</v>
      </c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  <c r="AC773" s="46"/>
      <c r="AD773" s="46"/>
      <c r="AE773" s="46"/>
      <c r="AF773" s="46"/>
      <c r="AG773" s="46"/>
      <c r="AH773" s="46"/>
      <c r="AI773" s="46"/>
      <c r="AJ773" s="46"/>
      <c r="AK773" s="46"/>
      <c r="AL773" s="46"/>
      <c r="AM773" s="46"/>
      <c r="AN773" s="46"/>
      <c r="AO773" s="46"/>
      <c r="AP773" s="46"/>
      <c r="AQ773" s="46"/>
      <c r="AR773" s="46"/>
      <c r="AS773" s="46"/>
      <c r="AT773" s="46"/>
      <c r="AU773" s="46"/>
      <c r="AV773" s="46"/>
      <c r="AW773" s="46"/>
      <c r="AX773" s="46"/>
      <c r="AY773" s="46"/>
      <c r="AZ773" s="46"/>
      <c r="BA773" s="46"/>
      <c r="BB773" s="46"/>
      <c r="BC773" s="46"/>
      <c r="BD773" s="46"/>
      <c r="BE773" s="46"/>
      <c r="BF773" s="46"/>
      <c r="BG773" s="46"/>
      <c r="BH773" s="46"/>
      <c r="BI773" s="46"/>
      <c r="BJ773" s="46"/>
      <c r="BK773" s="46"/>
      <c r="BL773" s="46"/>
      <c r="BM773" s="46"/>
      <c r="BN773" s="46"/>
      <c r="BO773" s="46"/>
      <c r="BP773" s="46"/>
      <c r="BQ773" s="46"/>
      <c r="BR773" s="46"/>
      <c r="BS773" s="46"/>
      <c r="BT773" s="46"/>
      <c r="BU773" s="46"/>
      <c r="BV773" s="46"/>
      <c r="BW773" s="46"/>
      <c r="BX773" s="46"/>
      <c r="BY773" s="46"/>
      <c r="BZ773" s="46"/>
      <c r="CA773" s="46"/>
      <c r="CB773" s="46"/>
      <c r="CC773" s="46"/>
      <c r="CD773" s="46"/>
      <c r="CE773" s="46"/>
      <c r="CF773" s="46"/>
      <c r="CG773" s="46"/>
      <c r="CH773" s="46"/>
    </row>
    <row r="774" spans="1:88" s="13" customFormat="1" ht="24" hidden="1">
      <c r="A774" s="96" t="s">
        <v>384</v>
      </c>
      <c r="B774" s="20" t="s">
        <v>50</v>
      </c>
      <c r="C774" s="20" t="s">
        <v>5</v>
      </c>
      <c r="D774" s="20" t="s">
        <v>48</v>
      </c>
      <c r="E774" s="20" t="s">
        <v>387</v>
      </c>
      <c r="F774" s="20"/>
      <c r="G774" s="64">
        <f>G775</f>
        <v>0</v>
      </c>
      <c r="H774" s="64">
        <f>H775</f>
        <v>0</v>
      </c>
      <c r="I774" s="64">
        <f t="shared" si="205"/>
        <v>0</v>
      </c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  <c r="AD774" s="46"/>
      <c r="AE774" s="46"/>
      <c r="AF774" s="46"/>
      <c r="AG774" s="46"/>
      <c r="AH774" s="46"/>
      <c r="AI774" s="46"/>
      <c r="AJ774" s="46"/>
      <c r="AK774" s="46"/>
      <c r="AL774" s="46"/>
      <c r="AM774" s="46"/>
      <c r="AN774" s="46"/>
      <c r="AO774" s="46"/>
      <c r="AP774" s="46"/>
      <c r="AQ774" s="46"/>
      <c r="AR774" s="46"/>
      <c r="AS774" s="46"/>
      <c r="AT774" s="46"/>
      <c r="AU774" s="46"/>
      <c r="AV774" s="46"/>
      <c r="AW774" s="46"/>
      <c r="AX774" s="46"/>
      <c r="AY774" s="46"/>
      <c r="AZ774" s="46"/>
      <c r="BA774" s="46"/>
      <c r="BB774" s="46"/>
      <c r="BC774" s="46"/>
      <c r="BD774" s="46"/>
      <c r="BE774" s="46"/>
      <c r="BF774" s="46"/>
      <c r="BG774" s="46"/>
      <c r="BH774" s="46"/>
      <c r="BI774" s="46"/>
      <c r="BJ774" s="46"/>
      <c r="BK774" s="46"/>
      <c r="BL774" s="46"/>
      <c r="BM774" s="46"/>
      <c r="BN774" s="46"/>
      <c r="BO774" s="46"/>
      <c r="BP774" s="46"/>
      <c r="BQ774" s="46"/>
      <c r="BR774" s="46"/>
      <c r="BS774" s="46"/>
      <c r="BT774" s="46"/>
      <c r="BU774" s="46"/>
      <c r="BV774" s="46"/>
      <c r="BW774" s="46"/>
      <c r="BX774" s="46"/>
      <c r="BY774" s="46"/>
      <c r="BZ774" s="46"/>
      <c r="CA774" s="46"/>
      <c r="CB774" s="46"/>
      <c r="CC774" s="46"/>
      <c r="CD774" s="46"/>
      <c r="CE774" s="46"/>
      <c r="CF774" s="46"/>
      <c r="CG774" s="46"/>
      <c r="CH774" s="46"/>
      <c r="CI774" s="46"/>
      <c r="CJ774" s="46"/>
    </row>
    <row r="775" spans="1:88" s="13" customFormat="1" ht="12" hidden="1">
      <c r="A775" s="85" t="s">
        <v>419</v>
      </c>
      <c r="B775" s="20" t="s">
        <v>50</v>
      </c>
      <c r="C775" s="20" t="s">
        <v>5</v>
      </c>
      <c r="D775" s="20" t="s">
        <v>48</v>
      </c>
      <c r="E775" s="20" t="s">
        <v>417</v>
      </c>
      <c r="F775" s="20"/>
      <c r="G775" s="64">
        <f>G776</f>
        <v>0</v>
      </c>
      <c r="H775" s="64">
        <f>H776</f>
        <v>0</v>
      </c>
      <c r="I775" s="64">
        <f t="shared" si="205"/>
        <v>0</v>
      </c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  <c r="AD775" s="46"/>
      <c r="AE775" s="46"/>
      <c r="AF775" s="46"/>
      <c r="AG775" s="46"/>
      <c r="AH775" s="46"/>
      <c r="AI775" s="46"/>
      <c r="AJ775" s="46"/>
      <c r="AK775" s="46"/>
      <c r="AL775" s="46"/>
      <c r="AM775" s="46"/>
      <c r="AN775" s="46"/>
      <c r="AO775" s="46"/>
      <c r="AP775" s="46"/>
      <c r="AQ775" s="46"/>
      <c r="AR775" s="46"/>
      <c r="AS775" s="46"/>
      <c r="AT775" s="46"/>
      <c r="AU775" s="46"/>
      <c r="AV775" s="46"/>
      <c r="AW775" s="46"/>
      <c r="AX775" s="46"/>
      <c r="AY775" s="46"/>
      <c r="AZ775" s="46"/>
      <c r="BA775" s="46"/>
      <c r="BB775" s="46"/>
      <c r="BC775" s="46"/>
      <c r="BD775" s="46"/>
      <c r="BE775" s="46"/>
      <c r="BF775" s="46"/>
      <c r="BG775" s="46"/>
      <c r="BH775" s="46"/>
      <c r="BI775" s="46"/>
      <c r="BJ775" s="46"/>
      <c r="BK775" s="46"/>
      <c r="BL775" s="46"/>
      <c r="BM775" s="46"/>
      <c r="BN775" s="46"/>
      <c r="BO775" s="46"/>
      <c r="BP775" s="46"/>
      <c r="BQ775" s="46"/>
      <c r="BR775" s="46"/>
      <c r="BS775" s="46"/>
      <c r="BT775" s="46"/>
      <c r="BU775" s="46"/>
      <c r="BV775" s="46"/>
      <c r="BW775" s="46"/>
      <c r="BX775" s="46"/>
      <c r="BY775" s="46"/>
      <c r="BZ775" s="46"/>
      <c r="CA775" s="46"/>
      <c r="CB775" s="46"/>
      <c r="CC775" s="46"/>
      <c r="CD775" s="46"/>
      <c r="CE775" s="46"/>
      <c r="CF775" s="46"/>
      <c r="CG775" s="46"/>
      <c r="CH775" s="46"/>
      <c r="CI775" s="46"/>
      <c r="CJ775" s="46"/>
    </row>
    <row r="776" spans="1:88" s="13" customFormat="1" ht="12" hidden="1">
      <c r="A776" s="24" t="s">
        <v>386</v>
      </c>
      <c r="B776" s="20" t="s">
        <v>50</v>
      </c>
      <c r="C776" s="20" t="s">
        <v>5</v>
      </c>
      <c r="D776" s="20" t="s">
        <v>48</v>
      </c>
      <c r="E776" s="20" t="s">
        <v>418</v>
      </c>
      <c r="F776" s="20"/>
      <c r="G776" s="64">
        <f t="shared" ref="G776:H777" si="208">G777</f>
        <v>0</v>
      </c>
      <c r="H776" s="64">
        <f t="shared" si="208"/>
        <v>0</v>
      </c>
      <c r="I776" s="64">
        <f t="shared" si="205"/>
        <v>0</v>
      </c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  <c r="AD776" s="46"/>
      <c r="AE776" s="46"/>
      <c r="AF776" s="46"/>
      <c r="AG776" s="46"/>
      <c r="AH776" s="46"/>
      <c r="AI776" s="46"/>
      <c r="AJ776" s="46"/>
      <c r="AK776" s="46"/>
      <c r="AL776" s="46"/>
      <c r="AM776" s="46"/>
      <c r="AN776" s="46"/>
      <c r="AO776" s="46"/>
      <c r="AP776" s="46"/>
      <c r="AQ776" s="46"/>
      <c r="AR776" s="46"/>
      <c r="AS776" s="46"/>
      <c r="AT776" s="46"/>
      <c r="AU776" s="46"/>
      <c r="AV776" s="46"/>
      <c r="AW776" s="46"/>
      <c r="AX776" s="46"/>
      <c r="AY776" s="46"/>
      <c r="AZ776" s="46"/>
      <c r="BA776" s="46"/>
      <c r="BB776" s="46"/>
      <c r="BC776" s="46"/>
      <c r="BD776" s="46"/>
      <c r="BE776" s="46"/>
      <c r="BF776" s="46"/>
      <c r="BG776" s="46"/>
      <c r="BH776" s="46"/>
      <c r="BI776" s="46"/>
      <c r="BJ776" s="46"/>
      <c r="BK776" s="46"/>
      <c r="BL776" s="46"/>
      <c r="BM776" s="46"/>
      <c r="BN776" s="46"/>
      <c r="BO776" s="46"/>
      <c r="BP776" s="46"/>
      <c r="BQ776" s="46"/>
      <c r="BR776" s="46"/>
      <c r="BS776" s="46"/>
      <c r="BT776" s="46"/>
      <c r="BU776" s="46"/>
      <c r="BV776" s="46"/>
      <c r="BW776" s="46"/>
      <c r="BX776" s="46"/>
      <c r="BY776" s="46"/>
      <c r="BZ776" s="46"/>
      <c r="CA776" s="46"/>
      <c r="CB776" s="46"/>
      <c r="CC776" s="46"/>
      <c r="CD776" s="46"/>
      <c r="CE776" s="46"/>
      <c r="CF776" s="46"/>
      <c r="CG776" s="46"/>
      <c r="CH776" s="46"/>
      <c r="CI776" s="46"/>
      <c r="CJ776" s="46"/>
    </row>
    <row r="777" spans="1:88" s="13" customFormat="1" ht="12" hidden="1">
      <c r="A777" s="21" t="s">
        <v>104</v>
      </c>
      <c r="B777" s="20" t="s">
        <v>50</v>
      </c>
      <c r="C777" s="20" t="s">
        <v>5</v>
      </c>
      <c r="D777" s="20" t="s">
        <v>48</v>
      </c>
      <c r="E777" s="20" t="s">
        <v>418</v>
      </c>
      <c r="F777" s="20" t="s">
        <v>102</v>
      </c>
      <c r="G777" s="64">
        <f t="shared" si="208"/>
        <v>0</v>
      </c>
      <c r="H777" s="64">
        <f t="shared" si="208"/>
        <v>0</v>
      </c>
      <c r="I777" s="64">
        <f t="shared" si="205"/>
        <v>0</v>
      </c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  <c r="AD777" s="46"/>
      <c r="AE777" s="46"/>
      <c r="AF777" s="46"/>
      <c r="AG777" s="46"/>
      <c r="AH777" s="46"/>
      <c r="AI777" s="46"/>
      <c r="AJ777" s="46"/>
      <c r="AK777" s="46"/>
      <c r="AL777" s="46"/>
      <c r="AM777" s="46"/>
      <c r="AN777" s="46"/>
      <c r="AO777" s="46"/>
      <c r="AP777" s="46"/>
      <c r="AQ777" s="46"/>
      <c r="AR777" s="46"/>
      <c r="AS777" s="46"/>
      <c r="AT777" s="46"/>
      <c r="AU777" s="46"/>
      <c r="AV777" s="46"/>
      <c r="AW777" s="46"/>
      <c r="AX777" s="46"/>
      <c r="AY777" s="46"/>
      <c r="AZ777" s="46"/>
      <c r="BA777" s="46"/>
      <c r="BB777" s="46"/>
      <c r="BC777" s="46"/>
      <c r="BD777" s="46"/>
      <c r="BE777" s="46"/>
      <c r="BF777" s="46"/>
      <c r="BG777" s="46"/>
      <c r="BH777" s="46"/>
      <c r="BI777" s="46"/>
      <c r="BJ777" s="46"/>
      <c r="BK777" s="46"/>
      <c r="BL777" s="46"/>
      <c r="BM777" s="46"/>
      <c r="BN777" s="46"/>
      <c r="BO777" s="46"/>
      <c r="BP777" s="46"/>
      <c r="BQ777" s="46"/>
      <c r="BR777" s="46"/>
      <c r="BS777" s="46"/>
      <c r="BT777" s="46"/>
      <c r="BU777" s="46"/>
      <c r="BV777" s="46"/>
      <c r="BW777" s="46"/>
      <c r="BX777" s="46"/>
      <c r="BY777" s="46"/>
      <c r="BZ777" s="46"/>
      <c r="CA777" s="46"/>
      <c r="CB777" s="46"/>
      <c r="CC777" s="46"/>
      <c r="CD777" s="46"/>
      <c r="CE777" s="46"/>
      <c r="CF777" s="46"/>
      <c r="CG777" s="46"/>
      <c r="CH777" s="46"/>
      <c r="CI777" s="46"/>
      <c r="CJ777" s="46"/>
    </row>
    <row r="778" spans="1:88" s="13" customFormat="1" ht="12" hidden="1">
      <c r="A778" s="21" t="s">
        <v>112</v>
      </c>
      <c r="B778" s="20" t="s">
        <v>50</v>
      </c>
      <c r="C778" s="20" t="s">
        <v>5</v>
      </c>
      <c r="D778" s="20" t="s">
        <v>48</v>
      </c>
      <c r="E778" s="20" t="s">
        <v>418</v>
      </c>
      <c r="F778" s="20" t="s">
        <v>110</v>
      </c>
      <c r="G778" s="64">
        <v>0</v>
      </c>
      <c r="H778" s="103"/>
      <c r="I778" s="64">
        <f t="shared" si="205"/>
        <v>0</v>
      </c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  <c r="AD778" s="46"/>
      <c r="AE778" s="46"/>
      <c r="AF778" s="46"/>
      <c r="AG778" s="46"/>
      <c r="AH778" s="46"/>
      <c r="AI778" s="46"/>
      <c r="AJ778" s="46"/>
      <c r="AK778" s="46"/>
      <c r="AL778" s="46"/>
      <c r="AM778" s="46"/>
      <c r="AN778" s="46"/>
      <c r="AO778" s="46"/>
      <c r="AP778" s="46"/>
      <c r="AQ778" s="46"/>
      <c r="AR778" s="46"/>
      <c r="AS778" s="46"/>
      <c r="AT778" s="46"/>
      <c r="AU778" s="46"/>
      <c r="AV778" s="46"/>
      <c r="AW778" s="46"/>
      <c r="AX778" s="46"/>
      <c r="AY778" s="46"/>
      <c r="AZ778" s="46"/>
      <c r="BA778" s="46"/>
      <c r="BB778" s="46"/>
      <c r="BC778" s="46"/>
      <c r="BD778" s="46"/>
      <c r="BE778" s="46"/>
      <c r="BF778" s="46"/>
      <c r="BG778" s="46"/>
      <c r="BH778" s="46"/>
      <c r="BI778" s="46"/>
      <c r="BJ778" s="46"/>
      <c r="BK778" s="46"/>
      <c r="BL778" s="46"/>
      <c r="BM778" s="46"/>
      <c r="BN778" s="46"/>
      <c r="BO778" s="46"/>
      <c r="BP778" s="46"/>
      <c r="BQ778" s="46"/>
      <c r="BR778" s="46"/>
      <c r="BS778" s="46"/>
      <c r="BT778" s="46"/>
      <c r="BU778" s="46"/>
      <c r="BV778" s="46"/>
      <c r="BW778" s="46"/>
      <c r="BX778" s="46"/>
      <c r="BY778" s="46"/>
      <c r="BZ778" s="46"/>
      <c r="CA778" s="46"/>
      <c r="CB778" s="46"/>
      <c r="CC778" s="46"/>
      <c r="CD778" s="46"/>
      <c r="CE778" s="46"/>
      <c r="CF778" s="46"/>
      <c r="CG778" s="46"/>
      <c r="CH778" s="46"/>
      <c r="CI778" s="46"/>
      <c r="CJ778" s="46"/>
    </row>
    <row r="779" spans="1:88" s="13" customFormat="1" ht="12">
      <c r="A779" s="25" t="s">
        <v>43</v>
      </c>
      <c r="B779" s="16" t="s">
        <v>50</v>
      </c>
      <c r="C779" s="16" t="s">
        <v>6</v>
      </c>
      <c r="D779" s="16"/>
      <c r="E779" s="16"/>
      <c r="F779" s="16"/>
      <c r="G779" s="63">
        <f t="shared" ref="G779:H784" si="209">G780</f>
        <v>953.9</v>
      </c>
      <c r="H779" s="63">
        <f t="shared" si="209"/>
        <v>65</v>
      </c>
      <c r="I779" s="63">
        <f t="shared" si="205"/>
        <v>1018.9</v>
      </c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  <c r="AD779" s="46"/>
      <c r="AE779" s="46"/>
      <c r="AF779" s="46"/>
      <c r="AG779" s="46"/>
      <c r="AH779" s="46"/>
      <c r="AI779" s="46"/>
      <c r="AJ779" s="46"/>
      <c r="AK779" s="46"/>
      <c r="AL779" s="46"/>
      <c r="AM779" s="46"/>
      <c r="AN779" s="46"/>
      <c r="AO779" s="46"/>
      <c r="AP779" s="46"/>
      <c r="AQ779" s="46"/>
      <c r="AR779" s="46"/>
      <c r="AS779" s="46"/>
      <c r="AT779" s="46"/>
      <c r="AU779" s="46"/>
      <c r="AV779" s="46"/>
      <c r="AW779" s="46"/>
      <c r="AX779" s="46"/>
      <c r="AY779" s="46"/>
      <c r="AZ779" s="46"/>
      <c r="BA779" s="46"/>
      <c r="BB779" s="46"/>
      <c r="BC779" s="46"/>
      <c r="BD779" s="46"/>
      <c r="BE779" s="46"/>
      <c r="BF779" s="46"/>
      <c r="BG779" s="46"/>
      <c r="BH779" s="46"/>
      <c r="BI779" s="46"/>
      <c r="BJ779" s="46"/>
      <c r="BK779" s="46"/>
      <c r="BL779" s="46"/>
      <c r="BM779" s="46"/>
      <c r="BN779" s="46"/>
      <c r="BO779" s="46"/>
      <c r="BP779" s="46"/>
      <c r="BQ779" s="46"/>
      <c r="BR779" s="46"/>
      <c r="BS779" s="46"/>
      <c r="BT779" s="46"/>
      <c r="BU779" s="46"/>
      <c r="BV779" s="46"/>
      <c r="BW779" s="46"/>
      <c r="BX779" s="46"/>
      <c r="BY779" s="46"/>
      <c r="BZ779" s="46"/>
      <c r="CA779" s="46"/>
      <c r="CB779" s="46"/>
      <c r="CC779" s="46"/>
      <c r="CD779" s="46"/>
      <c r="CE779" s="46"/>
      <c r="CF779" s="46"/>
      <c r="CG779" s="46"/>
      <c r="CH779" s="46"/>
    </row>
    <row r="780" spans="1:88" s="13" customFormat="1" ht="12">
      <c r="A780" s="22" t="s">
        <v>44</v>
      </c>
      <c r="B780" s="18" t="s">
        <v>50</v>
      </c>
      <c r="C780" s="18" t="s">
        <v>6</v>
      </c>
      <c r="D780" s="18" t="s">
        <v>7</v>
      </c>
      <c r="E780" s="18"/>
      <c r="F780" s="18"/>
      <c r="G780" s="65">
        <f t="shared" si="209"/>
        <v>953.9</v>
      </c>
      <c r="H780" s="65">
        <f t="shared" si="209"/>
        <v>65</v>
      </c>
      <c r="I780" s="65">
        <f t="shared" si="205"/>
        <v>1018.9</v>
      </c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  <c r="AC780" s="46"/>
      <c r="AD780" s="46"/>
      <c r="AE780" s="46"/>
      <c r="AF780" s="46"/>
      <c r="AG780" s="46"/>
      <c r="AH780" s="46"/>
      <c r="AI780" s="46"/>
      <c r="AJ780" s="46"/>
      <c r="AK780" s="46"/>
      <c r="AL780" s="46"/>
      <c r="AM780" s="46"/>
      <c r="AN780" s="46"/>
      <c r="AO780" s="46"/>
      <c r="AP780" s="46"/>
      <c r="AQ780" s="46"/>
      <c r="AR780" s="46"/>
      <c r="AS780" s="46"/>
      <c r="AT780" s="46"/>
      <c r="AU780" s="46"/>
      <c r="AV780" s="46"/>
      <c r="AW780" s="46"/>
      <c r="AX780" s="46"/>
      <c r="AY780" s="46"/>
      <c r="AZ780" s="46"/>
      <c r="BA780" s="46"/>
      <c r="BB780" s="46"/>
      <c r="BC780" s="46"/>
      <c r="BD780" s="46"/>
      <c r="BE780" s="46"/>
      <c r="BF780" s="46"/>
      <c r="BG780" s="46"/>
      <c r="BH780" s="46"/>
      <c r="BI780" s="46"/>
      <c r="BJ780" s="46"/>
      <c r="BK780" s="46"/>
      <c r="BL780" s="46"/>
      <c r="BM780" s="46"/>
      <c r="BN780" s="46"/>
      <c r="BO780" s="46"/>
      <c r="BP780" s="46"/>
      <c r="BQ780" s="46"/>
      <c r="BR780" s="46"/>
      <c r="BS780" s="46"/>
      <c r="BT780" s="46"/>
      <c r="BU780" s="46"/>
      <c r="BV780" s="46"/>
      <c r="BW780" s="46"/>
      <c r="BX780" s="46"/>
      <c r="BY780" s="46"/>
      <c r="BZ780" s="46"/>
      <c r="CA780" s="46"/>
      <c r="CB780" s="46"/>
      <c r="CC780" s="46"/>
      <c r="CD780" s="46"/>
      <c r="CE780" s="46"/>
      <c r="CF780" s="46"/>
      <c r="CG780" s="46"/>
      <c r="CH780" s="46"/>
    </row>
    <row r="781" spans="1:88" s="13" customFormat="1" ht="24">
      <c r="A781" s="21" t="s">
        <v>288</v>
      </c>
      <c r="B781" s="20" t="s">
        <v>50</v>
      </c>
      <c r="C781" s="20" t="s">
        <v>6</v>
      </c>
      <c r="D781" s="20" t="s">
        <v>7</v>
      </c>
      <c r="E781" s="20" t="s">
        <v>188</v>
      </c>
      <c r="F781" s="20"/>
      <c r="G781" s="64">
        <f t="shared" si="209"/>
        <v>953.9</v>
      </c>
      <c r="H781" s="64">
        <f t="shared" si="209"/>
        <v>65</v>
      </c>
      <c r="I781" s="64">
        <f t="shared" si="205"/>
        <v>1018.9</v>
      </c>
      <c r="J781" s="46"/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  <c r="AC781" s="46"/>
      <c r="AD781" s="46"/>
      <c r="AE781" s="46"/>
      <c r="AF781" s="46"/>
      <c r="AG781" s="46"/>
      <c r="AH781" s="46"/>
      <c r="AI781" s="46"/>
      <c r="AJ781" s="46"/>
      <c r="AK781" s="46"/>
      <c r="AL781" s="46"/>
      <c r="AM781" s="46"/>
      <c r="AN781" s="46"/>
      <c r="AO781" s="46"/>
      <c r="AP781" s="46"/>
      <c r="AQ781" s="46"/>
      <c r="AR781" s="46"/>
      <c r="AS781" s="46"/>
      <c r="AT781" s="46"/>
      <c r="AU781" s="46"/>
      <c r="AV781" s="46"/>
      <c r="AW781" s="46"/>
      <c r="AX781" s="46"/>
      <c r="AY781" s="46"/>
      <c r="AZ781" s="46"/>
      <c r="BA781" s="46"/>
      <c r="BB781" s="46"/>
      <c r="BC781" s="46"/>
      <c r="BD781" s="46"/>
      <c r="BE781" s="46"/>
      <c r="BF781" s="46"/>
      <c r="BG781" s="46"/>
      <c r="BH781" s="46"/>
      <c r="BI781" s="46"/>
      <c r="BJ781" s="46"/>
      <c r="BK781" s="46"/>
      <c r="BL781" s="46"/>
      <c r="BM781" s="46"/>
      <c r="BN781" s="46"/>
      <c r="BO781" s="46"/>
      <c r="BP781" s="46"/>
      <c r="BQ781" s="46"/>
      <c r="BR781" s="46"/>
      <c r="BS781" s="46"/>
      <c r="BT781" s="46"/>
      <c r="BU781" s="46"/>
      <c r="BV781" s="46"/>
      <c r="BW781" s="46"/>
      <c r="BX781" s="46"/>
      <c r="BY781" s="46"/>
      <c r="BZ781" s="46"/>
      <c r="CA781" s="46"/>
      <c r="CB781" s="46"/>
      <c r="CC781" s="46"/>
      <c r="CD781" s="46"/>
      <c r="CE781" s="46"/>
      <c r="CF781" s="46"/>
      <c r="CG781" s="46"/>
      <c r="CH781" s="46"/>
    </row>
    <row r="782" spans="1:88" s="13" customFormat="1" ht="24">
      <c r="A782" s="21" t="s">
        <v>292</v>
      </c>
      <c r="B782" s="20" t="s">
        <v>50</v>
      </c>
      <c r="C782" s="20" t="s">
        <v>6</v>
      </c>
      <c r="D782" s="20" t="s">
        <v>7</v>
      </c>
      <c r="E782" s="20" t="s">
        <v>189</v>
      </c>
      <c r="F782" s="20"/>
      <c r="G782" s="64">
        <f t="shared" si="209"/>
        <v>953.9</v>
      </c>
      <c r="H782" s="64">
        <f t="shared" si="209"/>
        <v>65</v>
      </c>
      <c r="I782" s="64">
        <f t="shared" si="205"/>
        <v>1018.9</v>
      </c>
      <c r="J782" s="46"/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  <c r="AC782" s="46"/>
      <c r="AD782" s="46"/>
      <c r="AE782" s="46"/>
      <c r="AF782" s="46"/>
      <c r="AG782" s="46"/>
      <c r="AH782" s="46"/>
      <c r="AI782" s="46"/>
      <c r="AJ782" s="46"/>
      <c r="AK782" s="46"/>
      <c r="AL782" s="46"/>
      <c r="AM782" s="46"/>
      <c r="AN782" s="46"/>
      <c r="AO782" s="46"/>
      <c r="AP782" s="46"/>
      <c r="AQ782" s="46"/>
      <c r="AR782" s="46"/>
      <c r="AS782" s="46"/>
      <c r="AT782" s="46"/>
      <c r="AU782" s="46"/>
      <c r="AV782" s="46"/>
      <c r="AW782" s="46"/>
      <c r="AX782" s="46"/>
      <c r="AY782" s="46"/>
      <c r="AZ782" s="46"/>
      <c r="BA782" s="46"/>
      <c r="BB782" s="46"/>
      <c r="BC782" s="46"/>
      <c r="BD782" s="46"/>
      <c r="BE782" s="46"/>
      <c r="BF782" s="46"/>
      <c r="BG782" s="46"/>
      <c r="BH782" s="46"/>
      <c r="BI782" s="46"/>
      <c r="BJ782" s="46"/>
      <c r="BK782" s="46"/>
      <c r="BL782" s="46"/>
      <c r="BM782" s="46"/>
      <c r="BN782" s="46"/>
      <c r="BO782" s="46"/>
      <c r="BP782" s="46"/>
      <c r="BQ782" s="46"/>
      <c r="BR782" s="46"/>
      <c r="BS782" s="46"/>
      <c r="BT782" s="46"/>
      <c r="BU782" s="46"/>
      <c r="BV782" s="46"/>
      <c r="BW782" s="46"/>
      <c r="BX782" s="46"/>
      <c r="BY782" s="46"/>
      <c r="BZ782" s="46"/>
      <c r="CA782" s="46"/>
      <c r="CB782" s="46"/>
      <c r="CC782" s="46"/>
      <c r="CD782" s="46"/>
      <c r="CE782" s="46"/>
      <c r="CF782" s="46"/>
      <c r="CG782" s="46"/>
      <c r="CH782" s="46"/>
    </row>
    <row r="783" spans="1:88">
      <c r="A783" s="21" t="s">
        <v>109</v>
      </c>
      <c r="B783" s="20" t="s">
        <v>50</v>
      </c>
      <c r="C783" s="20" t="s">
        <v>6</v>
      </c>
      <c r="D783" s="20" t="s">
        <v>7</v>
      </c>
      <c r="E783" s="20" t="s">
        <v>195</v>
      </c>
      <c r="F783" s="20"/>
      <c r="G783" s="64">
        <f t="shared" si="209"/>
        <v>953.9</v>
      </c>
      <c r="H783" s="64">
        <f t="shared" si="209"/>
        <v>65</v>
      </c>
      <c r="I783" s="64">
        <f t="shared" si="205"/>
        <v>1018.9</v>
      </c>
      <c r="J783" s="47"/>
      <c r="K783" s="47"/>
      <c r="L783" s="47"/>
      <c r="M783" s="47"/>
      <c r="N783" s="47"/>
      <c r="O783" s="47"/>
      <c r="P783" s="47"/>
      <c r="Q783" s="47"/>
      <c r="R783" s="47"/>
      <c r="S783" s="47"/>
      <c r="T783" s="47"/>
      <c r="U783" s="47"/>
      <c r="V783" s="47"/>
      <c r="W783" s="47"/>
      <c r="X783" s="47"/>
      <c r="Y783" s="47"/>
      <c r="Z783" s="47"/>
      <c r="AA783" s="47"/>
      <c r="AB783" s="47"/>
      <c r="AC783" s="47"/>
      <c r="AD783" s="47"/>
      <c r="AE783" s="47"/>
      <c r="AF783" s="47"/>
      <c r="AG783" s="47"/>
      <c r="AH783" s="47"/>
      <c r="AI783" s="47"/>
      <c r="AJ783" s="47"/>
      <c r="AK783" s="47"/>
      <c r="AL783" s="47"/>
      <c r="AM783" s="47"/>
      <c r="AN783" s="47"/>
      <c r="AO783" s="47"/>
      <c r="AP783" s="47"/>
      <c r="AQ783" s="47"/>
      <c r="AR783" s="47"/>
      <c r="AS783" s="47"/>
      <c r="AT783" s="47"/>
      <c r="AU783" s="47"/>
      <c r="AV783" s="47"/>
      <c r="AW783" s="47"/>
      <c r="AX783" s="47"/>
      <c r="AY783" s="47"/>
      <c r="AZ783" s="47"/>
      <c r="BA783" s="47"/>
      <c r="BB783" s="47"/>
      <c r="BC783" s="47"/>
      <c r="BD783" s="47"/>
      <c r="BE783" s="47"/>
      <c r="BF783" s="47"/>
      <c r="BG783" s="47"/>
      <c r="BH783" s="47"/>
      <c r="BI783" s="47"/>
      <c r="BJ783" s="47"/>
      <c r="BK783" s="47"/>
      <c r="BL783" s="47"/>
      <c r="BM783" s="47"/>
      <c r="BN783" s="47"/>
      <c r="BO783" s="47"/>
      <c r="BP783" s="47"/>
      <c r="BQ783" s="47"/>
      <c r="BR783" s="47"/>
      <c r="BS783" s="47"/>
      <c r="BT783" s="47"/>
      <c r="BU783" s="47"/>
      <c r="BV783" s="47"/>
      <c r="BW783" s="47"/>
      <c r="BX783" s="47"/>
      <c r="BY783" s="47"/>
      <c r="BZ783" s="47"/>
      <c r="CA783" s="47"/>
      <c r="CB783" s="47"/>
      <c r="CC783" s="47"/>
      <c r="CD783" s="47"/>
      <c r="CE783" s="47"/>
      <c r="CF783" s="47"/>
      <c r="CG783" s="47"/>
      <c r="CH783" s="47"/>
    </row>
    <row r="784" spans="1:88">
      <c r="A784" s="21" t="s">
        <v>111</v>
      </c>
      <c r="B784" s="20" t="s">
        <v>50</v>
      </c>
      <c r="C784" s="20" t="s">
        <v>6</v>
      </c>
      <c r="D784" s="20" t="s">
        <v>7</v>
      </c>
      <c r="E784" s="20" t="s">
        <v>195</v>
      </c>
      <c r="F784" s="20" t="s">
        <v>102</v>
      </c>
      <c r="G784" s="64">
        <f t="shared" si="209"/>
        <v>953.9</v>
      </c>
      <c r="H784" s="64">
        <f t="shared" si="209"/>
        <v>65</v>
      </c>
      <c r="I784" s="64">
        <f t="shared" si="205"/>
        <v>1018.9</v>
      </c>
      <c r="J784" s="47"/>
      <c r="K784" s="47"/>
      <c r="L784" s="47"/>
      <c r="M784" s="47"/>
      <c r="N784" s="47"/>
      <c r="O784" s="47"/>
      <c r="P784" s="47"/>
      <c r="Q784" s="47"/>
      <c r="R784" s="47"/>
      <c r="S784" s="47"/>
      <c r="T784" s="47"/>
      <c r="U784" s="47"/>
      <c r="V784" s="47"/>
      <c r="W784" s="47"/>
      <c r="X784" s="47"/>
      <c r="Y784" s="47"/>
      <c r="Z784" s="47"/>
      <c r="AA784" s="47"/>
      <c r="AB784" s="47"/>
      <c r="AC784" s="47"/>
      <c r="AD784" s="47"/>
      <c r="AE784" s="47"/>
      <c r="AF784" s="47"/>
      <c r="AG784" s="47"/>
      <c r="AH784" s="47"/>
      <c r="AI784" s="47"/>
      <c r="AJ784" s="47"/>
      <c r="AK784" s="47"/>
      <c r="AL784" s="47"/>
      <c r="AM784" s="47"/>
      <c r="AN784" s="47"/>
      <c r="AO784" s="47"/>
      <c r="AP784" s="47"/>
      <c r="AQ784" s="47"/>
      <c r="AR784" s="47"/>
      <c r="AS784" s="47"/>
      <c r="AT784" s="47"/>
      <c r="AU784" s="47"/>
      <c r="AV784" s="47"/>
      <c r="AW784" s="47"/>
      <c r="AX784" s="47"/>
      <c r="AY784" s="47"/>
      <c r="AZ784" s="47"/>
      <c r="BA784" s="47"/>
      <c r="BB784" s="47"/>
      <c r="BC784" s="47"/>
      <c r="BD784" s="47"/>
      <c r="BE784" s="47"/>
      <c r="BF784" s="47"/>
      <c r="BG784" s="47"/>
      <c r="BH784" s="47"/>
      <c r="BI784" s="47"/>
      <c r="BJ784" s="47"/>
      <c r="BK784" s="47"/>
      <c r="BL784" s="47"/>
      <c r="BM784" s="47"/>
      <c r="BN784" s="47"/>
      <c r="BO784" s="47"/>
      <c r="BP784" s="47"/>
      <c r="BQ784" s="47"/>
      <c r="BR784" s="47"/>
      <c r="BS784" s="47"/>
      <c r="BT784" s="47"/>
      <c r="BU784" s="47"/>
      <c r="BV784" s="47"/>
      <c r="BW784" s="47"/>
      <c r="BX784" s="47"/>
      <c r="BY784" s="47"/>
      <c r="BZ784" s="47"/>
      <c r="CA784" s="47"/>
      <c r="CB784" s="47"/>
      <c r="CC784" s="47"/>
      <c r="CD784" s="47"/>
      <c r="CE784" s="47"/>
      <c r="CF784" s="47"/>
      <c r="CG784" s="47"/>
      <c r="CH784" s="47"/>
    </row>
    <row r="785" spans="1:86">
      <c r="A785" s="21" t="s">
        <v>105</v>
      </c>
      <c r="B785" s="20" t="s">
        <v>50</v>
      </c>
      <c r="C785" s="20" t="s">
        <v>6</v>
      </c>
      <c r="D785" s="20" t="s">
        <v>7</v>
      </c>
      <c r="E785" s="20" t="s">
        <v>195</v>
      </c>
      <c r="F785" s="20" t="s">
        <v>103</v>
      </c>
      <c r="G785" s="64">
        <v>953.9</v>
      </c>
      <c r="H785" s="103">
        <v>65</v>
      </c>
      <c r="I785" s="64">
        <f t="shared" si="205"/>
        <v>1018.9</v>
      </c>
      <c r="J785" s="47"/>
      <c r="K785" s="47"/>
      <c r="L785" s="47"/>
      <c r="M785" s="47"/>
      <c r="N785" s="47"/>
      <c r="O785" s="47"/>
      <c r="P785" s="47"/>
      <c r="Q785" s="47"/>
      <c r="R785" s="47"/>
      <c r="S785" s="47"/>
      <c r="T785" s="47"/>
      <c r="U785" s="47"/>
      <c r="V785" s="47"/>
      <c r="W785" s="47"/>
      <c r="X785" s="47"/>
      <c r="Y785" s="47"/>
      <c r="Z785" s="47"/>
      <c r="AA785" s="47"/>
      <c r="AB785" s="47"/>
      <c r="AC785" s="47"/>
      <c r="AD785" s="47"/>
      <c r="AE785" s="47"/>
      <c r="AF785" s="47"/>
      <c r="AG785" s="47"/>
      <c r="AH785" s="47"/>
      <c r="AI785" s="47"/>
      <c r="AJ785" s="47"/>
      <c r="AK785" s="47"/>
      <c r="AL785" s="47"/>
      <c r="AM785" s="47"/>
      <c r="AN785" s="47"/>
      <c r="AO785" s="47"/>
      <c r="AP785" s="47"/>
      <c r="AQ785" s="47"/>
      <c r="AR785" s="47"/>
      <c r="AS785" s="47"/>
      <c r="AT785" s="47"/>
      <c r="AU785" s="47"/>
      <c r="AV785" s="47"/>
      <c r="AW785" s="47"/>
      <c r="AX785" s="47"/>
      <c r="AY785" s="47"/>
      <c r="AZ785" s="47"/>
      <c r="BA785" s="47"/>
      <c r="BB785" s="47"/>
      <c r="BC785" s="47"/>
      <c r="BD785" s="47"/>
      <c r="BE785" s="47"/>
      <c r="BF785" s="47"/>
      <c r="BG785" s="47"/>
      <c r="BH785" s="47"/>
      <c r="BI785" s="47"/>
      <c r="BJ785" s="47"/>
      <c r="BK785" s="47"/>
      <c r="BL785" s="47"/>
      <c r="BM785" s="47"/>
      <c r="BN785" s="47"/>
      <c r="BO785" s="47"/>
      <c r="BP785" s="47"/>
      <c r="BQ785" s="47"/>
      <c r="BR785" s="47"/>
      <c r="BS785" s="47"/>
      <c r="BT785" s="47"/>
      <c r="BU785" s="47"/>
      <c r="BV785" s="47"/>
      <c r="BW785" s="47"/>
      <c r="BX785" s="47"/>
      <c r="BY785" s="47"/>
      <c r="BZ785" s="47"/>
      <c r="CA785" s="47"/>
      <c r="CB785" s="47"/>
      <c r="CC785" s="47"/>
      <c r="CD785" s="47"/>
      <c r="CE785" s="47"/>
      <c r="CF785" s="47"/>
      <c r="CG785" s="47"/>
      <c r="CH785" s="47"/>
    </row>
    <row r="786" spans="1:86" ht="13.5" customHeight="1">
      <c r="A786" s="25" t="s">
        <v>224</v>
      </c>
      <c r="B786" s="16" t="s">
        <v>50</v>
      </c>
      <c r="C786" s="16" t="s">
        <v>7</v>
      </c>
      <c r="D786" s="16"/>
      <c r="E786" s="16"/>
      <c r="F786" s="16"/>
      <c r="G786" s="63">
        <f>G787+G794</f>
        <v>4700</v>
      </c>
      <c r="H786" s="63">
        <f>H787+H794</f>
        <v>0</v>
      </c>
      <c r="I786" s="63">
        <f t="shared" si="205"/>
        <v>4700</v>
      </c>
      <c r="J786" s="47"/>
      <c r="K786" s="47"/>
      <c r="L786" s="47"/>
      <c r="M786" s="47"/>
      <c r="N786" s="47"/>
      <c r="O786" s="47"/>
      <c r="P786" s="47"/>
      <c r="Q786" s="47"/>
      <c r="R786" s="47"/>
      <c r="S786" s="47"/>
      <c r="T786" s="47"/>
      <c r="U786" s="47"/>
      <c r="V786" s="47"/>
      <c r="W786" s="47"/>
      <c r="X786" s="47"/>
      <c r="Y786" s="47"/>
      <c r="Z786" s="47"/>
      <c r="AA786" s="47"/>
      <c r="AB786" s="47"/>
      <c r="AC786" s="47"/>
      <c r="AD786" s="47"/>
      <c r="AE786" s="47"/>
      <c r="AF786" s="47"/>
      <c r="AG786" s="47"/>
      <c r="AH786" s="47"/>
      <c r="AI786" s="47"/>
      <c r="AJ786" s="47"/>
      <c r="AK786" s="47"/>
      <c r="AL786" s="47"/>
      <c r="AM786" s="47"/>
      <c r="AN786" s="47"/>
      <c r="AO786" s="47"/>
      <c r="AP786" s="47"/>
      <c r="AQ786" s="47"/>
      <c r="AR786" s="47"/>
      <c r="AS786" s="47"/>
      <c r="AT786" s="47"/>
      <c r="AU786" s="47"/>
      <c r="AV786" s="47"/>
      <c r="AW786" s="47"/>
      <c r="AX786" s="47"/>
      <c r="AY786" s="47"/>
      <c r="AZ786" s="47"/>
      <c r="BA786" s="47"/>
      <c r="BB786" s="47"/>
      <c r="BC786" s="47"/>
      <c r="BD786" s="47"/>
      <c r="BE786" s="47"/>
      <c r="BF786" s="47"/>
      <c r="BG786" s="47"/>
      <c r="BH786" s="47"/>
      <c r="BI786" s="47"/>
      <c r="BJ786" s="47"/>
      <c r="BK786" s="47"/>
      <c r="BL786" s="47"/>
      <c r="BM786" s="47"/>
      <c r="BN786" s="47"/>
      <c r="BO786" s="47"/>
      <c r="BP786" s="47"/>
      <c r="BQ786" s="47"/>
      <c r="BR786" s="47"/>
      <c r="BS786" s="47"/>
      <c r="BT786" s="47"/>
      <c r="BU786" s="47"/>
      <c r="BV786" s="47"/>
      <c r="BW786" s="47"/>
      <c r="BX786" s="47"/>
      <c r="BY786" s="47"/>
      <c r="BZ786" s="47"/>
      <c r="CA786" s="47"/>
      <c r="CB786" s="47"/>
      <c r="CC786" s="47"/>
      <c r="CD786" s="47"/>
      <c r="CE786" s="47"/>
      <c r="CF786" s="47"/>
      <c r="CG786" s="47"/>
      <c r="CH786" s="47"/>
    </row>
    <row r="787" spans="1:86" ht="24" hidden="1">
      <c r="A787" s="61" t="s">
        <v>57</v>
      </c>
      <c r="B787" s="18" t="s">
        <v>50</v>
      </c>
      <c r="C787" s="18" t="s">
        <v>7</v>
      </c>
      <c r="D787" s="18" t="s">
        <v>12</v>
      </c>
      <c r="E787" s="18"/>
      <c r="F787" s="18"/>
      <c r="G787" s="65">
        <f t="shared" ref="G787:H792" si="210">G788</f>
        <v>0</v>
      </c>
      <c r="H787" s="65">
        <f t="shared" si="210"/>
        <v>0</v>
      </c>
      <c r="I787" s="65">
        <f t="shared" si="205"/>
        <v>0</v>
      </c>
      <c r="J787" s="47"/>
      <c r="K787" s="47"/>
      <c r="L787" s="47"/>
      <c r="M787" s="47"/>
      <c r="N787" s="47"/>
      <c r="O787" s="47"/>
      <c r="P787" s="47"/>
      <c r="Q787" s="47"/>
      <c r="R787" s="47"/>
      <c r="S787" s="47"/>
      <c r="T787" s="47"/>
      <c r="U787" s="47"/>
      <c r="V787" s="47"/>
      <c r="W787" s="47"/>
      <c r="X787" s="47"/>
      <c r="Y787" s="47"/>
      <c r="Z787" s="47"/>
      <c r="AA787" s="47"/>
      <c r="AB787" s="47"/>
      <c r="AC787" s="47"/>
      <c r="AD787" s="47"/>
      <c r="AE787" s="47"/>
      <c r="AF787" s="47"/>
      <c r="AG787" s="47"/>
      <c r="AH787" s="47"/>
      <c r="AI787" s="47"/>
      <c r="AJ787" s="47"/>
      <c r="AK787" s="47"/>
      <c r="AL787" s="47"/>
      <c r="AM787" s="47"/>
      <c r="AN787" s="47"/>
      <c r="AO787" s="47"/>
      <c r="AP787" s="47"/>
      <c r="AQ787" s="47"/>
      <c r="AR787" s="47"/>
      <c r="AS787" s="47"/>
      <c r="AT787" s="47"/>
      <c r="AU787" s="47"/>
      <c r="AV787" s="47"/>
      <c r="AW787" s="47"/>
      <c r="AX787" s="47"/>
      <c r="AY787" s="47"/>
      <c r="AZ787" s="47"/>
      <c r="BA787" s="47"/>
      <c r="BB787" s="47"/>
      <c r="BC787" s="47"/>
      <c r="BD787" s="47"/>
      <c r="BE787" s="47"/>
      <c r="BF787" s="47"/>
      <c r="BG787" s="47"/>
      <c r="BH787" s="47"/>
      <c r="BI787" s="47"/>
      <c r="BJ787" s="47"/>
      <c r="BK787" s="47"/>
      <c r="BL787" s="47"/>
      <c r="BM787" s="47"/>
      <c r="BN787" s="47"/>
      <c r="BO787" s="47"/>
      <c r="BP787" s="47"/>
      <c r="BQ787" s="47"/>
      <c r="BR787" s="47"/>
      <c r="BS787" s="47"/>
      <c r="BT787" s="47"/>
      <c r="BU787" s="47"/>
      <c r="BV787" s="47"/>
      <c r="BW787" s="47"/>
      <c r="BX787" s="47"/>
      <c r="BY787" s="47"/>
      <c r="BZ787" s="47"/>
      <c r="CA787" s="47"/>
      <c r="CB787" s="47"/>
      <c r="CC787" s="47"/>
      <c r="CD787" s="47"/>
      <c r="CE787" s="47"/>
      <c r="CF787" s="47"/>
      <c r="CG787" s="47"/>
      <c r="CH787" s="47"/>
    </row>
    <row r="788" spans="1:86" ht="36" hidden="1">
      <c r="A788" s="29" t="s">
        <v>432</v>
      </c>
      <c r="B788" s="20" t="s">
        <v>50</v>
      </c>
      <c r="C788" s="20" t="s">
        <v>7</v>
      </c>
      <c r="D788" s="20" t="s">
        <v>12</v>
      </c>
      <c r="E788" s="20" t="s">
        <v>405</v>
      </c>
      <c r="F788" s="20"/>
      <c r="G788" s="64">
        <f>G789</f>
        <v>0</v>
      </c>
      <c r="H788" s="64">
        <f t="shared" si="210"/>
        <v>0</v>
      </c>
      <c r="I788" s="64">
        <f t="shared" si="205"/>
        <v>0</v>
      </c>
      <c r="J788" s="47"/>
      <c r="K788" s="47"/>
      <c r="L788" s="47"/>
      <c r="M788" s="47"/>
      <c r="N788" s="47"/>
      <c r="O788" s="47"/>
      <c r="P788" s="47"/>
      <c r="Q788" s="47"/>
      <c r="R788" s="47"/>
      <c r="S788" s="47"/>
      <c r="T788" s="47"/>
      <c r="U788" s="47"/>
      <c r="V788" s="47"/>
      <c r="W788" s="47"/>
      <c r="X788" s="47"/>
      <c r="Y788" s="47"/>
      <c r="Z788" s="47"/>
      <c r="AA788" s="47"/>
      <c r="AB788" s="47"/>
      <c r="AC788" s="47"/>
      <c r="AD788" s="47"/>
      <c r="AE788" s="47"/>
      <c r="AF788" s="47"/>
      <c r="AG788" s="47"/>
      <c r="AH788" s="47"/>
      <c r="AI788" s="47"/>
      <c r="AJ788" s="47"/>
      <c r="AK788" s="47"/>
      <c r="AL788" s="47"/>
      <c r="AM788" s="47"/>
      <c r="AN788" s="47"/>
      <c r="AO788" s="47"/>
      <c r="AP788" s="47"/>
      <c r="AQ788" s="47"/>
      <c r="AR788" s="47"/>
      <c r="AS788" s="47"/>
      <c r="AT788" s="47"/>
      <c r="AU788" s="47"/>
      <c r="AV788" s="47"/>
      <c r="AW788" s="47"/>
      <c r="AX788" s="47"/>
      <c r="AY788" s="47"/>
      <c r="AZ788" s="47"/>
      <c r="BA788" s="47"/>
      <c r="BB788" s="47"/>
      <c r="BC788" s="47"/>
      <c r="BD788" s="47"/>
      <c r="BE788" s="47"/>
      <c r="BF788" s="47"/>
      <c r="BG788" s="47"/>
      <c r="BH788" s="47"/>
      <c r="BI788" s="47"/>
      <c r="BJ788" s="47"/>
      <c r="BK788" s="47"/>
      <c r="BL788" s="47"/>
      <c r="BM788" s="47"/>
      <c r="BN788" s="47"/>
      <c r="BO788" s="47"/>
      <c r="BP788" s="47"/>
      <c r="BQ788" s="47"/>
      <c r="BR788" s="47"/>
      <c r="BS788" s="47"/>
      <c r="BT788" s="47"/>
      <c r="BU788" s="47"/>
      <c r="BV788" s="47"/>
      <c r="BW788" s="47"/>
      <c r="BX788" s="47"/>
      <c r="BY788" s="47"/>
      <c r="BZ788" s="47"/>
      <c r="CA788" s="47"/>
      <c r="CB788" s="47"/>
      <c r="CC788" s="47"/>
      <c r="CD788" s="47"/>
      <c r="CE788" s="47"/>
      <c r="CF788" s="47"/>
      <c r="CG788" s="47"/>
      <c r="CH788" s="47"/>
    </row>
    <row r="789" spans="1:86" ht="24" hidden="1">
      <c r="A789" s="29" t="s">
        <v>125</v>
      </c>
      <c r="B789" s="20" t="s">
        <v>50</v>
      </c>
      <c r="C789" s="20" t="s">
        <v>7</v>
      </c>
      <c r="D789" s="20" t="s">
        <v>12</v>
      </c>
      <c r="E789" s="20" t="s">
        <v>415</v>
      </c>
      <c r="F789" s="20"/>
      <c r="G789" s="64">
        <f>G792+G790</f>
        <v>0</v>
      </c>
      <c r="H789" s="64">
        <f t="shared" ref="H789" si="211">H792+H790</f>
        <v>0</v>
      </c>
      <c r="I789" s="64">
        <f t="shared" si="205"/>
        <v>0</v>
      </c>
    </row>
    <row r="790" spans="1:86" s="2" customFormat="1" ht="12" hidden="1">
      <c r="A790" s="21" t="s">
        <v>104</v>
      </c>
      <c r="B790" s="20" t="s">
        <v>50</v>
      </c>
      <c r="C790" s="20" t="s">
        <v>7</v>
      </c>
      <c r="D790" s="20" t="s">
        <v>12</v>
      </c>
      <c r="E790" s="20" t="s">
        <v>415</v>
      </c>
      <c r="F790" s="20" t="s">
        <v>102</v>
      </c>
      <c r="G790" s="64">
        <f>G791</f>
        <v>0</v>
      </c>
      <c r="H790" s="64">
        <f t="shared" ref="H790" si="212">H791</f>
        <v>0</v>
      </c>
      <c r="I790" s="64">
        <f t="shared" si="205"/>
        <v>0</v>
      </c>
    </row>
    <row r="791" spans="1:86" s="2" customFormat="1" ht="12" hidden="1">
      <c r="A791" s="21" t="s">
        <v>114</v>
      </c>
      <c r="B791" s="20" t="s">
        <v>50</v>
      </c>
      <c r="C791" s="20" t="s">
        <v>7</v>
      </c>
      <c r="D791" s="20" t="s">
        <v>12</v>
      </c>
      <c r="E791" s="20" t="s">
        <v>415</v>
      </c>
      <c r="F791" s="20" t="s">
        <v>113</v>
      </c>
      <c r="G791" s="64"/>
      <c r="H791" s="64"/>
      <c r="I791" s="64">
        <f t="shared" si="205"/>
        <v>0</v>
      </c>
    </row>
    <row r="792" spans="1:86" s="2" customFormat="1" ht="12" hidden="1">
      <c r="A792" s="29" t="s">
        <v>71</v>
      </c>
      <c r="B792" s="20" t="s">
        <v>50</v>
      </c>
      <c r="C792" s="20" t="s">
        <v>7</v>
      </c>
      <c r="D792" s="20" t="s">
        <v>12</v>
      </c>
      <c r="E792" s="20" t="s">
        <v>415</v>
      </c>
      <c r="F792" s="20" t="s">
        <v>22</v>
      </c>
      <c r="G792" s="64">
        <f t="shared" si="210"/>
        <v>0</v>
      </c>
      <c r="H792" s="64">
        <f t="shared" si="210"/>
        <v>0</v>
      </c>
      <c r="I792" s="64">
        <f t="shared" si="205"/>
        <v>0</v>
      </c>
    </row>
    <row r="793" spans="1:86" s="2" customFormat="1" ht="12" hidden="1">
      <c r="A793" s="29" t="s">
        <v>108</v>
      </c>
      <c r="B793" s="20" t="s">
        <v>50</v>
      </c>
      <c r="C793" s="20" t="s">
        <v>7</v>
      </c>
      <c r="D793" s="20" t="s">
        <v>12</v>
      </c>
      <c r="E793" s="20" t="s">
        <v>415</v>
      </c>
      <c r="F793" s="20" t="s">
        <v>107</v>
      </c>
      <c r="G793" s="64">
        <v>0</v>
      </c>
      <c r="H793" s="101">
        <f>111.4-111.4</f>
        <v>0</v>
      </c>
      <c r="I793" s="64">
        <f t="shared" si="205"/>
        <v>0</v>
      </c>
    </row>
    <row r="794" spans="1:86" s="6" customFormat="1" ht="12.75" customHeight="1">
      <c r="A794" s="116" t="s">
        <v>448</v>
      </c>
      <c r="B794" s="16" t="s">
        <v>50</v>
      </c>
      <c r="C794" s="16" t="s">
        <v>7</v>
      </c>
      <c r="D794" s="16" t="s">
        <v>13</v>
      </c>
      <c r="E794" s="16"/>
      <c r="F794" s="16"/>
      <c r="G794" s="63">
        <f>G796</f>
        <v>4700</v>
      </c>
      <c r="H794" s="63">
        <f>H796</f>
        <v>0</v>
      </c>
      <c r="I794" s="63">
        <f t="shared" si="205"/>
        <v>4700</v>
      </c>
    </row>
    <row r="795" spans="1:86" s="6" customFormat="1" ht="36">
      <c r="A795" s="29" t="s">
        <v>432</v>
      </c>
      <c r="B795" s="20" t="s">
        <v>50</v>
      </c>
      <c r="C795" s="20" t="s">
        <v>7</v>
      </c>
      <c r="D795" s="20" t="s">
        <v>13</v>
      </c>
      <c r="E795" s="20" t="s">
        <v>405</v>
      </c>
      <c r="F795" s="16"/>
      <c r="G795" s="64">
        <f>G796</f>
        <v>4700</v>
      </c>
      <c r="H795" s="64">
        <f>H796</f>
        <v>0</v>
      </c>
      <c r="I795" s="64">
        <f t="shared" si="205"/>
        <v>4700</v>
      </c>
    </row>
    <row r="796" spans="1:86" s="2" customFormat="1" ht="12">
      <c r="A796" s="29" t="s">
        <v>493</v>
      </c>
      <c r="B796" s="20" t="s">
        <v>50</v>
      </c>
      <c r="C796" s="20" t="s">
        <v>7</v>
      </c>
      <c r="D796" s="20" t="s">
        <v>13</v>
      </c>
      <c r="E796" s="20" t="s">
        <v>492</v>
      </c>
      <c r="F796" s="20"/>
      <c r="G796" s="64">
        <f>G797</f>
        <v>4700</v>
      </c>
      <c r="H796" s="64">
        <f>H797</f>
        <v>0</v>
      </c>
      <c r="I796" s="64">
        <f t="shared" si="205"/>
        <v>4700</v>
      </c>
    </row>
    <row r="797" spans="1:86" s="2" customFormat="1" ht="12">
      <c r="A797" s="21" t="s">
        <v>111</v>
      </c>
      <c r="B797" s="20" t="s">
        <v>50</v>
      </c>
      <c r="C797" s="20" t="s">
        <v>7</v>
      </c>
      <c r="D797" s="20" t="s">
        <v>13</v>
      </c>
      <c r="E797" s="20" t="s">
        <v>492</v>
      </c>
      <c r="F797" s="20" t="s">
        <v>102</v>
      </c>
      <c r="G797" s="64">
        <f t="shared" ref="G797:H797" si="213">G798</f>
        <v>4700</v>
      </c>
      <c r="H797" s="64">
        <f t="shared" si="213"/>
        <v>0</v>
      </c>
      <c r="I797" s="64">
        <f t="shared" si="205"/>
        <v>4700</v>
      </c>
    </row>
    <row r="798" spans="1:86" s="2" customFormat="1" ht="12">
      <c r="A798" s="21" t="s">
        <v>112</v>
      </c>
      <c r="B798" s="20" t="s">
        <v>50</v>
      </c>
      <c r="C798" s="20" t="s">
        <v>7</v>
      </c>
      <c r="D798" s="20" t="s">
        <v>13</v>
      </c>
      <c r="E798" s="20" t="s">
        <v>492</v>
      </c>
      <c r="F798" s="20" t="s">
        <v>110</v>
      </c>
      <c r="G798" s="64">
        <v>4700</v>
      </c>
      <c r="H798" s="101"/>
      <c r="I798" s="64">
        <f t="shared" si="205"/>
        <v>4700</v>
      </c>
    </row>
    <row r="799" spans="1:86" s="2" customFormat="1" ht="12">
      <c r="A799" s="25" t="s">
        <v>2</v>
      </c>
      <c r="B799" s="16" t="s">
        <v>50</v>
      </c>
      <c r="C799" s="16" t="s">
        <v>14</v>
      </c>
      <c r="D799" s="20"/>
      <c r="E799" s="20"/>
      <c r="F799" s="20"/>
      <c r="G799" s="63">
        <f>G800</f>
        <v>300</v>
      </c>
      <c r="H799" s="63">
        <f t="shared" ref="H799" si="214">H800</f>
        <v>0</v>
      </c>
      <c r="I799" s="63">
        <f t="shared" si="205"/>
        <v>300</v>
      </c>
    </row>
    <row r="800" spans="1:86" s="2" customFormat="1" ht="12">
      <c r="A800" s="22" t="s">
        <v>16</v>
      </c>
      <c r="B800" s="18" t="s">
        <v>50</v>
      </c>
      <c r="C800" s="42" t="s">
        <v>14</v>
      </c>
      <c r="D800" s="18" t="s">
        <v>17</v>
      </c>
      <c r="E800" s="18"/>
      <c r="F800" s="18"/>
      <c r="G800" s="65">
        <f t="shared" ref="G800:H804" si="215">G801</f>
        <v>300</v>
      </c>
      <c r="H800" s="65">
        <f t="shared" si="215"/>
        <v>0</v>
      </c>
      <c r="I800" s="65">
        <f t="shared" si="205"/>
        <v>300</v>
      </c>
    </row>
    <row r="801" spans="1:13" s="2" customFormat="1" ht="24">
      <c r="A801" s="21" t="s">
        <v>288</v>
      </c>
      <c r="B801" s="20" t="s">
        <v>50</v>
      </c>
      <c r="C801" s="23" t="s">
        <v>14</v>
      </c>
      <c r="D801" s="20" t="s">
        <v>17</v>
      </c>
      <c r="E801" s="20" t="s">
        <v>188</v>
      </c>
      <c r="F801" s="20"/>
      <c r="G801" s="64">
        <f t="shared" si="215"/>
        <v>300</v>
      </c>
      <c r="H801" s="64">
        <f t="shared" si="215"/>
        <v>0</v>
      </c>
      <c r="I801" s="64">
        <f t="shared" si="205"/>
        <v>300</v>
      </c>
    </row>
    <row r="802" spans="1:13" s="5" customFormat="1" ht="24">
      <c r="A802" s="21" t="s">
        <v>292</v>
      </c>
      <c r="B802" s="20" t="s">
        <v>50</v>
      </c>
      <c r="C802" s="23" t="s">
        <v>14</v>
      </c>
      <c r="D802" s="20" t="s">
        <v>17</v>
      </c>
      <c r="E802" s="20" t="s">
        <v>189</v>
      </c>
      <c r="F802" s="20"/>
      <c r="G802" s="64">
        <f t="shared" si="215"/>
        <v>300</v>
      </c>
      <c r="H802" s="64">
        <f t="shared" si="215"/>
        <v>0</v>
      </c>
      <c r="I802" s="64">
        <f t="shared" si="205"/>
        <v>300</v>
      </c>
    </row>
    <row r="803" spans="1:13" s="53" customFormat="1" ht="24">
      <c r="A803" s="21" t="s">
        <v>280</v>
      </c>
      <c r="B803" s="20" t="s">
        <v>50</v>
      </c>
      <c r="C803" s="23" t="s">
        <v>14</v>
      </c>
      <c r="D803" s="20" t="s">
        <v>17</v>
      </c>
      <c r="E803" s="20" t="s">
        <v>279</v>
      </c>
      <c r="F803" s="20"/>
      <c r="G803" s="64">
        <f t="shared" si="215"/>
        <v>300</v>
      </c>
      <c r="H803" s="64">
        <f t="shared" si="215"/>
        <v>0</v>
      </c>
      <c r="I803" s="64">
        <f t="shared" si="205"/>
        <v>300</v>
      </c>
      <c r="J803" s="5"/>
      <c r="K803" s="5"/>
      <c r="L803" s="5"/>
      <c r="M803" s="5"/>
    </row>
    <row r="804" spans="1:13" s="5" customFormat="1" ht="12">
      <c r="A804" s="21" t="s">
        <v>104</v>
      </c>
      <c r="B804" s="20" t="s">
        <v>50</v>
      </c>
      <c r="C804" s="23" t="s">
        <v>14</v>
      </c>
      <c r="D804" s="20" t="s">
        <v>17</v>
      </c>
      <c r="E804" s="20" t="s">
        <v>279</v>
      </c>
      <c r="F804" s="20" t="s">
        <v>102</v>
      </c>
      <c r="G804" s="64">
        <f t="shared" si="215"/>
        <v>300</v>
      </c>
      <c r="H804" s="64">
        <f t="shared" si="215"/>
        <v>0</v>
      </c>
      <c r="I804" s="64">
        <f t="shared" si="205"/>
        <v>300</v>
      </c>
    </row>
    <row r="805" spans="1:13" s="5" customFormat="1" ht="12">
      <c r="A805" s="21" t="s">
        <v>114</v>
      </c>
      <c r="B805" s="20" t="s">
        <v>50</v>
      </c>
      <c r="C805" s="23" t="s">
        <v>14</v>
      </c>
      <c r="D805" s="20" t="s">
        <v>17</v>
      </c>
      <c r="E805" s="20" t="s">
        <v>279</v>
      </c>
      <c r="F805" s="20" t="s">
        <v>113</v>
      </c>
      <c r="G805" s="64">
        <v>300</v>
      </c>
      <c r="H805" s="106"/>
      <c r="I805" s="64">
        <f t="shared" si="205"/>
        <v>300</v>
      </c>
    </row>
    <row r="806" spans="1:13" s="2" customFormat="1" ht="12">
      <c r="A806" s="25" t="s">
        <v>46</v>
      </c>
      <c r="B806" s="16" t="s">
        <v>50</v>
      </c>
      <c r="C806" s="26" t="s">
        <v>8</v>
      </c>
      <c r="D806" s="16"/>
      <c r="E806" s="16"/>
      <c r="F806" s="16"/>
      <c r="G806" s="63">
        <f>G807</f>
        <v>8657.4</v>
      </c>
      <c r="H806" s="63">
        <f>H807</f>
        <v>0</v>
      </c>
      <c r="I806" s="63">
        <f t="shared" si="205"/>
        <v>8657.4</v>
      </c>
    </row>
    <row r="807" spans="1:13" s="52" customFormat="1" ht="12">
      <c r="A807" s="33" t="s">
        <v>230</v>
      </c>
      <c r="B807" s="18" t="s">
        <v>50</v>
      </c>
      <c r="C807" s="18" t="s">
        <v>8</v>
      </c>
      <c r="D807" s="18" t="s">
        <v>7</v>
      </c>
      <c r="E807" s="18"/>
      <c r="F807" s="18"/>
      <c r="G807" s="65">
        <f>G808+G813+G821</f>
        <v>8657.4</v>
      </c>
      <c r="H807" s="65">
        <f>H808+H813+H821</f>
        <v>0</v>
      </c>
      <c r="I807" s="65">
        <f t="shared" si="205"/>
        <v>8657.4</v>
      </c>
    </row>
    <row r="808" spans="1:13" s="52" customFormat="1" ht="24" hidden="1">
      <c r="A808" s="21" t="s">
        <v>288</v>
      </c>
      <c r="B808" s="20" t="s">
        <v>50</v>
      </c>
      <c r="C808" s="20" t="s">
        <v>8</v>
      </c>
      <c r="D808" s="20" t="s">
        <v>7</v>
      </c>
      <c r="E808" s="20" t="s">
        <v>188</v>
      </c>
      <c r="F808" s="20"/>
      <c r="G808" s="64">
        <f t="shared" ref="G808:H811" si="216">G809</f>
        <v>0</v>
      </c>
      <c r="H808" s="64">
        <f t="shared" si="216"/>
        <v>0</v>
      </c>
      <c r="I808" s="64">
        <f t="shared" si="205"/>
        <v>0</v>
      </c>
    </row>
    <row r="809" spans="1:13" s="52" customFormat="1" ht="24" hidden="1">
      <c r="A809" s="21" t="s">
        <v>292</v>
      </c>
      <c r="B809" s="20" t="s">
        <v>50</v>
      </c>
      <c r="C809" s="20" t="s">
        <v>8</v>
      </c>
      <c r="D809" s="20" t="s">
        <v>7</v>
      </c>
      <c r="E809" s="20" t="s">
        <v>189</v>
      </c>
      <c r="F809" s="20"/>
      <c r="G809" s="64">
        <f t="shared" si="216"/>
        <v>0</v>
      </c>
      <c r="H809" s="64">
        <f t="shared" si="216"/>
        <v>0</v>
      </c>
      <c r="I809" s="64">
        <f t="shared" si="205"/>
        <v>0</v>
      </c>
    </row>
    <row r="810" spans="1:13" s="53" customFormat="1" ht="12" hidden="1">
      <c r="A810" s="24" t="s">
        <v>231</v>
      </c>
      <c r="B810" s="20" t="s">
        <v>50</v>
      </c>
      <c r="C810" s="20" t="s">
        <v>8</v>
      </c>
      <c r="D810" s="20" t="s">
        <v>7</v>
      </c>
      <c r="E810" s="20" t="s">
        <v>229</v>
      </c>
      <c r="F810" s="20"/>
      <c r="G810" s="64">
        <f t="shared" si="216"/>
        <v>0</v>
      </c>
      <c r="H810" s="64">
        <f t="shared" si="216"/>
        <v>0</v>
      </c>
      <c r="I810" s="64">
        <f t="shared" si="205"/>
        <v>0</v>
      </c>
      <c r="J810" s="5"/>
      <c r="K810" s="5"/>
      <c r="L810" s="5"/>
      <c r="M810" s="5"/>
    </row>
    <row r="811" spans="1:13" s="2" customFormat="1" ht="12" hidden="1">
      <c r="A811" s="21" t="s">
        <v>104</v>
      </c>
      <c r="B811" s="20" t="s">
        <v>50</v>
      </c>
      <c r="C811" s="20" t="s">
        <v>8</v>
      </c>
      <c r="D811" s="20" t="s">
        <v>7</v>
      </c>
      <c r="E811" s="20" t="s">
        <v>229</v>
      </c>
      <c r="F811" s="20" t="s">
        <v>102</v>
      </c>
      <c r="G811" s="64">
        <f t="shared" si="216"/>
        <v>0</v>
      </c>
      <c r="H811" s="64">
        <f t="shared" si="216"/>
        <v>0</v>
      </c>
      <c r="I811" s="64">
        <f t="shared" si="205"/>
        <v>0</v>
      </c>
    </row>
    <row r="812" spans="1:13" s="2" customFormat="1" ht="12" hidden="1">
      <c r="A812" s="21" t="s">
        <v>114</v>
      </c>
      <c r="B812" s="20" t="s">
        <v>50</v>
      </c>
      <c r="C812" s="20" t="s">
        <v>8</v>
      </c>
      <c r="D812" s="20" t="s">
        <v>7</v>
      </c>
      <c r="E812" s="20" t="s">
        <v>229</v>
      </c>
      <c r="F812" s="20" t="s">
        <v>113</v>
      </c>
      <c r="G812" s="64"/>
      <c r="H812" s="64"/>
      <c r="I812" s="64">
        <f t="shared" si="205"/>
        <v>0</v>
      </c>
    </row>
    <row r="813" spans="1:13" s="2" customFormat="1" ht="24">
      <c r="A813" s="21" t="s">
        <v>329</v>
      </c>
      <c r="B813" s="20" t="s">
        <v>50</v>
      </c>
      <c r="C813" s="20" t="s">
        <v>8</v>
      </c>
      <c r="D813" s="20" t="s">
        <v>7</v>
      </c>
      <c r="E813" s="20" t="s">
        <v>330</v>
      </c>
      <c r="F813" s="20"/>
      <c r="G813" s="64">
        <f>G814+G818</f>
        <v>6507.4</v>
      </c>
      <c r="H813" s="64">
        <f>H814+H818</f>
        <v>0</v>
      </c>
      <c r="I813" s="64">
        <f t="shared" si="205"/>
        <v>6507.4</v>
      </c>
    </row>
    <row r="814" spans="1:13" s="2" customFormat="1" ht="12">
      <c r="A814" s="21" t="s">
        <v>368</v>
      </c>
      <c r="B814" s="20" t="s">
        <v>50</v>
      </c>
      <c r="C814" s="20" t="s">
        <v>8</v>
      </c>
      <c r="D814" s="20" t="s">
        <v>7</v>
      </c>
      <c r="E814" s="20" t="s">
        <v>353</v>
      </c>
      <c r="F814" s="20"/>
      <c r="G814" s="64">
        <f>G815</f>
        <v>3247.4</v>
      </c>
      <c r="H814" s="64">
        <f>H815</f>
        <v>0</v>
      </c>
      <c r="I814" s="64">
        <f t="shared" si="205"/>
        <v>3247.4</v>
      </c>
    </row>
    <row r="815" spans="1:13" s="2" customFormat="1" ht="10.5" customHeight="1">
      <c r="A815" s="21" t="s">
        <v>111</v>
      </c>
      <c r="B815" s="20" t="s">
        <v>50</v>
      </c>
      <c r="C815" s="20" t="s">
        <v>8</v>
      </c>
      <c r="D815" s="20" t="s">
        <v>7</v>
      </c>
      <c r="E815" s="20" t="s">
        <v>353</v>
      </c>
      <c r="F815" s="20" t="s">
        <v>102</v>
      </c>
      <c r="G815" s="64">
        <f>G816+G817</f>
        <v>3247.4</v>
      </c>
      <c r="H815" s="64">
        <f>H816+H817</f>
        <v>0</v>
      </c>
      <c r="I815" s="64">
        <f t="shared" si="205"/>
        <v>3247.4</v>
      </c>
    </row>
    <row r="816" spans="1:13" s="2" customFormat="1" ht="0.75" hidden="1" customHeight="1">
      <c r="A816" s="21" t="s">
        <v>112</v>
      </c>
      <c r="B816" s="20" t="s">
        <v>50</v>
      </c>
      <c r="C816" s="20" t="s">
        <v>8</v>
      </c>
      <c r="D816" s="20" t="s">
        <v>7</v>
      </c>
      <c r="E816" s="20" t="s">
        <v>353</v>
      </c>
      <c r="F816" s="20" t="s">
        <v>110</v>
      </c>
      <c r="G816" s="64">
        <v>0</v>
      </c>
      <c r="H816" s="101"/>
      <c r="I816" s="64">
        <f t="shared" si="205"/>
        <v>0</v>
      </c>
    </row>
    <row r="817" spans="1:13" s="2" customFormat="1" ht="12">
      <c r="A817" s="21" t="s">
        <v>114</v>
      </c>
      <c r="B817" s="20" t="s">
        <v>50</v>
      </c>
      <c r="C817" s="20" t="s">
        <v>8</v>
      </c>
      <c r="D817" s="20" t="s">
        <v>7</v>
      </c>
      <c r="E817" s="20" t="s">
        <v>353</v>
      </c>
      <c r="F817" s="20" t="s">
        <v>113</v>
      </c>
      <c r="G817" s="64">
        <v>3247.4</v>
      </c>
      <c r="H817" s="101"/>
      <c r="I817" s="64">
        <f t="shared" si="205"/>
        <v>3247.4</v>
      </c>
    </row>
    <row r="818" spans="1:13" s="2" customFormat="1" ht="12">
      <c r="A818" s="21" t="s">
        <v>512</v>
      </c>
      <c r="B818" s="20" t="s">
        <v>50</v>
      </c>
      <c r="C818" s="20" t="s">
        <v>8</v>
      </c>
      <c r="D818" s="20" t="s">
        <v>7</v>
      </c>
      <c r="E818" s="20" t="s">
        <v>511</v>
      </c>
      <c r="F818" s="20"/>
      <c r="G818" s="64">
        <f>G819</f>
        <v>3260</v>
      </c>
      <c r="H818" s="64">
        <f>H819</f>
        <v>0</v>
      </c>
      <c r="I818" s="64">
        <f t="shared" si="205"/>
        <v>3260</v>
      </c>
    </row>
    <row r="819" spans="1:13" s="2" customFormat="1" ht="12">
      <c r="A819" s="21" t="s">
        <v>104</v>
      </c>
      <c r="B819" s="20" t="s">
        <v>50</v>
      </c>
      <c r="C819" s="20" t="s">
        <v>8</v>
      </c>
      <c r="D819" s="20" t="s">
        <v>7</v>
      </c>
      <c r="E819" s="20" t="s">
        <v>511</v>
      </c>
      <c r="F819" s="20" t="s">
        <v>102</v>
      </c>
      <c r="G819" s="64">
        <f>G820</f>
        <v>3260</v>
      </c>
      <c r="H819" s="64">
        <f>H820</f>
        <v>0</v>
      </c>
      <c r="I819" s="64">
        <f t="shared" si="205"/>
        <v>3260</v>
      </c>
    </row>
    <row r="820" spans="1:13" s="2" customFormat="1" ht="12">
      <c r="A820" s="21" t="s">
        <v>114</v>
      </c>
      <c r="B820" s="20" t="s">
        <v>50</v>
      </c>
      <c r="C820" s="20" t="s">
        <v>8</v>
      </c>
      <c r="D820" s="20" t="s">
        <v>7</v>
      </c>
      <c r="E820" s="20" t="s">
        <v>511</v>
      </c>
      <c r="F820" s="20" t="s">
        <v>113</v>
      </c>
      <c r="G820" s="64">
        <v>3260</v>
      </c>
      <c r="H820" s="101"/>
      <c r="I820" s="64">
        <f t="shared" si="205"/>
        <v>3260</v>
      </c>
    </row>
    <row r="821" spans="1:13" s="2" customFormat="1" ht="24">
      <c r="A821" s="96" t="s">
        <v>384</v>
      </c>
      <c r="B821" s="20" t="s">
        <v>50</v>
      </c>
      <c r="C821" s="20" t="s">
        <v>8</v>
      </c>
      <c r="D821" s="20" t="s">
        <v>7</v>
      </c>
      <c r="E821" s="20" t="s">
        <v>387</v>
      </c>
      <c r="F821" s="20"/>
      <c r="G821" s="64">
        <f t="shared" ref="G821:H823" si="217">G822</f>
        <v>2150</v>
      </c>
      <c r="H821" s="64">
        <f t="shared" si="217"/>
        <v>0</v>
      </c>
      <c r="I821" s="64">
        <f t="shared" si="205"/>
        <v>2150</v>
      </c>
    </row>
    <row r="822" spans="1:13" s="2" customFormat="1" ht="12">
      <c r="A822" s="85" t="s">
        <v>419</v>
      </c>
      <c r="B822" s="20" t="s">
        <v>50</v>
      </c>
      <c r="C822" s="20" t="s">
        <v>8</v>
      </c>
      <c r="D822" s="20" t="s">
        <v>7</v>
      </c>
      <c r="E822" s="20" t="s">
        <v>417</v>
      </c>
      <c r="F822" s="20"/>
      <c r="G822" s="64">
        <f>G823</f>
        <v>2150</v>
      </c>
      <c r="H822" s="64">
        <f>H823</f>
        <v>0</v>
      </c>
      <c r="I822" s="64">
        <f t="shared" si="205"/>
        <v>2150</v>
      </c>
    </row>
    <row r="823" spans="1:13" s="2" customFormat="1" ht="12">
      <c r="A823" s="24" t="s">
        <v>386</v>
      </c>
      <c r="B823" s="20" t="s">
        <v>50</v>
      </c>
      <c r="C823" s="20" t="s">
        <v>8</v>
      </c>
      <c r="D823" s="20" t="s">
        <v>7</v>
      </c>
      <c r="E823" s="20" t="s">
        <v>418</v>
      </c>
      <c r="F823" s="20"/>
      <c r="G823" s="64">
        <f t="shared" si="217"/>
        <v>2150</v>
      </c>
      <c r="H823" s="64">
        <f t="shared" si="217"/>
        <v>0</v>
      </c>
      <c r="I823" s="64">
        <f t="shared" si="205"/>
        <v>2150</v>
      </c>
    </row>
    <row r="824" spans="1:13" s="2" customFormat="1" ht="12">
      <c r="A824" s="21" t="s">
        <v>111</v>
      </c>
      <c r="B824" s="20" t="s">
        <v>50</v>
      </c>
      <c r="C824" s="20" t="s">
        <v>8</v>
      </c>
      <c r="D824" s="20" t="s">
        <v>7</v>
      </c>
      <c r="E824" s="20" t="s">
        <v>418</v>
      </c>
      <c r="F824" s="20" t="s">
        <v>102</v>
      </c>
      <c r="G824" s="64">
        <f>G825+G826</f>
        <v>2150</v>
      </c>
      <c r="H824" s="64">
        <f>H825+H826</f>
        <v>0</v>
      </c>
      <c r="I824" s="64">
        <f t="shared" si="205"/>
        <v>2150</v>
      </c>
    </row>
    <row r="825" spans="1:13" s="2" customFormat="1" ht="12">
      <c r="A825" s="21" t="s">
        <v>112</v>
      </c>
      <c r="B825" s="20" t="s">
        <v>50</v>
      </c>
      <c r="C825" s="20" t="s">
        <v>8</v>
      </c>
      <c r="D825" s="20" t="s">
        <v>7</v>
      </c>
      <c r="E825" s="20" t="s">
        <v>418</v>
      </c>
      <c r="F825" s="20" t="s">
        <v>110</v>
      </c>
      <c r="G825" s="64">
        <v>2150</v>
      </c>
      <c r="H825" s="101">
        <v>-2150</v>
      </c>
      <c r="I825" s="64">
        <f t="shared" si="205"/>
        <v>0</v>
      </c>
    </row>
    <row r="826" spans="1:13" s="2" customFormat="1" ht="12">
      <c r="A826" s="21" t="s">
        <v>114</v>
      </c>
      <c r="B826" s="20" t="s">
        <v>50</v>
      </c>
      <c r="C826" s="20" t="s">
        <v>8</v>
      </c>
      <c r="D826" s="20" t="s">
        <v>7</v>
      </c>
      <c r="E826" s="20" t="s">
        <v>418</v>
      </c>
      <c r="F826" s="20" t="s">
        <v>113</v>
      </c>
      <c r="G826" s="64">
        <v>0</v>
      </c>
      <c r="H826" s="101">
        <v>2150</v>
      </c>
      <c r="I826" s="64">
        <f t="shared" si="205"/>
        <v>2150</v>
      </c>
    </row>
    <row r="827" spans="1:13" s="6" customFormat="1" ht="12">
      <c r="A827" s="25" t="s">
        <v>54</v>
      </c>
      <c r="B827" s="16" t="s">
        <v>50</v>
      </c>
      <c r="C827" s="16" t="s">
        <v>17</v>
      </c>
      <c r="D827" s="16"/>
      <c r="E827" s="16"/>
      <c r="F827" s="16"/>
      <c r="G827" s="63">
        <f t="shared" ref="G827:H835" si="218">G828</f>
        <v>897.8</v>
      </c>
      <c r="H827" s="63">
        <f t="shared" si="218"/>
        <v>0</v>
      </c>
      <c r="I827" s="63">
        <f t="shared" si="205"/>
        <v>897.8</v>
      </c>
      <c r="J827" s="2"/>
      <c r="K827" s="2"/>
      <c r="L827" s="2"/>
      <c r="M827" s="2"/>
    </row>
    <row r="828" spans="1:13" s="53" customFormat="1" ht="12">
      <c r="A828" s="22" t="s">
        <v>20</v>
      </c>
      <c r="B828" s="18" t="s">
        <v>50</v>
      </c>
      <c r="C828" s="18" t="s">
        <v>17</v>
      </c>
      <c r="D828" s="18" t="s">
        <v>5</v>
      </c>
      <c r="E828" s="18"/>
      <c r="F828" s="18"/>
      <c r="G828" s="65">
        <f t="shared" si="218"/>
        <v>897.8</v>
      </c>
      <c r="H828" s="65">
        <f t="shared" si="218"/>
        <v>0</v>
      </c>
      <c r="I828" s="65">
        <f t="shared" si="205"/>
        <v>897.8</v>
      </c>
      <c r="J828" s="5"/>
      <c r="K828" s="5"/>
      <c r="L828" s="5"/>
      <c r="M828" s="5"/>
    </row>
    <row r="829" spans="1:13" s="2" customFormat="1" ht="12">
      <c r="A829" s="21" t="s">
        <v>241</v>
      </c>
      <c r="B829" s="20" t="s">
        <v>50</v>
      </c>
      <c r="C829" s="20" t="s">
        <v>17</v>
      </c>
      <c r="D829" s="20" t="s">
        <v>5</v>
      </c>
      <c r="E829" s="20" t="s">
        <v>162</v>
      </c>
      <c r="F829" s="20"/>
      <c r="G829" s="64">
        <f t="shared" si="218"/>
        <v>897.8</v>
      </c>
      <c r="H829" s="64">
        <f t="shared" si="218"/>
        <v>0</v>
      </c>
      <c r="I829" s="64">
        <f t="shared" si="205"/>
        <v>897.8</v>
      </c>
    </row>
    <row r="830" spans="1:13" s="2" customFormat="1" ht="12">
      <c r="A830" s="21" t="s">
        <v>271</v>
      </c>
      <c r="B830" s="20" t="s">
        <v>50</v>
      </c>
      <c r="C830" s="20" t="s">
        <v>17</v>
      </c>
      <c r="D830" s="20" t="s">
        <v>5</v>
      </c>
      <c r="E830" s="20" t="s">
        <v>242</v>
      </c>
      <c r="F830" s="20"/>
      <c r="G830" s="64">
        <f>G834+G837+G831</f>
        <v>897.8</v>
      </c>
      <c r="H830" s="64">
        <f>H834+H837+H831</f>
        <v>0</v>
      </c>
      <c r="I830" s="64">
        <f t="shared" si="205"/>
        <v>897.8</v>
      </c>
    </row>
    <row r="831" spans="1:13" s="2" customFormat="1" ht="12">
      <c r="A831" s="21" t="s">
        <v>478</v>
      </c>
      <c r="B831" s="20" t="s">
        <v>50</v>
      </c>
      <c r="C831" s="20" t="s">
        <v>17</v>
      </c>
      <c r="D831" s="20" t="s">
        <v>5</v>
      </c>
      <c r="E831" s="20" t="s">
        <v>479</v>
      </c>
      <c r="F831" s="20"/>
      <c r="G831" s="64">
        <f>G832</f>
        <v>62</v>
      </c>
      <c r="H831" s="64">
        <f>H832</f>
        <v>0</v>
      </c>
      <c r="I831" s="64">
        <f t="shared" si="205"/>
        <v>62</v>
      </c>
    </row>
    <row r="832" spans="1:13" s="2" customFormat="1" ht="12">
      <c r="A832" s="21" t="s">
        <v>104</v>
      </c>
      <c r="B832" s="20" t="s">
        <v>50</v>
      </c>
      <c r="C832" s="20" t="s">
        <v>17</v>
      </c>
      <c r="D832" s="20" t="s">
        <v>5</v>
      </c>
      <c r="E832" s="20" t="s">
        <v>479</v>
      </c>
      <c r="F832" s="20" t="s">
        <v>102</v>
      </c>
      <c r="G832" s="64">
        <f>G833</f>
        <v>62</v>
      </c>
      <c r="H832" s="64">
        <f>H833</f>
        <v>0</v>
      </c>
      <c r="I832" s="64">
        <f t="shared" si="205"/>
        <v>62</v>
      </c>
    </row>
    <row r="833" spans="1:13" s="2" customFormat="1" ht="12">
      <c r="A833" s="21" t="s">
        <v>114</v>
      </c>
      <c r="B833" s="20" t="s">
        <v>50</v>
      </c>
      <c r="C833" s="20" t="s">
        <v>17</v>
      </c>
      <c r="D833" s="20" t="s">
        <v>5</v>
      </c>
      <c r="E833" s="20" t="s">
        <v>479</v>
      </c>
      <c r="F833" s="20" t="s">
        <v>113</v>
      </c>
      <c r="G833" s="64">
        <v>62</v>
      </c>
      <c r="H833" s="64"/>
      <c r="I833" s="64">
        <f t="shared" si="205"/>
        <v>62</v>
      </c>
    </row>
    <row r="834" spans="1:13" s="2" customFormat="1" ht="24">
      <c r="A834" s="21" t="s">
        <v>370</v>
      </c>
      <c r="B834" s="20" t="s">
        <v>50</v>
      </c>
      <c r="C834" s="20" t="s">
        <v>17</v>
      </c>
      <c r="D834" s="20" t="s">
        <v>5</v>
      </c>
      <c r="E834" s="20" t="s">
        <v>322</v>
      </c>
      <c r="F834" s="20"/>
      <c r="G834" s="64">
        <f t="shared" si="218"/>
        <v>382.8</v>
      </c>
      <c r="H834" s="64">
        <f t="shared" si="218"/>
        <v>0</v>
      </c>
      <c r="I834" s="64">
        <f t="shared" si="205"/>
        <v>382.8</v>
      </c>
    </row>
    <row r="835" spans="1:13" s="2" customFormat="1" ht="12">
      <c r="A835" s="21" t="s">
        <v>111</v>
      </c>
      <c r="B835" s="20" t="s">
        <v>50</v>
      </c>
      <c r="C835" s="20" t="s">
        <v>17</v>
      </c>
      <c r="D835" s="20" t="s">
        <v>5</v>
      </c>
      <c r="E835" s="20" t="s">
        <v>322</v>
      </c>
      <c r="F835" s="20" t="s">
        <v>102</v>
      </c>
      <c r="G835" s="64">
        <f t="shared" si="218"/>
        <v>382.8</v>
      </c>
      <c r="H835" s="64">
        <f t="shared" si="218"/>
        <v>0</v>
      </c>
      <c r="I835" s="64">
        <f t="shared" si="205"/>
        <v>382.8</v>
      </c>
    </row>
    <row r="836" spans="1:13" s="2" customFormat="1" ht="12">
      <c r="A836" s="21" t="s">
        <v>112</v>
      </c>
      <c r="B836" s="20" t="s">
        <v>50</v>
      </c>
      <c r="C836" s="20" t="s">
        <v>17</v>
      </c>
      <c r="D836" s="20" t="s">
        <v>5</v>
      </c>
      <c r="E836" s="20" t="s">
        <v>322</v>
      </c>
      <c r="F836" s="20" t="s">
        <v>110</v>
      </c>
      <c r="G836" s="64">
        <v>382.8</v>
      </c>
      <c r="H836" s="101"/>
      <c r="I836" s="64">
        <f t="shared" si="205"/>
        <v>382.8</v>
      </c>
    </row>
    <row r="837" spans="1:13" s="2" customFormat="1" ht="36">
      <c r="A837" s="21" t="s">
        <v>477</v>
      </c>
      <c r="B837" s="20" t="s">
        <v>50</v>
      </c>
      <c r="C837" s="20" t="s">
        <v>17</v>
      </c>
      <c r="D837" s="20" t="s">
        <v>5</v>
      </c>
      <c r="E837" s="20" t="s">
        <v>436</v>
      </c>
      <c r="F837" s="20"/>
      <c r="G837" s="64">
        <f>G838</f>
        <v>453</v>
      </c>
      <c r="H837" s="64">
        <f>H838</f>
        <v>0</v>
      </c>
      <c r="I837" s="64">
        <f t="shared" ref="I837:I869" si="219">G837+H837</f>
        <v>453</v>
      </c>
    </row>
    <row r="838" spans="1:13" s="2" customFormat="1" ht="12">
      <c r="A838" s="21" t="s">
        <v>111</v>
      </c>
      <c r="B838" s="20" t="s">
        <v>50</v>
      </c>
      <c r="C838" s="20" t="s">
        <v>17</v>
      </c>
      <c r="D838" s="20" t="s">
        <v>5</v>
      </c>
      <c r="E838" s="20" t="s">
        <v>436</v>
      </c>
      <c r="F838" s="20" t="s">
        <v>102</v>
      </c>
      <c r="G838" s="64">
        <f>G839</f>
        <v>453</v>
      </c>
      <c r="H838" s="64">
        <f>H839</f>
        <v>0</v>
      </c>
      <c r="I838" s="64">
        <f t="shared" si="219"/>
        <v>453</v>
      </c>
    </row>
    <row r="839" spans="1:13" s="2" customFormat="1" ht="12">
      <c r="A839" s="21" t="s">
        <v>112</v>
      </c>
      <c r="B839" s="20" t="s">
        <v>50</v>
      </c>
      <c r="C839" s="20" t="s">
        <v>17</v>
      </c>
      <c r="D839" s="20" t="s">
        <v>5</v>
      </c>
      <c r="E839" s="20" t="s">
        <v>436</v>
      </c>
      <c r="F839" s="20" t="s">
        <v>110</v>
      </c>
      <c r="G839" s="64">
        <v>453</v>
      </c>
      <c r="H839" s="103"/>
      <c r="I839" s="64">
        <f t="shared" si="219"/>
        <v>453</v>
      </c>
    </row>
    <row r="840" spans="1:13" s="6" customFormat="1" ht="12" hidden="1">
      <c r="A840" s="15" t="s">
        <v>31</v>
      </c>
      <c r="B840" s="16" t="s">
        <v>50</v>
      </c>
      <c r="C840" s="16" t="s">
        <v>45</v>
      </c>
      <c r="D840" s="16"/>
      <c r="E840" s="16"/>
      <c r="F840" s="16"/>
      <c r="G840" s="63">
        <f t="shared" ref="G840:H845" si="220">G841</f>
        <v>0</v>
      </c>
      <c r="H840" s="63">
        <f t="shared" si="220"/>
        <v>0</v>
      </c>
      <c r="I840" s="63">
        <f t="shared" si="219"/>
        <v>0</v>
      </c>
      <c r="J840" s="2"/>
      <c r="K840" s="2"/>
      <c r="L840" s="2"/>
      <c r="M840" s="2"/>
    </row>
    <row r="841" spans="1:13" s="53" customFormat="1" ht="12" hidden="1">
      <c r="A841" s="33" t="s">
        <v>55</v>
      </c>
      <c r="B841" s="18" t="s">
        <v>50</v>
      </c>
      <c r="C841" s="18" t="s">
        <v>45</v>
      </c>
      <c r="D841" s="18" t="s">
        <v>5</v>
      </c>
      <c r="E841" s="18"/>
      <c r="F841" s="18"/>
      <c r="G841" s="65">
        <f t="shared" si="220"/>
        <v>0</v>
      </c>
      <c r="H841" s="65">
        <f t="shared" si="220"/>
        <v>0</v>
      </c>
      <c r="I841" s="65">
        <f t="shared" si="219"/>
        <v>0</v>
      </c>
      <c r="J841" s="5"/>
      <c r="K841" s="5"/>
      <c r="L841" s="5"/>
      <c r="M841" s="5"/>
    </row>
    <row r="842" spans="1:13" s="2" customFormat="1" ht="24" hidden="1">
      <c r="A842" s="96" t="s">
        <v>384</v>
      </c>
      <c r="B842" s="20" t="s">
        <v>50</v>
      </c>
      <c r="C842" s="20" t="s">
        <v>45</v>
      </c>
      <c r="D842" s="20" t="s">
        <v>5</v>
      </c>
      <c r="E842" s="20" t="s">
        <v>387</v>
      </c>
      <c r="F842" s="20"/>
      <c r="G842" s="64">
        <f t="shared" si="220"/>
        <v>0</v>
      </c>
      <c r="H842" s="64">
        <f t="shared" si="220"/>
        <v>0</v>
      </c>
      <c r="I842" s="64">
        <f t="shared" si="219"/>
        <v>0</v>
      </c>
    </row>
    <row r="843" spans="1:13" s="2" customFormat="1" ht="12" hidden="1">
      <c r="A843" s="85" t="s">
        <v>419</v>
      </c>
      <c r="B843" s="20" t="s">
        <v>50</v>
      </c>
      <c r="C843" s="20" t="s">
        <v>45</v>
      </c>
      <c r="D843" s="20" t="s">
        <v>5</v>
      </c>
      <c r="E843" s="20" t="s">
        <v>417</v>
      </c>
      <c r="F843" s="20"/>
      <c r="G843" s="64">
        <f t="shared" si="220"/>
        <v>0</v>
      </c>
      <c r="H843" s="64">
        <f t="shared" si="220"/>
        <v>0</v>
      </c>
      <c r="I843" s="64">
        <f t="shared" si="219"/>
        <v>0</v>
      </c>
    </row>
    <row r="844" spans="1:13" s="2" customFormat="1" ht="12" hidden="1">
      <c r="A844" s="24" t="s">
        <v>386</v>
      </c>
      <c r="B844" s="20" t="s">
        <v>50</v>
      </c>
      <c r="C844" s="20" t="s">
        <v>45</v>
      </c>
      <c r="D844" s="20" t="s">
        <v>5</v>
      </c>
      <c r="E844" s="20" t="s">
        <v>418</v>
      </c>
      <c r="F844" s="20"/>
      <c r="G844" s="64">
        <f t="shared" si="220"/>
        <v>0</v>
      </c>
      <c r="H844" s="64">
        <f t="shared" si="220"/>
        <v>0</v>
      </c>
      <c r="I844" s="64">
        <f t="shared" si="219"/>
        <v>0</v>
      </c>
    </row>
    <row r="845" spans="1:13" s="2" customFormat="1" ht="12" hidden="1">
      <c r="A845" s="21" t="s">
        <v>111</v>
      </c>
      <c r="B845" s="20" t="s">
        <v>50</v>
      </c>
      <c r="C845" s="20" t="s">
        <v>45</v>
      </c>
      <c r="D845" s="20" t="s">
        <v>5</v>
      </c>
      <c r="E845" s="20" t="s">
        <v>418</v>
      </c>
      <c r="F845" s="20" t="s">
        <v>102</v>
      </c>
      <c r="G845" s="64">
        <f t="shared" si="220"/>
        <v>0</v>
      </c>
      <c r="H845" s="64">
        <f t="shared" si="220"/>
        <v>0</v>
      </c>
      <c r="I845" s="64">
        <f t="shared" si="219"/>
        <v>0</v>
      </c>
    </row>
    <row r="846" spans="1:13" s="2" customFormat="1" ht="12" hidden="1">
      <c r="A846" s="21" t="s">
        <v>112</v>
      </c>
      <c r="B846" s="20" t="s">
        <v>50</v>
      </c>
      <c r="C846" s="20" t="s">
        <v>45</v>
      </c>
      <c r="D846" s="20" t="s">
        <v>5</v>
      </c>
      <c r="E846" s="20" t="s">
        <v>418</v>
      </c>
      <c r="F846" s="20" t="s">
        <v>110</v>
      </c>
      <c r="G846" s="64">
        <v>0</v>
      </c>
      <c r="H846" s="108"/>
      <c r="I846" s="64">
        <f t="shared" si="219"/>
        <v>0</v>
      </c>
    </row>
    <row r="847" spans="1:13" s="2" customFormat="1" ht="12">
      <c r="A847" s="15" t="s">
        <v>278</v>
      </c>
      <c r="B847" s="16" t="s">
        <v>50</v>
      </c>
      <c r="C847" s="16" t="s">
        <v>30</v>
      </c>
      <c r="D847" s="16"/>
      <c r="E847" s="16"/>
      <c r="F847" s="16"/>
      <c r="G847" s="63">
        <f>G848+G857+G863</f>
        <v>22932.100000000002</v>
      </c>
      <c r="H847" s="63">
        <f t="shared" ref="H847" si="221">H848+H857+H863</f>
        <v>0</v>
      </c>
      <c r="I847" s="63">
        <f t="shared" si="219"/>
        <v>22932.100000000002</v>
      </c>
    </row>
    <row r="848" spans="1:13" s="2" customFormat="1" ht="24">
      <c r="A848" s="17" t="s">
        <v>42</v>
      </c>
      <c r="B848" s="18" t="s">
        <v>50</v>
      </c>
      <c r="C848" s="18" t="s">
        <v>30</v>
      </c>
      <c r="D848" s="18" t="s">
        <v>5</v>
      </c>
      <c r="E848" s="18"/>
      <c r="F848" s="18"/>
      <c r="G848" s="65">
        <f>G849</f>
        <v>3486.9</v>
      </c>
      <c r="H848" s="65">
        <f t="shared" ref="H848:H849" si="222">H849</f>
        <v>0</v>
      </c>
      <c r="I848" s="65">
        <f t="shared" si="219"/>
        <v>3486.9</v>
      </c>
    </row>
    <row r="849" spans="1:13" s="2" customFormat="1" ht="24">
      <c r="A849" s="21" t="s">
        <v>288</v>
      </c>
      <c r="B849" s="20" t="s">
        <v>50</v>
      </c>
      <c r="C849" s="20" t="s">
        <v>30</v>
      </c>
      <c r="D849" s="20" t="s">
        <v>5</v>
      </c>
      <c r="E849" s="20" t="s">
        <v>188</v>
      </c>
      <c r="F849" s="20"/>
      <c r="G849" s="64">
        <f>G850</f>
        <v>3486.9</v>
      </c>
      <c r="H849" s="64">
        <f t="shared" si="222"/>
        <v>0</v>
      </c>
      <c r="I849" s="64">
        <f t="shared" si="219"/>
        <v>3486.9</v>
      </c>
    </row>
    <row r="850" spans="1:13" s="2" customFormat="1" ht="24">
      <c r="A850" s="21" t="s">
        <v>293</v>
      </c>
      <c r="B850" s="20" t="s">
        <v>50</v>
      </c>
      <c r="C850" s="20" t="s">
        <v>30</v>
      </c>
      <c r="D850" s="20" t="s">
        <v>5</v>
      </c>
      <c r="E850" s="20" t="s">
        <v>196</v>
      </c>
      <c r="F850" s="20"/>
      <c r="G850" s="64">
        <f>G851+G854</f>
        <v>3486.9</v>
      </c>
      <c r="H850" s="64">
        <f t="shared" ref="H850" si="223">H851+H854</f>
        <v>0</v>
      </c>
      <c r="I850" s="64">
        <f t="shared" si="219"/>
        <v>3486.9</v>
      </c>
    </row>
    <row r="851" spans="1:13" s="2" customFormat="1" ht="12">
      <c r="A851" s="21" t="s">
        <v>115</v>
      </c>
      <c r="B851" s="20" t="s">
        <v>50</v>
      </c>
      <c r="C851" s="20" t="s">
        <v>30</v>
      </c>
      <c r="D851" s="20" t="s">
        <v>5</v>
      </c>
      <c r="E851" s="20" t="s">
        <v>197</v>
      </c>
      <c r="F851" s="20"/>
      <c r="G851" s="64">
        <f>G852</f>
        <v>2239.3000000000002</v>
      </c>
      <c r="H851" s="64">
        <f t="shared" ref="H851:H852" si="224">H852</f>
        <v>0</v>
      </c>
      <c r="I851" s="64">
        <f t="shared" si="219"/>
        <v>2239.3000000000002</v>
      </c>
    </row>
    <row r="852" spans="1:13" s="2" customFormat="1" ht="12">
      <c r="A852" s="21" t="s">
        <v>111</v>
      </c>
      <c r="B852" s="20" t="s">
        <v>50</v>
      </c>
      <c r="C852" s="20" t="s">
        <v>30</v>
      </c>
      <c r="D852" s="20" t="s">
        <v>5</v>
      </c>
      <c r="E852" s="20" t="s">
        <v>197</v>
      </c>
      <c r="F852" s="20" t="s">
        <v>102</v>
      </c>
      <c r="G852" s="64">
        <f>G853</f>
        <v>2239.3000000000002</v>
      </c>
      <c r="H852" s="64">
        <f t="shared" si="224"/>
        <v>0</v>
      </c>
      <c r="I852" s="64">
        <f t="shared" si="219"/>
        <v>2239.3000000000002</v>
      </c>
    </row>
    <row r="853" spans="1:13" s="2" customFormat="1" ht="12">
      <c r="A853" s="21" t="s">
        <v>220</v>
      </c>
      <c r="B853" s="20" t="s">
        <v>50</v>
      </c>
      <c r="C853" s="20" t="s">
        <v>30</v>
      </c>
      <c r="D853" s="20" t="s">
        <v>5</v>
      </c>
      <c r="E853" s="20" t="s">
        <v>197</v>
      </c>
      <c r="F853" s="20" t="s">
        <v>222</v>
      </c>
      <c r="G853" s="64">
        <v>2239.3000000000002</v>
      </c>
      <c r="H853" s="108"/>
      <c r="I853" s="64">
        <f t="shared" si="219"/>
        <v>2239.3000000000002</v>
      </c>
    </row>
    <row r="854" spans="1:13" s="2" customFormat="1" ht="12">
      <c r="A854" s="21" t="s">
        <v>115</v>
      </c>
      <c r="B854" s="20" t="s">
        <v>50</v>
      </c>
      <c r="C854" s="20" t="s">
        <v>30</v>
      </c>
      <c r="D854" s="20" t="s">
        <v>5</v>
      </c>
      <c r="E854" s="20" t="s">
        <v>198</v>
      </c>
      <c r="F854" s="20"/>
      <c r="G854" s="64">
        <f>G855</f>
        <v>1247.5999999999999</v>
      </c>
      <c r="H854" s="64">
        <f t="shared" ref="H854:H855" si="225">H855</f>
        <v>0</v>
      </c>
      <c r="I854" s="64">
        <f t="shared" si="219"/>
        <v>1247.5999999999999</v>
      </c>
    </row>
    <row r="855" spans="1:13" s="6" customFormat="1" ht="12">
      <c r="A855" s="21" t="s">
        <v>111</v>
      </c>
      <c r="B855" s="20" t="s">
        <v>50</v>
      </c>
      <c r="C855" s="20" t="s">
        <v>30</v>
      </c>
      <c r="D855" s="20" t="s">
        <v>5</v>
      </c>
      <c r="E855" s="20" t="s">
        <v>198</v>
      </c>
      <c r="F855" s="20" t="s">
        <v>102</v>
      </c>
      <c r="G855" s="64">
        <f>G856</f>
        <v>1247.5999999999999</v>
      </c>
      <c r="H855" s="64">
        <f t="shared" si="225"/>
        <v>0</v>
      </c>
      <c r="I855" s="64">
        <f t="shared" si="219"/>
        <v>1247.5999999999999</v>
      </c>
      <c r="J855" s="2"/>
      <c r="K855" s="2"/>
      <c r="L855" s="2"/>
      <c r="M855" s="2"/>
    </row>
    <row r="856" spans="1:13" s="2" customFormat="1" ht="12">
      <c r="A856" s="21" t="s">
        <v>221</v>
      </c>
      <c r="B856" s="20" t="s">
        <v>50</v>
      </c>
      <c r="C856" s="20" t="s">
        <v>30</v>
      </c>
      <c r="D856" s="20" t="s">
        <v>5</v>
      </c>
      <c r="E856" s="20" t="s">
        <v>198</v>
      </c>
      <c r="F856" s="20" t="s">
        <v>222</v>
      </c>
      <c r="G856" s="64">
        <v>1247.5999999999999</v>
      </c>
      <c r="H856" s="108"/>
      <c r="I856" s="64">
        <f t="shared" si="219"/>
        <v>1247.5999999999999</v>
      </c>
    </row>
    <row r="857" spans="1:13" s="2" customFormat="1" ht="12">
      <c r="A857" s="22" t="s">
        <v>52</v>
      </c>
      <c r="B857" s="18" t="s">
        <v>50</v>
      </c>
      <c r="C857" s="18" t="s">
        <v>30</v>
      </c>
      <c r="D857" s="18" t="s">
        <v>6</v>
      </c>
      <c r="E857" s="18"/>
      <c r="F857" s="18"/>
      <c r="G857" s="65">
        <f t="shared" ref="G857:H861" si="226">G858</f>
        <v>19445.2</v>
      </c>
      <c r="H857" s="65">
        <f t="shared" si="226"/>
        <v>0</v>
      </c>
      <c r="I857" s="65">
        <f t="shared" si="219"/>
        <v>19445.2</v>
      </c>
    </row>
    <row r="858" spans="1:13" s="2" customFormat="1" ht="24">
      <c r="A858" s="21" t="s">
        <v>288</v>
      </c>
      <c r="B858" s="20" t="s">
        <v>50</v>
      </c>
      <c r="C858" s="20" t="s">
        <v>30</v>
      </c>
      <c r="D858" s="20" t="s">
        <v>6</v>
      </c>
      <c r="E858" s="20" t="s">
        <v>188</v>
      </c>
      <c r="F858" s="20"/>
      <c r="G858" s="64">
        <f t="shared" si="226"/>
        <v>19445.2</v>
      </c>
      <c r="H858" s="64">
        <f t="shared" si="226"/>
        <v>0</v>
      </c>
      <c r="I858" s="64">
        <f t="shared" si="219"/>
        <v>19445.2</v>
      </c>
    </row>
    <row r="859" spans="1:13" s="2" customFormat="1" ht="24">
      <c r="A859" s="21" t="s">
        <v>293</v>
      </c>
      <c r="B859" s="20" t="s">
        <v>50</v>
      </c>
      <c r="C859" s="20" t="s">
        <v>30</v>
      </c>
      <c r="D859" s="20" t="s">
        <v>6</v>
      </c>
      <c r="E859" s="20" t="s">
        <v>196</v>
      </c>
      <c r="F859" s="20"/>
      <c r="G859" s="64">
        <f t="shared" si="226"/>
        <v>19445.2</v>
      </c>
      <c r="H859" s="64">
        <f t="shared" si="226"/>
        <v>0</v>
      </c>
      <c r="I859" s="64">
        <f t="shared" si="219"/>
        <v>19445.2</v>
      </c>
    </row>
    <row r="860" spans="1:13" s="2" customFormat="1" ht="12">
      <c r="A860" s="21" t="s">
        <v>256</v>
      </c>
      <c r="B860" s="20" t="s">
        <v>50</v>
      </c>
      <c r="C860" s="20" t="s">
        <v>30</v>
      </c>
      <c r="D860" s="20" t="s">
        <v>6</v>
      </c>
      <c r="E860" s="50" t="s">
        <v>199</v>
      </c>
      <c r="F860" s="20"/>
      <c r="G860" s="64">
        <f>G861</f>
        <v>19445.2</v>
      </c>
      <c r="H860" s="64">
        <f t="shared" si="226"/>
        <v>0</v>
      </c>
      <c r="I860" s="64">
        <f t="shared" si="219"/>
        <v>19445.2</v>
      </c>
    </row>
    <row r="861" spans="1:13" s="2" customFormat="1" ht="12">
      <c r="A861" s="21" t="s">
        <v>111</v>
      </c>
      <c r="B861" s="20" t="s">
        <v>50</v>
      </c>
      <c r="C861" s="20" t="s">
        <v>30</v>
      </c>
      <c r="D861" s="20" t="s">
        <v>6</v>
      </c>
      <c r="E861" s="50" t="s">
        <v>199</v>
      </c>
      <c r="F861" s="20" t="s">
        <v>102</v>
      </c>
      <c r="G861" s="64">
        <f>G862</f>
        <v>19445.2</v>
      </c>
      <c r="H861" s="64">
        <f t="shared" si="226"/>
        <v>0</v>
      </c>
      <c r="I861" s="64">
        <f t="shared" si="219"/>
        <v>19445.2</v>
      </c>
    </row>
    <row r="862" spans="1:13" s="2" customFormat="1" ht="12">
      <c r="A862" s="21" t="s">
        <v>221</v>
      </c>
      <c r="B862" s="20" t="s">
        <v>50</v>
      </c>
      <c r="C862" s="20" t="s">
        <v>30</v>
      </c>
      <c r="D862" s="20" t="s">
        <v>6</v>
      </c>
      <c r="E862" s="50" t="s">
        <v>199</v>
      </c>
      <c r="F862" s="20" t="s">
        <v>222</v>
      </c>
      <c r="G862" s="64">
        <v>19445.2</v>
      </c>
      <c r="H862" s="101"/>
      <c r="I862" s="64">
        <f t="shared" si="219"/>
        <v>19445.2</v>
      </c>
    </row>
    <row r="863" spans="1:13" s="2" customFormat="1" ht="14.25" hidden="1" customHeight="1">
      <c r="A863" s="22" t="s">
        <v>331</v>
      </c>
      <c r="B863" s="18" t="s">
        <v>50</v>
      </c>
      <c r="C863" s="18" t="s">
        <v>30</v>
      </c>
      <c r="D863" s="18" t="s">
        <v>7</v>
      </c>
      <c r="E863" s="81"/>
      <c r="F863" s="18"/>
      <c r="G863" s="65">
        <f t="shared" ref="G863:G866" si="227">G864</f>
        <v>0</v>
      </c>
      <c r="H863" s="101"/>
      <c r="I863" s="63">
        <f t="shared" si="219"/>
        <v>0</v>
      </c>
    </row>
    <row r="864" spans="1:13" s="2" customFormat="1" ht="15" hidden="1" customHeight="1">
      <c r="A864" s="21" t="s">
        <v>332</v>
      </c>
      <c r="B864" s="20" t="s">
        <v>50</v>
      </c>
      <c r="C864" s="20" t="s">
        <v>30</v>
      </c>
      <c r="D864" s="20" t="s">
        <v>7</v>
      </c>
      <c r="E864" s="50" t="s">
        <v>333</v>
      </c>
      <c r="F864" s="20"/>
      <c r="G864" s="64">
        <f>G865</f>
        <v>0</v>
      </c>
      <c r="H864" s="101"/>
      <c r="I864" s="63">
        <f t="shared" si="219"/>
        <v>0</v>
      </c>
    </row>
    <row r="865" spans="1:86" s="2" customFormat="1" ht="14.25" hidden="1" customHeight="1">
      <c r="A865" s="21" t="s">
        <v>328</v>
      </c>
      <c r="B865" s="20" t="s">
        <v>50</v>
      </c>
      <c r="C865" s="20" t="s">
        <v>30</v>
      </c>
      <c r="D865" s="20" t="s">
        <v>7</v>
      </c>
      <c r="E865" s="50" t="s">
        <v>349</v>
      </c>
      <c r="F865" s="20"/>
      <c r="G865" s="64">
        <f t="shared" si="227"/>
        <v>0</v>
      </c>
      <c r="H865" s="101"/>
      <c r="I865" s="63">
        <f t="shared" si="219"/>
        <v>0</v>
      </c>
    </row>
    <row r="866" spans="1:86" s="53" customFormat="1" ht="14.25" hidden="1" customHeight="1">
      <c r="A866" s="21" t="s">
        <v>104</v>
      </c>
      <c r="B866" s="20" t="s">
        <v>50</v>
      </c>
      <c r="C866" s="20" t="s">
        <v>30</v>
      </c>
      <c r="D866" s="20" t="s">
        <v>7</v>
      </c>
      <c r="E866" s="50" t="s">
        <v>349</v>
      </c>
      <c r="F866" s="20" t="s">
        <v>102</v>
      </c>
      <c r="G866" s="64">
        <f t="shared" si="227"/>
        <v>0</v>
      </c>
      <c r="H866" s="105"/>
      <c r="I866" s="63">
        <f t="shared" si="219"/>
        <v>0</v>
      </c>
      <c r="J866" s="5"/>
      <c r="K866" s="5"/>
      <c r="L866" s="5"/>
      <c r="M866" s="5"/>
    </row>
    <row r="867" spans="1:86" s="2" customFormat="1" ht="14.25" hidden="1" customHeight="1">
      <c r="A867" s="21" t="s">
        <v>114</v>
      </c>
      <c r="B867" s="20" t="s">
        <v>50</v>
      </c>
      <c r="C867" s="20" t="s">
        <v>30</v>
      </c>
      <c r="D867" s="20" t="s">
        <v>7</v>
      </c>
      <c r="E867" s="50" t="s">
        <v>349</v>
      </c>
      <c r="F867" s="20" t="s">
        <v>113</v>
      </c>
      <c r="G867" s="64"/>
      <c r="H867" s="101"/>
      <c r="I867" s="63">
        <f t="shared" si="219"/>
        <v>0</v>
      </c>
    </row>
    <row r="868" spans="1:86" s="2" customFormat="1" ht="4.5" customHeight="1">
      <c r="A868" s="25"/>
      <c r="B868" s="27"/>
      <c r="C868" s="27"/>
      <c r="D868" s="27"/>
      <c r="E868" s="27"/>
      <c r="F868" s="27"/>
      <c r="G868" s="64"/>
      <c r="H868" s="101"/>
      <c r="I868" s="63"/>
    </row>
    <row r="869" spans="1:86" s="2" customFormat="1" ht="18" customHeight="1">
      <c r="A869" s="83" t="s">
        <v>25</v>
      </c>
      <c r="B869" s="83"/>
      <c r="C869" s="16"/>
      <c r="D869" s="16"/>
      <c r="E869" s="16"/>
      <c r="F869" s="16"/>
      <c r="G869" s="63">
        <f>G15+G450+G490+G740</f>
        <v>817928.20000000007</v>
      </c>
      <c r="H869" s="63">
        <f>H15+H450+H490+H740</f>
        <v>8732.2999999999993</v>
      </c>
      <c r="I869" s="63">
        <f t="shared" si="219"/>
        <v>826660.50000000012</v>
      </c>
    </row>
    <row r="870" spans="1:86" s="2" customFormat="1" ht="6.75" customHeight="1">
      <c r="A870" s="35"/>
      <c r="B870" s="35"/>
      <c r="C870" s="36"/>
      <c r="D870" s="36"/>
      <c r="E870" s="36"/>
      <c r="F870" s="36"/>
      <c r="G870" s="37"/>
      <c r="H870" s="38"/>
      <c r="I870" s="38"/>
    </row>
    <row r="871" spans="1:86" s="2" customFormat="1" ht="18.75" customHeight="1">
      <c r="A871" s="38" t="s">
        <v>26</v>
      </c>
      <c r="B871" s="38"/>
      <c r="C871" s="39"/>
      <c r="D871" s="39"/>
      <c r="E871" s="39"/>
      <c r="F871" s="39"/>
      <c r="G871" s="40"/>
      <c r="H871" s="38"/>
      <c r="I871" s="38"/>
    </row>
    <row r="872" spans="1:86" s="4" customFormat="1" ht="15">
      <c r="A872" s="38"/>
      <c r="B872" s="38"/>
      <c r="C872" s="39"/>
      <c r="D872" s="39"/>
      <c r="E872" s="39"/>
      <c r="F872" s="39"/>
      <c r="G872" s="40"/>
      <c r="H872" s="112"/>
      <c r="I872" s="107"/>
      <c r="J872" s="10"/>
      <c r="K872" s="10"/>
      <c r="L872" s="10"/>
      <c r="M872" s="10"/>
    </row>
    <row r="873" spans="1:86">
      <c r="A873" s="38"/>
      <c r="B873" s="38"/>
      <c r="C873" s="39"/>
      <c r="D873" s="39"/>
      <c r="E873" s="39"/>
      <c r="F873" s="39"/>
      <c r="G873" s="40"/>
    </row>
    <row r="874" spans="1:86">
      <c r="A874" s="38"/>
      <c r="B874" s="38"/>
      <c r="C874" s="39"/>
      <c r="D874" s="39"/>
      <c r="E874" s="39"/>
      <c r="F874" s="39"/>
      <c r="G874" s="40"/>
    </row>
    <row r="875" spans="1:86">
      <c r="A875" s="38"/>
      <c r="B875" s="38"/>
      <c r="C875" s="39"/>
      <c r="D875" s="39"/>
      <c r="E875" s="39"/>
      <c r="F875" s="39"/>
      <c r="G875" s="40"/>
    </row>
    <row r="876" spans="1:86">
      <c r="A876" s="38"/>
      <c r="B876" s="38"/>
      <c r="C876" s="39"/>
      <c r="D876" s="39"/>
      <c r="E876" s="39"/>
      <c r="F876" s="39"/>
      <c r="G876" s="40"/>
    </row>
    <row r="877" spans="1:86">
      <c r="A877" s="38"/>
      <c r="B877" s="38"/>
      <c r="C877" s="41"/>
      <c r="D877" s="41"/>
      <c r="E877" s="41"/>
      <c r="F877" s="41"/>
      <c r="G877" s="40"/>
    </row>
    <row r="878" spans="1:86">
      <c r="A878" s="38"/>
      <c r="B878" s="38"/>
      <c r="C878" s="41"/>
      <c r="D878" s="41"/>
      <c r="E878" s="41"/>
      <c r="F878" s="41"/>
      <c r="G878" s="40"/>
    </row>
    <row r="879" spans="1:86">
      <c r="A879" s="38"/>
      <c r="B879" s="38"/>
      <c r="C879" s="41"/>
      <c r="D879" s="41"/>
      <c r="E879" s="41"/>
      <c r="F879" s="41"/>
      <c r="G879" s="40"/>
    </row>
    <row r="880" spans="1:86" s="77" customFormat="1">
      <c r="A880" s="38"/>
      <c r="B880" s="38"/>
      <c r="C880" s="41"/>
      <c r="D880" s="41"/>
      <c r="E880" s="41"/>
      <c r="F880" s="41"/>
      <c r="G880" s="40"/>
      <c r="H880" s="38"/>
      <c r="I880" s="38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  <c r="CD880" s="1"/>
      <c r="CE880" s="1"/>
      <c r="CF880" s="1"/>
      <c r="CG880" s="1"/>
      <c r="CH880" s="1"/>
    </row>
    <row r="881" spans="1:86" s="77" customFormat="1">
      <c r="A881" s="38"/>
      <c r="B881" s="38"/>
      <c r="C881" s="41"/>
      <c r="D881" s="41"/>
      <c r="E881" s="41"/>
      <c r="F881" s="41"/>
      <c r="G881" s="40"/>
      <c r="H881" s="38"/>
      <c r="I881" s="38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</row>
    <row r="882" spans="1:86" s="77" customFormat="1">
      <c r="A882" s="38"/>
      <c r="B882" s="38"/>
      <c r="C882" s="41"/>
      <c r="D882" s="41"/>
      <c r="E882" s="41"/>
      <c r="F882" s="41"/>
      <c r="G882" s="40"/>
      <c r="H882" s="38"/>
      <c r="I882" s="38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  <c r="BY882" s="1"/>
      <c r="BZ882" s="1"/>
      <c r="CA882" s="1"/>
      <c r="CB882" s="1"/>
      <c r="CC882" s="1"/>
      <c r="CD882" s="1"/>
      <c r="CE882" s="1"/>
      <c r="CF882" s="1"/>
      <c r="CG882" s="1"/>
      <c r="CH882" s="1"/>
    </row>
    <row r="883" spans="1:86" s="77" customFormat="1">
      <c r="A883" s="38"/>
      <c r="B883" s="38"/>
      <c r="C883" s="41"/>
      <c r="D883" s="41"/>
      <c r="E883" s="41"/>
      <c r="F883" s="41"/>
      <c r="G883" s="40"/>
      <c r="H883" s="38"/>
      <c r="I883" s="38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  <c r="CD883" s="1"/>
      <c r="CE883" s="1"/>
      <c r="CF883" s="1"/>
      <c r="CG883" s="1"/>
      <c r="CH883" s="1"/>
    </row>
    <row r="884" spans="1:86" s="77" customFormat="1">
      <c r="A884" s="38"/>
      <c r="B884" s="38"/>
      <c r="C884" s="41"/>
      <c r="D884" s="41"/>
      <c r="E884" s="41"/>
      <c r="F884" s="41"/>
      <c r="G884" s="40"/>
      <c r="H884" s="38"/>
      <c r="I884" s="38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  <c r="BY884" s="1"/>
      <c r="BZ884" s="1"/>
      <c r="CA884" s="1"/>
      <c r="CB884" s="1"/>
      <c r="CC884" s="1"/>
      <c r="CD884" s="1"/>
      <c r="CE884" s="1"/>
      <c r="CF884" s="1"/>
      <c r="CG884" s="1"/>
      <c r="CH884" s="1"/>
    </row>
    <row r="885" spans="1:86" s="77" customFormat="1">
      <c r="A885" s="38"/>
      <c r="B885" s="38"/>
      <c r="C885" s="41"/>
      <c r="D885" s="41"/>
      <c r="E885" s="41"/>
      <c r="F885" s="41"/>
      <c r="G885" s="40"/>
      <c r="H885" s="38"/>
      <c r="I885" s="38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  <c r="BY885" s="1"/>
      <c r="BZ885" s="1"/>
      <c r="CA885" s="1"/>
      <c r="CB885" s="1"/>
      <c r="CC885" s="1"/>
      <c r="CD885" s="1"/>
      <c r="CE885" s="1"/>
      <c r="CF885" s="1"/>
      <c r="CG885" s="1"/>
      <c r="CH885" s="1"/>
    </row>
    <row r="886" spans="1:86" s="77" customFormat="1">
      <c r="A886" s="38"/>
      <c r="B886" s="38"/>
      <c r="C886" s="41"/>
      <c r="D886" s="41"/>
      <c r="E886" s="41"/>
      <c r="F886" s="41"/>
      <c r="G886" s="40"/>
      <c r="H886" s="38"/>
      <c r="I886" s="38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  <c r="BY886" s="1"/>
      <c r="BZ886" s="1"/>
      <c r="CA886" s="1"/>
      <c r="CB886" s="1"/>
      <c r="CC886" s="1"/>
      <c r="CD886" s="1"/>
      <c r="CE886" s="1"/>
      <c r="CF886" s="1"/>
      <c r="CG886" s="1"/>
      <c r="CH886" s="1"/>
    </row>
    <row r="887" spans="1:86" s="77" customFormat="1">
      <c r="A887" s="38"/>
      <c r="B887" s="38"/>
      <c r="C887" s="41"/>
      <c r="D887" s="41"/>
      <c r="E887" s="41"/>
      <c r="F887" s="41"/>
      <c r="G887" s="40"/>
      <c r="H887" s="38"/>
      <c r="I887" s="38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  <c r="BY887" s="1"/>
      <c r="BZ887" s="1"/>
      <c r="CA887" s="1"/>
      <c r="CB887" s="1"/>
      <c r="CC887" s="1"/>
      <c r="CD887" s="1"/>
      <c r="CE887" s="1"/>
      <c r="CF887" s="1"/>
      <c r="CG887" s="1"/>
      <c r="CH887" s="1"/>
    </row>
    <row r="888" spans="1:86" s="77" customFormat="1">
      <c r="A888" s="38"/>
      <c r="B888" s="38"/>
      <c r="C888" s="41"/>
      <c r="D888" s="41"/>
      <c r="E888" s="41"/>
      <c r="F888" s="41"/>
      <c r="G888" s="40"/>
      <c r="H888" s="38"/>
      <c r="I888" s="38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  <c r="BY888" s="1"/>
      <c r="BZ888" s="1"/>
      <c r="CA888" s="1"/>
      <c r="CB888" s="1"/>
      <c r="CC888" s="1"/>
      <c r="CD888" s="1"/>
      <c r="CE888" s="1"/>
      <c r="CF888" s="1"/>
      <c r="CG888" s="1"/>
      <c r="CH888" s="1"/>
    </row>
    <row r="889" spans="1:86" s="77" customFormat="1">
      <c r="A889" s="38"/>
      <c r="B889" s="38"/>
      <c r="C889" s="41"/>
      <c r="D889" s="41"/>
      <c r="E889" s="41"/>
      <c r="F889" s="41"/>
      <c r="G889" s="40"/>
      <c r="H889" s="38"/>
      <c r="I889" s="38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  <c r="BW889" s="1"/>
      <c r="BX889" s="1"/>
      <c r="BY889" s="1"/>
      <c r="BZ889" s="1"/>
      <c r="CA889" s="1"/>
      <c r="CB889" s="1"/>
      <c r="CC889" s="1"/>
      <c r="CD889" s="1"/>
      <c r="CE889" s="1"/>
      <c r="CF889" s="1"/>
      <c r="CG889" s="1"/>
      <c r="CH889" s="1"/>
    </row>
    <row r="890" spans="1:86" s="77" customFormat="1">
      <c r="A890" s="38"/>
      <c r="B890" s="38"/>
      <c r="C890" s="41"/>
      <c r="D890" s="41"/>
      <c r="E890" s="41"/>
      <c r="F890" s="41"/>
      <c r="G890" s="40"/>
      <c r="H890" s="38"/>
      <c r="I890" s="38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  <c r="BV890" s="1"/>
      <c r="BW890" s="1"/>
      <c r="BX890" s="1"/>
      <c r="BY890" s="1"/>
      <c r="BZ890" s="1"/>
      <c r="CA890" s="1"/>
      <c r="CB890" s="1"/>
      <c r="CC890" s="1"/>
      <c r="CD890" s="1"/>
      <c r="CE890" s="1"/>
      <c r="CF890" s="1"/>
      <c r="CG890" s="1"/>
      <c r="CH890" s="1"/>
    </row>
    <row r="891" spans="1:86" s="77" customFormat="1">
      <c r="A891" s="38"/>
      <c r="B891" s="38"/>
      <c r="C891" s="41"/>
      <c r="D891" s="41"/>
      <c r="E891" s="41"/>
      <c r="F891" s="41"/>
      <c r="G891" s="40"/>
      <c r="H891" s="38"/>
      <c r="I891" s="38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  <c r="BV891" s="1"/>
      <c r="BW891" s="1"/>
      <c r="BX891" s="1"/>
      <c r="BY891" s="1"/>
      <c r="BZ891" s="1"/>
      <c r="CA891" s="1"/>
      <c r="CB891" s="1"/>
      <c r="CC891" s="1"/>
      <c r="CD891" s="1"/>
      <c r="CE891" s="1"/>
      <c r="CF891" s="1"/>
      <c r="CG891" s="1"/>
      <c r="CH891" s="1"/>
    </row>
    <row r="892" spans="1:86" s="77" customFormat="1">
      <c r="A892" s="38"/>
      <c r="B892" s="38"/>
      <c r="C892" s="41"/>
      <c r="D892" s="41"/>
      <c r="E892" s="41"/>
      <c r="F892" s="41"/>
      <c r="G892" s="40"/>
      <c r="H892" s="38"/>
      <c r="I892" s="38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  <c r="BV892" s="1"/>
      <c r="BW892" s="1"/>
      <c r="BX892" s="1"/>
      <c r="BY892" s="1"/>
      <c r="BZ892" s="1"/>
      <c r="CA892" s="1"/>
      <c r="CB892" s="1"/>
      <c r="CC892" s="1"/>
      <c r="CD892" s="1"/>
      <c r="CE892" s="1"/>
      <c r="CF892" s="1"/>
      <c r="CG892" s="1"/>
      <c r="CH892" s="1"/>
    </row>
    <row r="893" spans="1:86" s="77" customFormat="1">
      <c r="A893" s="38"/>
      <c r="B893" s="38"/>
      <c r="C893" s="41"/>
      <c r="D893" s="41"/>
      <c r="E893" s="41"/>
      <c r="F893" s="41"/>
      <c r="G893" s="40"/>
      <c r="H893" s="38"/>
      <c r="I893" s="38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  <c r="BW893" s="1"/>
      <c r="BX893" s="1"/>
      <c r="BY893" s="1"/>
      <c r="BZ893" s="1"/>
      <c r="CA893" s="1"/>
      <c r="CB893" s="1"/>
      <c r="CC893" s="1"/>
      <c r="CD893" s="1"/>
      <c r="CE893" s="1"/>
      <c r="CF893" s="1"/>
      <c r="CG893" s="1"/>
      <c r="CH893" s="1"/>
    </row>
    <row r="894" spans="1:86" s="77" customFormat="1">
      <c r="A894" s="38"/>
      <c r="B894" s="38"/>
      <c r="C894" s="41"/>
      <c r="D894" s="41"/>
      <c r="E894" s="41"/>
      <c r="F894" s="41"/>
      <c r="G894" s="40"/>
      <c r="H894" s="38"/>
      <c r="I894" s="38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  <c r="BP894" s="1"/>
      <c r="BQ894" s="1"/>
      <c r="BR894" s="1"/>
      <c r="BS894" s="1"/>
      <c r="BT894" s="1"/>
      <c r="BU894" s="1"/>
      <c r="BV894" s="1"/>
      <c r="BW894" s="1"/>
      <c r="BX894" s="1"/>
      <c r="BY894" s="1"/>
      <c r="BZ894" s="1"/>
      <c r="CA894" s="1"/>
      <c r="CB894" s="1"/>
      <c r="CC894" s="1"/>
      <c r="CD894" s="1"/>
      <c r="CE894" s="1"/>
      <c r="CF894" s="1"/>
      <c r="CG894" s="1"/>
      <c r="CH894" s="1"/>
    </row>
    <row r="895" spans="1:86" s="77" customFormat="1">
      <c r="A895" s="38"/>
      <c r="B895" s="38"/>
      <c r="C895" s="41"/>
      <c r="D895" s="41"/>
      <c r="E895" s="41"/>
      <c r="F895" s="41"/>
      <c r="G895" s="40"/>
      <c r="H895" s="38"/>
      <c r="I895" s="38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  <c r="BP895" s="1"/>
      <c r="BQ895" s="1"/>
      <c r="BR895" s="1"/>
      <c r="BS895" s="1"/>
      <c r="BT895" s="1"/>
      <c r="BU895" s="1"/>
      <c r="BV895" s="1"/>
      <c r="BW895" s="1"/>
      <c r="BX895" s="1"/>
      <c r="BY895" s="1"/>
      <c r="BZ895" s="1"/>
      <c r="CA895" s="1"/>
      <c r="CB895" s="1"/>
      <c r="CC895" s="1"/>
      <c r="CD895" s="1"/>
      <c r="CE895" s="1"/>
      <c r="CF895" s="1"/>
      <c r="CG895" s="1"/>
      <c r="CH895" s="1"/>
    </row>
    <row r="896" spans="1:86" s="77" customFormat="1">
      <c r="A896" s="38"/>
      <c r="B896" s="38"/>
      <c r="C896" s="41"/>
      <c r="D896" s="41"/>
      <c r="E896" s="41"/>
      <c r="F896" s="41"/>
      <c r="G896" s="40"/>
      <c r="H896" s="38"/>
      <c r="I896" s="38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  <c r="BP896" s="1"/>
      <c r="BQ896" s="1"/>
      <c r="BR896" s="1"/>
      <c r="BS896" s="1"/>
      <c r="BT896" s="1"/>
      <c r="BU896" s="1"/>
      <c r="BV896" s="1"/>
      <c r="BW896" s="1"/>
      <c r="BX896" s="1"/>
      <c r="BY896" s="1"/>
      <c r="BZ896" s="1"/>
      <c r="CA896" s="1"/>
      <c r="CB896" s="1"/>
      <c r="CC896" s="1"/>
      <c r="CD896" s="1"/>
      <c r="CE896" s="1"/>
      <c r="CF896" s="1"/>
      <c r="CG896" s="1"/>
      <c r="CH896" s="1"/>
    </row>
    <row r="897" spans="1:86" s="77" customFormat="1">
      <c r="A897" s="38"/>
      <c r="B897" s="38"/>
      <c r="C897" s="41"/>
      <c r="D897" s="41"/>
      <c r="E897" s="41"/>
      <c r="F897" s="41"/>
      <c r="G897" s="40"/>
      <c r="H897" s="38"/>
      <c r="I897" s="38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  <c r="BP897" s="1"/>
      <c r="BQ897" s="1"/>
      <c r="BR897" s="1"/>
      <c r="BS897" s="1"/>
      <c r="BT897" s="1"/>
      <c r="BU897" s="1"/>
      <c r="BV897" s="1"/>
      <c r="BW897" s="1"/>
      <c r="BX897" s="1"/>
      <c r="BY897" s="1"/>
      <c r="BZ897" s="1"/>
      <c r="CA897" s="1"/>
      <c r="CB897" s="1"/>
      <c r="CC897" s="1"/>
      <c r="CD897" s="1"/>
      <c r="CE897" s="1"/>
      <c r="CF897" s="1"/>
      <c r="CG897" s="1"/>
      <c r="CH897" s="1"/>
    </row>
    <row r="898" spans="1:86" s="77" customFormat="1">
      <c r="A898" s="38"/>
      <c r="B898" s="38"/>
      <c r="C898" s="41"/>
      <c r="D898" s="41"/>
      <c r="E898" s="41"/>
      <c r="F898" s="41"/>
      <c r="G898" s="40"/>
      <c r="H898" s="38"/>
      <c r="I898" s="38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  <c r="BV898" s="1"/>
      <c r="BW898" s="1"/>
      <c r="BX898" s="1"/>
      <c r="BY898" s="1"/>
      <c r="BZ898" s="1"/>
      <c r="CA898" s="1"/>
      <c r="CB898" s="1"/>
      <c r="CC898" s="1"/>
      <c r="CD898" s="1"/>
      <c r="CE898" s="1"/>
      <c r="CF898" s="1"/>
      <c r="CG898" s="1"/>
      <c r="CH898" s="1"/>
    </row>
    <row r="899" spans="1:86" s="77" customFormat="1">
      <c r="A899" s="38"/>
      <c r="B899" s="38"/>
      <c r="C899" s="41"/>
      <c r="D899" s="41"/>
      <c r="E899" s="41"/>
      <c r="F899" s="41"/>
      <c r="G899" s="40"/>
      <c r="H899" s="38"/>
      <c r="I899" s="38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  <c r="BP899" s="1"/>
      <c r="BQ899" s="1"/>
      <c r="BR899" s="1"/>
      <c r="BS899" s="1"/>
      <c r="BT899" s="1"/>
      <c r="BU899" s="1"/>
      <c r="BV899" s="1"/>
      <c r="BW899" s="1"/>
      <c r="BX899" s="1"/>
      <c r="BY899" s="1"/>
      <c r="BZ899" s="1"/>
      <c r="CA899" s="1"/>
      <c r="CB899" s="1"/>
      <c r="CC899" s="1"/>
      <c r="CD899" s="1"/>
      <c r="CE899" s="1"/>
      <c r="CF899" s="1"/>
      <c r="CG899" s="1"/>
      <c r="CH899" s="1"/>
    </row>
  </sheetData>
  <mergeCells count="2">
    <mergeCell ref="A11:I11"/>
    <mergeCell ref="A12:G12"/>
  </mergeCells>
  <pageMargins left="0.39370078740157483" right="0.19685039370078741" top="0.55118110236220474" bottom="0.35433070866141736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Пулькина</cp:lastModifiedBy>
  <cp:lastPrinted>2020-09-18T09:07:04Z</cp:lastPrinted>
  <dcterms:created xsi:type="dcterms:W3CDTF">2004-09-08T09:13:27Z</dcterms:created>
  <dcterms:modified xsi:type="dcterms:W3CDTF">2020-09-23T12:47:03Z</dcterms:modified>
</cp:coreProperties>
</file>