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реш." sheetId="128" r:id="rId1"/>
  </sheets>
  <definedNames>
    <definedName name="_xlnm.Print_Area" localSheetId="0">'к реш.'!$A$1:$I$849</definedName>
  </definedNames>
  <calcPr calcId="125725"/>
</workbook>
</file>

<file path=xl/calcChain.xml><?xml version="1.0" encoding="utf-8"?>
<calcChain xmlns="http://schemas.openxmlformats.org/spreadsheetml/2006/main">
  <c r="H232" i="128"/>
  <c r="I847" l="1"/>
  <c r="I846"/>
  <c r="G846"/>
  <c r="I845"/>
  <c r="G845"/>
  <c r="I844"/>
  <c r="G844"/>
  <c r="I843"/>
  <c r="G843"/>
  <c r="I842"/>
  <c r="H841"/>
  <c r="H840" s="1"/>
  <c r="H839" s="1"/>
  <c r="H838" s="1"/>
  <c r="H837" s="1"/>
  <c r="G841"/>
  <c r="I841" s="1"/>
  <c r="G840"/>
  <c r="G839" s="1"/>
  <c r="I836"/>
  <c r="H835"/>
  <c r="H834" s="1"/>
  <c r="G835"/>
  <c r="I835" s="1"/>
  <c r="G834"/>
  <c r="I834" s="1"/>
  <c r="I833"/>
  <c r="H832"/>
  <c r="G832"/>
  <c r="G831" s="1"/>
  <c r="H831"/>
  <c r="H830" s="1"/>
  <c r="H829" s="1"/>
  <c r="H828" s="1"/>
  <c r="H827" s="1"/>
  <c r="I826"/>
  <c r="H825"/>
  <c r="H824" s="1"/>
  <c r="H823" s="1"/>
  <c r="H822" s="1"/>
  <c r="H821" s="1"/>
  <c r="H820" s="1"/>
  <c r="G825"/>
  <c r="I825" s="1"/>
  <c r="G824"/>
  <c r="G823" s="1"/>
  <c r="I819"/>
  <c r="H818"/>
  <c r="G818"/>
  <c r="G817" s="1"/>
  <c r="H817"/>
  <c r="I816"/>
  <c r="H815"/>
  <c r="H814" s="1"/>
  <c r="H810" s="1"/>
  <c r="H809" s="1"/>
  <c r="H808" s="1"/>
  <c r="H807" s="1"/>
  <c r="G815"/>
  <c r="I815" s="1"/>
  <c r="G814"/>
  <c r="I814" s="1"/>
  <c r="I813"/>
  <c r="H812"/>
  <c r="G812"/>
  <c r="G811" s="1"/>
  <c r="I811" s="1"/>
  <c r="H811"/>
  <c r="I806"/>
  <c r="H805"/>
  <c r="H804" s="1"/>
  <c r="H803" s="1"/>
  <c r="H802" s="1"/>
  <c r="G805"/>
  <c r="I805" s="1"/>
  <c r="G804"/>
  <c r="G803" s="1"/>
  <c r="I801"/>
  <c r="H800"/>
  <c r="G800"/>
  <c r="G799" s="1"/>
  <c r="I799" s="1"/>
  <c r="H799"/>
  <c r="I798"/>
  <c r="I797"/>
  <c r="H796"/>
  <c r="G796"/>
  <c r="G795" s="1"/>
  <c r="H795"/>
  <c r="H794" s="1"/>
  <c r="I793"/>
  <c r="H792"/>
  <c r="G792"/>
  <c r="G791" s="1"/>
  <c r="H791"/>
  <c r="H790" s="1"/>
  <c r="H789" s="1"/>
  <c r="H788" s="1"/>
  <c r="H787" s="1"/>
  <c r="I786"/>
  <c r="H785"/>
  <c r="H784" s="1"/>
  <c r="H783" s="1"/>
  <c r="H782" s="1"/>
  <c r="H781" s="1"/>
  <c r="H780" s="1"/>
  <c r="G785"/>
  <c r="I785" s="1"/>
  <c r="G784"/>
  <c r="G783" s="1"/>
  <c r="I779"/>
  <c r="H778"/>
  <c r="G778"/>
  <c r="G777" s="1"/>
  <c r="H777"/>
  <c r="H776" s="1"/>
  <c r="H775"/>
  <c r="I774"/>
  <c r="H773"/>
  <c r="H770" s="1"/>
  <c r="H769" s="1"/>
  <c r="H768" s="1"/>
  <c r="H767" s="1"/>
  <c r="G773"/>
  <c r="I772"/>
  <c r="H771"/>
  <c r="G771"/>
  <c r="I771" s="1"/>
  <c r="G770"/>
  <c r="G769" s="1"/>
  <c r="I766"/>
  <c r="H765"/>
  <c r="H764" s="1"/>
  <c r="H763" s="1"/>
  <c r="H762" s="1"/>
  <c r="H761" s="1"/>
  <c r="H760" s="1"/>
  <c r="G765"/>
  <c r="I765" s="1"/>
  <c r="G764"/>
  <c r="G763" s="1"/>
  <c r="I759"/>
  <c r="H758"/>
  <c r="G758"/>
  <c r="G757" s="1"/>
  <c r="H757"/>
  <c r="H756" s="1"/>
  <c r="H755" s="1"/>
  <c r="I754"/>
  <c r="G754"/>
  <c r="H753"/>
  <c r="G753"/>
  <c r="G752" s="1"/>
  <c r="H752"/>
  <c r="H751" s="1"/>
  <c r="H750" s="1"/>
  <c r="I748"/>
  <c r="H747"/>
  <c r="G747"/>
  <c r="G746" s="1"/>
  <c r="H746"/>
  <c r="H745" s="1"/>
  <c r="H744" s="1"/>
  <c r="I743"/>
  <c r="G742"/>
  <c r="I742" s="1"/>
  <c r="G741"/>
  <c r="I741" s="1"/>
  <c r="G740"/>
  <c r="I740" s="1"/>
  <c r="G739"/>
  <c r="I739" s="1"/>
  <c r="I738"/>
  <c r="I737"/>
  <c r="G737"/>
  <c r="I736"/>
  <c r="H735"/>
  <c r="G735"/>
  <c r="I735" s="1"/>
  <c r="I734"/>
  <c r="H733"/>
  <c r="H732" s="1"/>
  <c r="H731" s="1"/>
  <c r="H730" s="1"/>
  <c r="H729" s="1"/>
  <c r="G733"/>
  <c r="I733" s="1"/>
  <c r="G732"/>
  <c r="G731" s="1"/>
  <c r="I728"/>
  <c r="H727"/>
  <c r="H726" s="1"/>
  <c r="H725" s="1"/>
  <c r="H724" s="1"/>
  <c r="H723" s="1"/>
  <c r="G727"/>
  <c r="I727" s="1"/>
  <c r="G726"/>
  <c r="G725" s="1"/>
  <c r="I719"/>
  <c r="H718"/>
  <c r="H717" s="1"/>
  <c r="H716" s="1"/>
  <c r="H715" s="1"/>
  <c r="H714" s="1"/>
  <c r="H713" s="1"/>
  <c r="G718"/>
  <c r="I718" s="1"/>
  <c r="G717"/>
  <c r="G716" s="1"/>
  <c r="I712"/>
  <c r="H711"/>
  <c r="G711"/>
  <c r="I711" s="1"/>
  <c r="I710"/>
  <c r="H709"/>
  <c r="G709"/>
  <c r="G708" s="1"/>
  <c r="H708"/>
  <c r="H707" s="1"/>
  <c r="H703" s="1"/>
  <c r="H702" s="1"/>
  <c r="H701" s="1"/>
  <c r="I706"/>
  <c r="H705"/>
  <c r="G705"/>
  <c r="G704" s="1"/>
  <c r="I704" s="1"/>
  <c r="H704"/>
  <c r="G700"/>
  <c r="I700" s="1"/>
  <c r="H699"/>
  <c r="H698" s="1"/>
  <c r="I697"/>
  <c r="H696"/>
  <c r="G696"/>
  <c r="G695" s="1"/>
  <c r="I695" s="1"/>
  <c r="H695"/>
  <c r="I694"/>
  <c r="H693"/>
  <c r="H692" s="1"/>
  <c r="G693"/>
  <c r="I693" s="1"/>
  <c r="G692"/>
  <c r="I692" s="1"/>
  <c r="I691"/>
  <c r="H690"/>
  <c r="G690"/>
  <c r="G689" s="1"/>
  <c r="I689" s="1"/>
  <c r="H689"/>
  <c r="I688"/>
  <c r="H687"/>
  <c r="H686" s="1"/>
  <c r="H685" s="1"/>
  <c r="H684" s="1"/>
  <c r="H683" s="1"/>
  <c r="H682" s="1"/>
  <c r="G687"/>
  <c r="I687" s="1"/>
  <c r="G686"/>
  <c r="I681"/>
  <c r="H680"/>
  <c r="G680"/>
  <c r="I680" s="1"/>
  <c r="I679"/>
  <c r="H678"/>
  <c r="G678"/>
  <c r="I678" s="1"/>
  <c r="I677"/>
  <c r="H676"/>
  <c r="G676"/>
  <c r="G675" s="1"/>
  <c r="H675"/>
  <c r="H674" s="1"/>
  <c r="H673"/>
  <c r="I673" s="1"/>
  <c r="H672"/>
  <c r="H671" s="1"/>
  <c r="G672"/>
  <c r="I672" s="1"/>
  <c r="G671"/>
  <c r="I671" s="1"/>
  <c r="I670"/>
  <c r="H669"/>
  <c r="G669"/>
  <c r="G668" s="1"/>
  <c r="H668"/>
  <c r="H667" s="1"/>
  <c r="I664"/>
  <c r="H663"/>
  <c r="G663"/>
  <c r="I663" s="1"/>
  <c r="I662"/>
  <c r="H661"/>
  <c r="G661"/>
  <c r="G660" s="1"/>
  <c r="H660"/>
  <c r="H659" s="1"/>
  <c r="I658"/>
  <c r="I657"/>
  <c r="G657"/>
  <c r="I656"/>
  <c r="G656"/>
  <c r="I655"/>
  <c r="G655"/>
  <c r="I654"/>
  <c r="H653"/>
  <c r="H652" s="1"/>
  <c r="G653"/>
  <c r="I653" s="1"/>
  <c r="G652"/>
  <c r="I652" s="1"/>
  <c r="I651"/>
  <c r="H650"/>
  <c r="G650"/>
  <c r="G649" s="1"/>
  <c r="H649"/>
  <c r="H648" s="1"/>
  <c r="I647"/>
  <c r="H646"/>
  <c r="G646"/>
  <c r="G643" s="1"/>
  <c r="I645"/>
  <c r="H644"/>
  <c r="G644"/>
  <c r="I644" s="1"/>
  <c r="H643"/>
  <c r="H642" s="1"/>
  <c r="I640"/>
  <c r="H639"/>
  <c r="H638" s="1"/>
  <c r="H637" s="1"/>
  <c r="G639"/>
  <c r="I639" s="1"/>
  <c r="G638"/>
  <c r="G637" s="1"/>
  <c r="I636"/>
  <c r="H635"/>
  <c r="H634" s="1"/>
  <c r="H633" s="1"/>
  <c r="G635"/>
  <c r="I635" s="1"/>
  <c r="G634"/>
  <c r="G633" s="1"/>
  <c r="I633" s="1"/>
  <c r="I630"/>
  <c r="H629"/>
  <c r="H628" s="1"/>
  <c r="G629"/>
  <c r="I629" s="1"/>
  <c r="G628"/>
  <c r="I628" s="1"/>
  <c r="I627"/>
  <c r="H626"/>
  <c r="G626"/>
  <c r="G625" s="1"/>
  <c r="H625"/>
  <c r="H624" s="1"/>
  <c r="I623"/>
  <c r="H622"/>
  <c r="G622"/>
  <c r="I622" s="1"/>
  <c r="I621"/>
  <c r="I620"/>
  <c r="I619"/>
  <c r="H618"/>
  <c r="G618"/>
  <c r="G617" s="1"/>
  <c r="I617" s="1"/>
  <c r="H617"/>
  <c r="I616"/>
  <c r="H615"/>
  <c r="H614" s="1"/>
  <c r="H613" s="1"/>
  <c r="G615"/>
  <c r="I615" s="1"/>
  <c r="G614"/>
  <c r="I612"/>
  <c r="H611"/>
  <c r="H610" s="1"/>
  <c r="G611"/>
  <c r="I611" s="1"/>
  <c r="G610"/>
  <c r="I610" s="1"/>
  <c r="I609"/>
  <c r="H608"/>
  <c r="G608"/>
  <c r="G607" s="1"/>
  <c r="I607" s="1"/>
  <c r="H607"/>
  <c r="I606"/>
  <c r="H605"/>
  <c r="H604" s="1"/>
  <c r="G605"/>
  <c r="I605" s="1"/>
  <c r="G604"/>
  <c r="I604" s="1"/>
  <c r="I603"/>
  <c r="H602"/>
  <c r="G602"/>
  <c r="G601" s="1"/>
  <c r="H601"/>
  <c r="H600" s="1"/>
  <c r="I597"/>
  <c r="H596"/>
  <c r="G596"/>
  <c r="G595" s="1"/>
  <c r="I595" s="1"/>
  <c r="H595"/>
  <c r="I594"/>
  <c r="H594"/>
  <c r="H593"/>
  <c r="G593"/>
  <c r="G592" s="1"/>
  <c r="I592" s="1"/>
  <c r="H592"/>
  <c r="I591"/>
  <c r="H590"/>
  <c r="H589" s="1"/>
  <c r="G590"/>
  <c r="I590" s="1"/>
  <c r="G589"/>
  <c r="I589" s="1"/>
  <c r="I588"/>
  <c r="H587"/>
  <c r="G587"/>
  <c r="G586" s="1"/>
  <c r="I586" s="1"/>
  <c r="H586"/>
  <c r="I585"/>
  <c r="H585"/>
  <c r="H584"/>
  <c r="G584"/>
  <c r="G583" s="1"/>
  <c r="H583"/>
  <c r="I582"/>
  <c r="H581"/>
  <c r="H580" s="1"/>
  <c r="G581"/>
  <c r="I581" s="1"/>
  <c r="G580"/>
  <c r="I580" s="1"/>
  <c r="I579"/>
  <c r="H578"/>
  <c r="G578"/>
  <c r="G577" s="1"/>
  <c r="I577" s="1"/>
  <c r="H577"/>
  <c r="I575"/>
  <c r="H574"/>
  <c r="G574"/>
  <c r="G573" s="1"/>
  <c r="I573" s="1"/>
  <c r="H573"/>
  <c r="I572"/>
  <c r="H571"/>
  <c r="H570" s="1"/>
  <c r="H569" s="1"/>
  <c r="G571"/>
  <c r="I571" s="1"/>
  <c r="G570"/>
  <c r="I568"/>
  <c r="H567"/>
  <c r="H566" s="1"/>
  <c r="H559" s="1"/>
  <c r="G567"/>
  <c r="I567" s="1"/>
  <c r="G566"/>
  <c r="I566" s="1"/>
  <c r="I565"/>
  <c r="H564"/>
  <c r="G564"/>
  <c r="G563" s="1"/>
  <c r="H563"/>
  <c r="I562"/>
  <c r="H562"/>
  <c r="H561"/>
  <c r="G561"/>
  <c r="G560" s="1"/>
  <c r="I560" s="1"/>
  <c r="H560"/>
  <c r="I558"/>
  <c r="H557"/>
  <c r="G557"/>
  <c r="G556" s="1"/>
  <c r="I556" s="1"/>
  <c r="H556"/>
  <c r="I555"/>
  <c r="H554"/>
  <c r="H553" s="1"/>
  <c r="G554"/>
  <c r="I554" s="1"/>
  <c r="G553"/>
  <c r="I553" s="1"/>
  <c r="I552"/>
  <c r="H551"/>
  <c r="G551"/>
  <c r="G550" s="1"/>
  <c r="I550" s="1"/>
  <c r="H550"/>
  <c r="I549"/>
  <c r="H548"/>
  <c r="H547" s="1"/>
  <c r="G548"/>
  <c r="I548" s="1"/>
  <c r="G547"/>
  <c r="I547" s="1"/>
  <c r="I546"/>
  <c r="H545"/>
  <c r="G545"/>
  <c r="G544" s="1"/>
  <c r="I544" s="1"/>
  <c r="H544"/>
  <c r="I543"/>
  <c r="H543"/>
  <c r="H542"/>
  <c r="G542"/>
  <c r="I542" s="1"/>
  <c r="H541"/>
  <c r="G541"/>
  <c r="I541" s="1"/>
  <c r="I540"/>
  <c r="H539"/>
  <c r="G539"/>
  <c r="I539" s="1"/>
  <c r="H538"/>
  <c r="I537"/>
  <c r="H536"/>
  <c r="H535" s="1"/>
  <c r="H534" s="1"/>
  <c r="G536"/>
  <c r="I536" s="1"/>
  <c r="G535"/>
  <c r="I535" s="1"/>
  <c r="I531"/>
  <c r="H530"/>
  <c r="H529" s="1"/>
  <c r="G530"/>
  <c r="I530" s="1"/>
  <c r="G529"/>
  <c r="I529" s="1"/>
  <c r="H528"/>
  <c r="I528" s="1"/>
  <c r="H527"/>
  <c r="H526" s="1"/>
  <c r="G527"/>
  <c r="I527" s="1"/>
  <c r="G526"/>
  <c r="I526" s="1"/>
  <c r="H525"/>
  <c r="I525" s="1"/>
  <c r="H524"/>
  <c r="H523" s="1"/>
  <c r="H519" s="1"/>
  <c r="G524"/>
  <c r="I524" s="1"/>
  <c r="G523"/>
  <c r="I523" s="1"/>
  <c r="I522"/>
  <c r="H521"/>
  <c r="G521"/>
  <c r="I521" s="1"/>
  <c r="H520"/>
  <c r="I518"/>
  <c r="H517"/>
  <c r="G517"/>
  <c r="I517" s="1"/>
  <c r="H516"/>
  <c r="I515"/>
  <c r="H514"/>
  <c r="H513" s="1"/>
  <c r="G514"/>
  <c r="I514" s="1"/>
  <c r="I512"/>
  <c r="H511"/>
  <c r="G511"/>
  <c r="I511" s="1"/>
  <c r="H510"/>
  <c r="H506" s="1"/>
  <c r="I509"/>
  <c r="H509"/>
  <c r="H508"/>
  <c r="G508"/>
  <c r="I508" s="1"/>
  <c r="H507"/>
  <c r="I505"/>
  <c r="I504"/>
  <c r="G504"/>
  <c r="I503"/>
  <c r="G503"/>
  <c r="I502"/>
  <c r="H501"/>
  <c r="H500" s="1"/>
  <c r="G501"/>
  <c r="I501" s="1"/>
  <c r="G500"/>
  <c r="I500" s="1"/>
  <c r="I499"/>
  <c r="H498"/>
  <c r="G498"/>
  <c r="I498" s="1"/>
  <c r="H497"/>
  <c r="I496"/>
  <c r="G495"/>
  <c r="I495" s="1"/>
  <c r="G494"/>
  <c r="I494" s="1"/>
  <c r="H493"/>
  <c r="I493" s="1"/>
  <c r="H492"/>
  <c r="H491" s="1"/>
  <c r="G492"/>
  <c r="I492" s="1"/>
  <c r="G491"/>
  <c r="I491" s="1"/>
  <c r="I490"/>
  <c r="H489"/>
  <c r="G489"/>
  <c r="I489" s="1"/>
  <c r="H488"/>
  <c r="H487" s="1"/>
  <c r="H486" s="1"/>
  <c r="H485" s="1"/>
  <c r="I481"/>
  <c r="I480"/>
  <c r="G480"/>
  <c r="I479"/>
  <c r="G479"/>
  <c r="I478"/>
  <c r="G477"/>
  <c r="I477" s="1"/>
  <c r="G476"/>
  <c r="I476" s="1"/>
  <c r="G475"/>
  <c r="I475" s="1"/>
  <c r="G474"/>
  <c r="I474" s="1"/>
  <c r="G473"/>
  <c r="I473" s="1"/>
  <c r="G472"/>
  <c r="I472" s="1"/>
  <c r="H471"/>
  <c r="H470" s="1"/>
  <c r="H469" s="1"/>
  <c r="I468"/>
  <c r="H467"/>
  <c r="H466" s="1"/>
  <c r="H465" s="1"/>
  <c r="G467"/>
  <c r="I467" s="1"/>
  <c r="G466"/>
  <c r="I466" s="1"/>
  <c r="I462"/>
  <c r="H461"/>
  <c r="H460" s="1"/>
  <c r="H459" s="1"/>
  <c r="H458" s="1"/>
  <c r="H457" s="1"/>
  <c r="G461"/>
  <c r="I461" s="1"/>
  <c r="G460"/>
  <c r="I460" s="1"/>
  <c r="I456"/>
  <c r="H456"/>
  <c r="H455"/>
  <c r="G455"/>
  <c r="I455" s="1"/>
  <c r="H454"/>
  <c r="I453"/>
  <c r="H452"/>
  <c r="G452"/>
  <c r="I452" s="1"/>
  <c r="I451"/>
  <c r="H451"/>
  <c r="H450"/>
  <c r="G450"/>
  <c r="I450" s="1"/>
  <c r="G449"/>
  <c r="I449" s="1"/>
  <c r="H448"/>
  <c r="H447" s="1"/>
  <c r="H446" s="1"/>
  <c r="H445" s="1"/>
  <c r="H444" s="1"/>
  <c r="I441"/>
  <c r="H440"/>
  <c r="G440"/>
  <c r="I440" s="1"/>
  <c r="H439"/>
  <c r="I438"/>
  <c r="H437"/>
  <c r="H436" s="1"/>
  <c r="H435" s="1"/>
  <c r="H434" s="1"/>
  <c r="G437"/>
  <c r="I437" s="1"/>
  <c r="G436"/>
  <c r="I436" s="1"/>
  <c r="I433"/>
  <c r="H432"/>
  <c r="G432"/>
  <c r="I432" s="1"/>
  <c r="I431"/>
  <c r="H430"/>
  <c r="G430"/>
  <c r="I430" s="1"/>
  <c r="H429"/>
  <c r="H428" s="1"/>
  <c r="H427" s="1"/>
  <c r="H426" s="1"/>
  <c r="I425"/>
  <c r="H424"/>
  <c r="G424"/>
  <c r="I424" s="1"/>
  <c r="I423"/>
  <c r="H422"/>
  <c r="G422"/>
  <c r="I422" s="1"/>
  <c r="H421"/>
  <c r="H420" s="1"/>
  <c r="H419" s="1"/>
  <c r="H418" s="1"/>
  <c r="I416"/>
  <c r="H415"/>
  <c r="H414" s="1"/>
  <c r="H413" s="1"/>
  <c r="H412" s="1"/>
  <c r="G415"/>
  <c r="I415" s="1"/>
  <c r="G414"/>
  <c r="I414" s="1"/>
  <c r="I411"/>
  <c r="H410"/>
  <c r="G410"/>
  <c r="I410" s="1"/>
  <c r="H409"/>
  <c r="I408"/>
  <c r="H407"/>
  <c r="H406" s="1"/>
  <c r="H405" s="1"/>
  <c r="H404" s="1"/>
  <c r="G407"/>
  <c r="I407" s="1"/>
  <c r="G406"/>
  <c r="I406" s="1"/>
  <c r="I403"/>
  <c r="H402"/>
  <c r="G402"/>
  <c r="I402" s="1"/>
  <c r="H401"/>
  <c r="H400" s="1"/>
  <c r="I399"/>
  <c r="H398"/>
  <c r="G398"/>
  <c r="I398" s="1"/>
  <c r="I397"/>
  <c r="H396"/>
  <c r="G396"/>
  <c r="I396" s="1"/>
  <c r="H395"/>
  <c r="I394"/>
  <c r="H393"/>
  <c r="H392" s="1"/>
  <c r="G393"/>
  <c r="I393" s="1"/>
  <c r="G392"/>
  <c r="I392" s="1"/>
  <c r="I391"/>
  <c r="H390"/>
  <c r="G390"/>
  <c r="I390" s="1"/>
  <c r="H389"/>
  <c r="H388" s="1"/>
  <c r="H387" s="1"/>
  <c r="I386"/>
  <c r="H385"/>
  <c r="H384" s="1"/>
  <c r="H383" s="1"/>
  <c r="H382" s="1"/>
  <c r="G385"/>
  <c r="I385" s="1"/>
  <c r="G384"/>
  <c r="I384" s="1"/>
  <c r="I381"/>
  <c r="H380"/>
  <c r="G380"/>
  <c r="I380" s="1"/>
  <c r="H379"/>
  <c r="I378"/>
  <c r="H377"/>
  <c r="H376" s="1"/>
  <c r="H375" s="1"/>
  <c r="G377"/>
  <c r="I377" s="1"/>
  <c r="G376"/>
  <c r="I376" s="1"/>
  <c r="I373"/>
  <c r="H372"/>
  <c r="G372"/>
  <c r="I372" s="1"/>
  <c r="I371"/>
  <c r="H370"/>
  <c r="G370"/>
  <c r="I370" s="1"/>
  <c r="H369"/>
  <c r="H368" s="1"/>
  <c r="H367" s="1"/>
  <c r="I365"/>
  <c r="H364"/>
  <c r="G364"/>
  <c r="H363"/>
  <c r="H362" s="1"/>
  <c r="H361" s="1"/>
  <c r="I360"/>
  <c r="H359"/>
  <c r="H358" s="1"/>
  <c r="G359"/>
  <c r="I359" s="1"/>
  <c r="G358"/>
  <c r="I358" s="1"/>
  <c r="I357"/>
  <c r="H356"/>
  <c r="G356"/>
  <c r="I356" s="1"/>
  <c r="H355"/>
  <c r="I354"/>
  <c r="H353"/>
  <c r="H352" s="1"/>
  <c r="G353"/>
  <c r="I353" s="1"/>
  <c r="G352"/>
  <c r="I352" s="1"/>
  <c r="I351"/>
  <c r="H350"/>
  <c r="G350"/>
  <c r="I350" s="1"/>
  <c r="H349"/>
  <c r="I348"/>
  <c r="H347"/>
  <c r="H346" s="1"/>
  <c r="G347"/>
  <c r="I347" s="1"/>
  <c r="G346"/>
  <c r="I346" s="1"/>
  <c r="H345"/>
  <c r="I345" s="1"/>
  <c r="H344"/>
  <c r="H343" s="1"/>
  <c r="G344"/>
  <c r="I344" s="1"/>
  <c r="G343"/>
  <c r="I343" s="1"/>
  <c r="I342"/>
  <c r="H341"/>
  <c r="G341"/>
  <c r="I341" s="1"/>
  <c r="H340"/>
  <c r="H339"/>
  <c r="G339"/>
  <c r="I339" s="1"/>
  <c r="H338"/>
  <c r="H337" s="1"/>
  <c r="I336"/>
  <c r="H335"/>
  <c r="G335"/>
  <c r="H334"/>
  <c r="I333"/>
  <c r="H333"/>
  <c r="H332"/>
  <c r="G332"/>
  <c r="I332" s="1"/>
  <c r="H331"/>
  <c r="I330"/>
  <c r="H330"/>
  <c r="H329"/>
  <c r="G329"/>
  <c r="I329" s="1"/>
  <c r="H328"/>
  <c r="I327"/>
  <c r="H326"/>
  <c r="H325" s="1"/>
  <c r="H321" s="1"/>
  <c r="H320" s="1"/>
  <c r="G326"/>
  <c r="G325"/>
  <c r="I325" s="1"/>
  <c r="I324"/>
  <c r="H323"/>
  <c r="G323"/>
  <c r="I323" s="1"/>
  <c r="H322"/>
  <c r="I317"/>
  <c r="H316"/>
  <c r="H315" s="1"/>
  <c r="H314" s="1"/>
  <c r="G316"/>
  <c r="I316" s="1"/>
  <c r="G315"/>
  <c r="I315" s="1"/>
  <c r="I313"/>
  <c r="H312"/>
  <c r="H311" s="1"/>
  <c r="H310" s="1"/>
  <c r="G312"/>
  <c r="I312" s="1"/>
  <c r="G311"/>
  <c r="I311" s="1"/>
  <c r="I309"/>
  <c r="H308"/>
  <c r="G308"/>
  <c r="I308" s="1"/>
  <c r="I307"/>
  <c r="H306"/>
  <c r="H305" s="1"/>
  <c r="G306"/>
  <c r="I306" s="1"/>
  <c r="G305"/>
  <c r="I305" s="1"/>
  <c r="I304"/>
  <c r="H303"/>
  <c r="G303"/>
  <c r="I303" s="1"/>
  <c r="I302"/>
  <c r="H301"/>
  <c r="G301"/>
  <c r="I301" s="1"/>
  <c r="H300"/>
  <c r="H299" s="1"/>
  <c r="H298" s="1"/>
  <c r="H297" s="1"/>
  <c r="I296"/>
  <c r="I295"/>
  <c r="G295"/>
  <c r="I294"/>
  <c r="G294"/>
  <c r="I293"/>
  <c r="H292"/>
  <c r="H291" s="1"/>
  <c r="G292"/>
  <c r="I292" s="1"/>
  <c r="G291"/>
  <c r="I291" s="1"/>
  <c r="I290"/>
  <c r="H289"/>
  <c r="G289"/>
  <c r="I289" s="1"/>
  <c r="H288"/>
  <c r="I287"/>
  <c r="H286"/>
  <c r="H285" s="1"/>
  <c r="G286"/>
  <c r="I286" s="1"/>
  <c r="G285"/>
  <c r="I285" s="1"/>
  <c r="I284"/>
  <c r="H283"/>
  <c r="G283"/>
  <c r="I283" s="1"/>
  <c r="H282"/>
  <c r="I281"/>
  <c r="H280"/>
  <c r="H279" s="1"/>
  <c r="G280"/>
  <c r="I280" s="1"/>
  <c r="G279"/>
  <c r="I278"/>
  <c r="H277"/>
  <c r="G277"/>
  <c r="G276" s="1"/>
  <c r="I276" s="1"/>
  <c r="H276"/>
  <c r="I275"/>
  <c r="G274"/>
  <c r="I274" s="1"/>
  <c r="G273"/>
  <c r="I273" s="1"/>
  <c r="H272"/>
  <c r="H271" s="1"/>
  <c r="H270"/>
  <c r="H264" s="1"/>
  <c r="I269"/>
  <c r="H268"/>
  <c r="H267" s="1"/>
  <c r="G268"/>
  <c r="I267"/>
  <c r="G267"/>
  <c r="G266" s="1"/>
  <c r="H266"/>
  <c r="H265" s="1"/>
  <c r="G265"/>
  <c r="I265" s="1"/>
  <c r="I263"/>
  <c r="H262"/>
  <c r="H261" s="1"/>
  <c r="G262"/>
  <c r="I262" s="1"/>
  <c r="G261"/>
  <c r="I261" s="1"/>
  <c r="I260"/>
  <c r="H259"/>
  <c r="G259"/>
  <c r="G258" s="1"/>
  <c r="I258" s="1"/>
  <c r="H258"/>
  <c r="I257"/>
  <c r="H256"/>
  <c r="H255" s="1"/>
  <c r="G256"/>
  <c r="I256" s="1"/>
  <c r="G255"/>
  <c r="I255" s="1"/>
  <c r="I254"/>
  <c r="H253"/>
  <c r="G253"/>
  <c r="G252" s="1"/>
  <c r="H252"/>
  <c r="I251"/>
  <c r="H250"/>
  <c r="H249" s="1"/>
  <c r="G250"/>
  <c r="I250" s="1"/>
  <c r="G249"/>
  <c r="I249" s="1"/>
  <c r="H248"/>
  <c r="H247" s="1"/>
  <c r="H246"/>
  <c r="I245"/>
  <c r="H244"/>
  <c r="H241" s="1"/>
  <c r="G244"/>
  <c r="I243"/>
  <c r="H243"/>
  <c r="H242"/>
  <c r="G242"/>
  <c r="G241" s="1"/>
  <c r="I240"/>
  <c r="H239"/>
  <c r="H238" s="1"/>
  <c r="G239"/>
  <c r="I239" s="1"/>
  <c r="G238"/>
  <c r="I238" s="1"/>
  <c r="I237"/>
  <c r="H236"/>
  <c r="G236"/>
  <c r="G235" s="1"/>
  <c r="H235"/>
  <c r="I234"/>
  <c r="H233"/>
  <c r="G233"/>
  <c r="I233" s="1"/>
  <c r="I232"/>
  <c r="H231"/>
  <c r="H230" s="1"/>
  <c r="G231"/>
  <c r="I231" s="1"/>
  <c r="G230"/>
  <c r="G229" s="1"/>
  <c r="I227"/>
  <c r="H226"/>
  <c r="G226"/>
  <c r="G225" s="1"/>
  <c r="H225"/>
  <c r="H224" s="1"/>
  <c r="I223"/>
  <c r="H222"/>
  <c r="G222"/>
  <c r="G221" s="1"/>
  <c r="H221"/>
  <c r="H220" s="1"/>
  <c r="I219"/>
  <c r="H218"/>
  <c r="G218"/>
  <c r="G217" s="1"/>
  <c r="H217"/>
  <c r="H216" s="1"/>
  <c r="I215"/>
  <c r="H214"/>
  <c r="G214"/>
  <c r="I214" s="1"/>
  <c r="I213"/>
  <c r="H212"/>
  <c r="G212"/>
  <c r="G211" s="1"/>
  <c r="H211"/>
  <c r="I210"/>
  <c r="H209"/>
  <c r="H208" s="1"/>
  <c r="G209"/>
  <c r="I209" s="1"/>
  <c r="G208"/>
  <c r="I208" s="1"/>
  <c r="I207"/>
  <c r="H206"/>
  <c r="G206"/>
  <c r="I206" s="1"/>
  <c r="I205"/>
  <c r="H204"/>
  <c r="G204"/>
  <c r="G203" s="1"/>
  <c r="I203" s="1"/>
  <c r="H203"/>
  <c r="I202"/>
  <c r="H201"/>
  <c r="G201"/>
  <c r="I201" s="1"/>
  <c r="I200"/>
  <c r="H199"/>
  <c r="H198" s="1"/>
  <c r="G199"/>
  <c r="I199" s="1"/>
  <c r="G198"/>
  <c r="I198" s="1"/>
  <c r="I197"/>
  <c r="H196"/>
  <c r="G196"/>
  <c r="I196" s="1"/>
  <c r="I195"/>
  <c r="H194"/>
  <c r="G194"/>
  <c r="G193" s="1"/>
  <c r="I193" s="1"/>
  <c r="H193"/>
  <c r="I189"/>
  <c r="I188"/>
  <c r="H188"/>
  <c r="G188"/>
  <c r="G187" s="1"/>
  <c r="I187" s="1"/>
  <c r="H187"/>
  <c r="I186"/>
  <c r="H185"/>
  <c r="H184" s="1"/>
  <c r="H183" s="1"/>
  <c r="G185"/>
  <c r="I185" s="1"/>
  <c r="G184"/>
  <c r="I182"/>
  <c r="H181"/>
  <c r="H180" s="1"/>
  <c r="G181"/>
  <c r="I181" s="1"/>
  <c r="G180"/>
  <c r="I180" s="1"/>
  <c r="I179"/>
  <c r="H178"/>
  <c r="G178"/>
  <c r="G177" s="1"/>
  <c r="H177"/>
  <c r="H176" s="1"/>
  <c r="H175" s="1"/>
  <c r="H174" s="1"/>
  <c r="H173"/>
  <c r="I173" s="1"/>
  <c r="H172"/>
  <c r="H171" s="1"/>
  <c r="G172"/>
  <c r="I172" s="1"/>
  <c r="G171"/>
  <c r="I171" s="1"/>
  <c r="I170"/>
  <c r="H169"/>
  <c r="G169"/>
  <c r="G168" s="1"/>
  <c r="I168" s="1"/>
  <c r="H168"/>
  <c r="I167"/>
  <c r="H166"/>
  <c r="H165" s="1"/>
  <c r="G166"/>
  <c r="I166" s="1"/>
  <c r="G165"/>
  <c r="I165" s="1"/>
  <c r="I164"/>
  <c r="H163"/>
  <c r="G163"/>
  <c r="G162" s="1"/>
  <c r="H162"/>
  <c r="I160"/>
  <c r="H159"/>
  <c r="G159"/>
  <c r="I159" s="1"/>
  <c r="G158"/>
  <c r="I158" s="1"/>
  <c r="H157"/>
  <c r="H156" s="1"/>
  <c r="H155" s="1"/>
  <c r="H152"/>
  <c r="G152"/>
  <c r="G151" s="1"/>
  <c r="H151"/>
  <c r="H150" s="1"/>
  <c r="I149"/>
  <c r="I148"/>
  <c r="G148"/>
  <c r="I147"/>
  <c r="G147"/>
  <c r="I146"/>
  <c r="H145"/>
  <c r="H144" s="1"/>
  <c r="G145"/>
  <c r="I145" s="1"/>
  <c r="G144"/>
  <c r="H139"/>
  <c r="I139" s="1"/>
  <c r="H138"/>
  <c r="H137" s="1"/>
  <c r="H136" s="1"/>
  <c r="H135" s="1"/>
  <c r="G138"/>
  <c r="I138" s="1"/>
  <c r="G137"/>
  <c r="G136" s="1"/>
  <c r="I134"/>
  <c r="H133"/>
  <c r="G133"/>
  <c r="G132" s="1"/>
  <c r="H132"/>
  <c r="H131" s="1"/>
  <c r="I130"/>
  <c r="H129"/>
  <c r="G129"/>
  <c r="G128" s="1"/>
  <c r="I128" s="1"/>
  <c r="H128"/>
  <c r="I127"/>
  <c r="H127"/>
  <c r="H126"/>
  <c r="G126"/>
  <c r="G125" s="1"/>
  <c r="H125"/>
  <c r="H124" s="1"/>
  <c r="I121"/>
  <c r="I120"/>
  <c r="G120"/>
  <c r="I119"/>
  <c r="G118"/>
  <c r="I118" s="1"/>
  <c r="G117"/>
  <c r="I117" s="1"/>
  <c r="I116"/>
  <c r="H115"/>
  <c r="G115"/>
  <c r="I115" s="1"/>
  <c r="I114"/>
  <c r="I113"/>
  <c r="G113"/>
  <c r="H112"/>
  <c r="G112"/>
  <c r="I112" s="1"/>
  <c r="H111"/>
  <c r="I111" s="1"/>
  <c r="H110"/>
  <c r="H109" s="1"/>
  <c r="H105" s="1"/>
  <c r="G110"/>
  <c r="I110" s="1"/>
  <c r="G109"/>
  <c r="I109" s="1"/>
  <c r="I108"/>
  <c r="H107"/>
  <c r="G107"/>
  <c r="G106" s="1"/>
  <c r="H106"/>
  <c r="I104"/>
  <c r="H103"/>
  <c r="G103"/>
  <c r="G102" s="1"/>
  <c r="H102"/>
  <c r="H101" s="1"/>
  <c r="H100"/>
  <c r="I100" s="1"/>
  <c r="I99"/>
  <c r="G98"/>
  <c r="H97"/>
  <c r="I97" s="1"/>
  <c r="H96"/>
  <c r="G96"/>
  <c r="I96" s="1"/>
  <c r="I95"/>
  <c r="H94"/>
  <c r="G94"/>
  <c r="I94" s="1"/>
  <c r="G93"/>
  <c r="G92" s="1"/>
  <c r="I91"/>
  <c r="H90"/>
  <c r="H89" s="1"/>
  <c r="H88" s="1"/>
  <c r="G90"/>
  <c r="I90" s="1"/>
  <c r="G89"/>
  <c r="G88" s="1"/>
  <c r="I88" s="1"/>
  <c r="I87"/>
  <c r="G86"/>
  <c r="I86" s="1"/>
  <c r="G85"/>
  <c r="I85" s="1"/>
  <c r="I84"/>
  <c r="H83"/>
  <c r="G83"/>
  <c r="G82" s="1"/>
  <c r="H82"/>
  <c r="H81" s="1"/>
  <c r="H80" s="1"/>
  <c r="I78"/>
  <c r="I77"/>
  <c r="G77"/>
  <c r="I76"/>
  <c r="H75"/>
  <c r="G75"/>
  <c r="I75" s="1"/>
  <c r="I74"/>
  <c r="G74"/>
  <c r="H73"/>
  <c r="G73"/>
  <c r="G72" s="1"/>
  <c r="H72"/>
  <c r="H71" s="1"/>
  <c r="H70" s="1"/>
  <c r="I69"/>
  <c r="H68"/>
  <c r="H67" s="1"/>
  <c r="H66" s="1"/>
  <c r="H65" s="1"/>
  <c r="G68"/>
  <c r="I68" s="1"/>
  <c r="G67"/>
  <c r="G66" s="1"/>
  <c r="I64"/>
  <c r="I63"/>
  <c r="G63"/>
  <c r="I62"/>
  <c r="G62"/>
  <c r="I61"/>
  <c r="H60"/>
  <c r="G60"/>
  <c r="I60" s="1"/>
  <c r="I59"/>
  <c r="H58"/>
  <c r="G58"/>
  <c r="I58" s="1"/>
  <c r="I57"/>
  <c r="G57"/>
  <c r="H56"/>
  <c r="G56"/>
  <c r="G55" s="1"/>
  <c r="H55"/>
  <c r="I54"/>
  <c r="H53"/>
  <c r="G53"/>
  <c r="I53" s="1"/>
  <c r="I52"/>
  <c r="H51"/>
  <c r="H50" s="1"/>
  <c r="G51"/>
  <c r="I51" s="1"/>
  <c r="G50"/>
  <c r="I50" s="1"/>
  <c r="I49"/>
  <c r="H48"/>
  <c r="G48"/>
  <c r="G47" s="1"/>
  <c r="I47" s="1"/>
  <c r="H47"/>
  <c r="I46"/>
  <c r="G45"/>
  <c r="I45" s="1"/>
  <c r="I44"/>
  <c r="H43"/>
  <c r="G43"/>
  <c r="G42" s="1"/>
  <c r="H42"/>
  <c r="H41" s="1"/>
  <c r="H40" s="1"/>
  <c r="I39"/>
  <c r="H38"/>
  <c r="H37" s="1"/>
  <c r="H36" s="1"/>
  <c r="G38"/>
  <c r="I38" s="1"/>
  <c r="G37"/>
  <c r="G36" s="1"/>
  <c r="I36" s="1"/>
  <c r="I34"/>
  <c r="H33"/>
  <c r="G33"/>
  <c r="I33" s="1"/>
  <c r="I32"/>
  <c r="H31"/>
  <c r="G31"/>
  <c r="I31" s="1"/>
  <c r="I30"/>
  <c r="H29"/>
  <c r="G29"/>
  <c r="G28" s="1"/>
  <c r="H28"/>
  <c r="H27" s="1"/>
  <c r="I26"/>
  <c r="H25"/>
  <c r="G25"/>
  <c r="G24" s="1"/>
  <c r="H24"/>
  <c r="H23" s="1"/>
  <c r="H22" s="1"/>
  <c r="H21" s="1"/>
  <c r="I20"/>
  <c r="H19"/>
  <c r="G19"/>
  <c r="G18" s="1"/>
  <c r="H18"/>
  <c r="H17" s="1"/>
  <c r="H16" s="1"/>
  <c r="I326" l="1"/>
  <c r="H143"/>
  <c r="H142" s="1"/>
  <c r="H141" s="1"/>
  <c r="H229"/>
  <c r="H228" s="1"/>
  <c r="I235"/>
  <c r="I335"/>
  <c r="H319"/>
  <c r="H318" s="1"/>
  <c r="I364"/>
  <c r="G513"/>
  <c r="I513" s="1"/>
  <c r="I773"/>
  <c r="I55"/>
  <c r="I72"/>
  <c r="G71"/>
  <c r="I102"/>
  <c r="G101"/>
  <c r="I101" s="1"/>
  <c r="I106"/>
  <c r="G105"/>
  <c r="I105" s="1"/>
  <c r="I151"/>
  <c r="G150"/>
  <c r="I150" s="1"/>
  <c r="I162"/>
  <c r="G161"/>
  <c r="I177"/>
  <c r="G176"/>
  <c r="I211"/>
  <c r="G192"/>
  <c r="I192" s="1"/>
  <c r="I18"/>
  <c r="G17"/>
  <c r="I24"/>
  <c r="G23"/>
  <c r="I28"/>
  <c r="G27"/>
  <c r="I27" s="1"/>
  <c r="I42"/>
  <c r="G41"/>
  <c r="I41" s="1"/>
  <c r="I66"/>
  <c r="G65"/>
  <c r="I65" s="1"/>
  <c r="I82"/>
  <c r="G81"/>
  <c r="I132"/>
  <c r="G131"/>
  <c r="I131" s="1"/>
  <c r="I217"/>
  <c r="G216"/>
  <c r="I221"/>
  <c r="G220"/>
  <c r="I220" s="1"/>
  <c r="I225"/>
  <c r="G224"/>
  <c r="I224" s="1"/>
  <c r="H35"/>
  <c r="H122"/>
  <c r="H123"/>
  <c r="H161"/>
  <c r="H154" s="1"/>
  <c r="H153" s="1"/>
  <c r="H140" s="1"/>
  <c r="G183"/>
  <c r="I183" s="1"/>
  <c r="H192"/>
  <c r="I125"/>
  <c r="G124"/>
  <c r="I136"/>
  <c r="G135"/>
  <c r="I229"/>
  <c r="G228"/>
  <c r="G143"/>
  <c r="H191"/>
  <c r="H190" s="1"/>
  <c r="I252"/>
  <c r="G248"/>
  <c r="I19"/>
  <c r="I29"/>
  <c r="I37"/>
  <c r="I43"/>
  <c r="I48"/>
  <c r="I56"/>
  <c r="I67"/>
  <c r="I83"/>
  <c r="I89"/>
  <c r="I103"/>
  <c r="I152"/>
  <c r="I163"/>
  <c r="I169"/>
  <c r="I178"/>
  <c r="I184"/>
  <c r="I194"/>
  <c r="I204"/>
  <c r="I212"/>
  <c r="I218"/>
  <c r="I222"/>
  <c r="I226"/>
  <c r="I230"/>
  <c r="I236"/>
  <c r="I241"/>
  <c r="I242"/>
  <c r="I253"/>
  <c r="I259"/>
  <c r="I277"/>
  <c r="I25"/>
  <c r="I73"/>
  <c r="I107"/>
  <c r="I126"/>
  <c r="I129"/>
  <c r="I133"/>
  <c r="I137"/>
  <c r="I144"/>
  <c r="H98"/>
  <c r="H93" s="1"/>
  <c r="G157"/>
  <c r="I244"/>
  <c r="I266"/>
  <c r="I268"/>
  <c r="I279"/>
  <c r="H366"/>
  <c r="H374"/>
  <c r="H417"/>
  <c r="H464"/>
  <c r="H463" s="1"/>
  <c r="H443" s="1"/>
  <c r="I625"/>
  <c r="G624"/>
  <c r="I624" s="1"/>
  <c r="I660"/>
  <c r="G659"/>
  <c r="I659" s="1"/>
  <c r="I757"/>
  <c r="G756"/>
  <c r="I777"/>
  <c r="G775"/>
  <c r="I775" s="1"/>
  <c r="G776"/>
  <c r="I776" s="1"/>
  <c r="I791"/>
  <c r="G790"/>
  <c r="I795"/>
  <c r="G794"/>
  <c r="I794" s="1"/>
  <c r="I803"/>
  <c r="G802"/>
  <c r="I802" s="1"/>
  <c r="I823"/>
  <c r="G822"/>
  <c r="I839"/>
  <c r="G838"/>
  <c r="G282"/>
  <c r="I282" s="1"/>
  <c r="G288"/>
  <c r="I288" s="1"/>
  <c r="G300"/>
  <c r="G310"/>
  <c r="I310" s="1"/>
  <c r="G314"/>
  <c r="I314" s="1"/>
  <c r="G322"/>
  <c r="I322" s="1"/>
  <c r="G328"/>
  <c r="G331"/>
  <c r="I331" s="1"/>
  <c r="G334"/>
  <c r="I334" s="1"/>
  <c r="G338"/>
  <c r="G340"/>
  <c r="I340" s="1"/>
  <c r="G349"/>
  <c r="I349" s="1"/>
  <c r="G355"/>
  <c r="I355" s="1"/>
  <c r="G363"/>
  <c r="G369"/>
  <c r="G379"/>
  <c r="G383"/>
  <c r="G389"/>
  <c r="G395"/>
  <c r="I395" s="1"/>
  <c r="G401"/>
  <c r="G409"/>
  <c r="I409" s="1"/>
  <c r="G413"/>
  <c r="G421"/>
  <c r="G429"/>
  <c r="G435"/>
  <c r="G439"/>
  <c r="I439" s="1"/>
  <c r="G448"/>
  <c r="G454"/>
  <c r="I454" s="1"/>
  <c r="G459"/>
  <c r="G465"/>
  <c r="I465" s="1"/>
  <c r="G471"/>
  <c r="G488"/>
  <c r="G497"/>
  <c r="I497" s="1"/>
  <c r="G507"/>
  <c r="I507" s="1"/>
  <c r="G510"/>
  <c r="G516"/>
  <c r="I516" s="1"/>
  <c r="G520"/>
  <c r="G538"/>
  <c r="G569"/>
  <c r="I569" s="1"/>
  <c r="H576"/>
  <c r="H533" s="1"/>
  <c r="H532" s="1"/>
  <c r="H599"/>
  <c r="H598" s="1"/>
  <c r="G613"/>
  <c r="I613" s="1"/>
  <c r="H641"/>
  <c r="H666"/>
  <c r="H665" s="1"/>
  <c r="H749"/>
  <c r="I563"/>
  <c r="G559"/>
  <c r="I559" s="1"/>
  <c r="I583"/>
  <c r="G576"/>
  <c r="I576" s="1"/>
  <c r="I601"/>
  <c r="G600"/>
  <c r="I637"/>
  <c r="G632"/>
  <c r="I643"/>
  <c r="G642"/>
  <c r="I642" s="1"/>
  <c r="I649"/>
  <c r="G648"/>
  <c r="I668"/>
  <c r="G667"/>
  <c r="I667" s="1"/>
  <c r="I675"/>
  <c r="G674"/>
  <c r="I708"/>
  <c r="G707"/>
  <c r="I716"/>
  <c r="G715"/>
  <c r="I725"/>
  <c r="G724"/>
  <c r="I731"/>
  <c r="G730"/>
  <c r="I746"/>
  <c r="G745"/>
  <c r="I752"/>
  <c r="G751"/>
  <c r="I763"/>
  <c r="G762"/>
  <c r="I769"/>
  <c r="G768"/>
  <c r="I783"/>
  <c r="G782"/>
  <c r="I817"/>
  <c r="G810"/>
  <c r="I831"/>
  <c r="G830"/>
  <c r="H632"/>
  <c r="H722"/>
  <c r="H721" s="1"/>
  <c r="I545"/>
  <c r="I551"/>
  <c r="I557"/>
  <c r="I561"/>
  <c r="I564"/>
  <c r="I570"/>
  <c r="I574"/>
  <c r="I578"/>
  <c r="I584"/>
  <c r="I587"/>
  <c r="I593"/>
  <c r="I596"/>
  <c r="I602"/>
  <c r="I608"/>
  <c r="I614"/>
  <c r="I618"/>
  <c r="I626"/>
  <c r="I634"/>
  <c r="I638"/>
  <c r="I646"/>
  <c r="I650"/>
  <c r="I661"/>
  <c r="I669"/>
  <c r="I676"/>
  <c r="I686"/>
  <c r="I690"/>
  <c r="I696"/>
  <c r="I705"/>
  <c r="I709"/>
  <c r="I717"/>
  <c r="I726"/>
  <c r="I732"/>
  <c r="I747"/>
  <c r="I753"/>
  <c r="I758"/>
  <c r="I764"/>
  <c r="I770"/>
  <c r="I778"/>
  <c r="I784"/>
  <c r="I792"/>
  <c r="I796"/>
  <c r="I800"/>
  <c r="I804"/>
  <c r="I812"/>
  <c r="I818"/>
  <c r="I824"/>
  <c r="I832"/>
  <c r="I840"/>
  <c r="G699"/>
  <c r="H92" l="1"/>
  <c r="I93"/>
  <c r="G829"/>
  <c r="I830"/>
  <c r="G809"/>
  <c r="I810"/>
  <c r="G781"/>
  <c r="I782"/>
  <c r="G767"/>
  <c r="I767" s="1"/>
  <c r="I768"/>
  <c r="G761"/>
  <c r="I762"/>
  <c r="G750"/>
  <c r="I751"/>
  <c r="G744"/>
  <c r="I744" s="1"/>
  <c r="I745"/>
  <c r="G729"/>
  <c r="I729" s="1"/>
  <c r="I730"/>
  <c r="G723"/>
  <c r="I724"/>
  <c r="G714"/>
  <c r="I715"/>
  <c r="I707"/>
  <c r="G703"/>
  <c r="G666"/>
  <c r="I674"/>
  <c r="G641"/>
  <c r="I648"/>
  <c r="G599"/>
  <c r="I600"/>
  <c r="I538"/>
  <c r="G534"/>
  <c r="G487"/>
  <c r="I488"/>
  <c r="G428"/>
  <c r="I429"/>
  <c r="G412"/>
  <c r="I412" s="1"/>
  <c r="I413"/>
  <c r="G382"/>
  <c r="I382" s="1"/>
  <c r="I383"/>
  <c r="G368"/>
  <c r="I369"/>
  <c r="I328"/>
  <c r="G299"/>
  <c r="I300"/>
  <c r="G755"/>
  <c r="I755" s="1"/>
  <c r="I756"/>
  <c r="I157"/>
  <c r="G156"/>
  <c r="I228"/>
  <c r="I135"/>
  <c r="G123"/>
  <c r="I123" s="1"/>
  <c r="I124"/>
  <c r="I632"/>
  <c r="G405"/>
  <c r="G272"/>
  <c r="I98"/>
  <c r="I699"/>
  <c r="G698"/>
  <c r="G519"/>
  <c r="I519" s="1"/>
  <c r="I520"/>
  <c r="G506"/>
  <c r="I506" s="1"/>
  <c r="I510"/>
  <c r="G470"/>
  <c r="I471"/>
  <c r="G458"/>
  <c r="I459"/>
  <c r="G447"/>
  <c r="I448"/>
  <c r="G434"/>
  <c r="I434" s="1"/>
  <c r="I435"/>
  <c r="G420"/>
  <c r="I421"/>
  <c r="G400"/>
  <c r="I401"/>
  <c r="G388"/>
  <c r="I389"/>
  <c r="I379"/>
  <c r="G375"/>
  <c r="I375" s="1"/>
  <c r="G362"/>
  <c r="I363"/>
  <c r="G337"/>
  <c r="I337" s="1"/>
  <c r="I338"/>
  <c r="G837"/>
  <c r="I837" s="1"/>
  <c r="I838"/>
  <c r="G821"/>
  <c r="I822"/>
  <c r="G789"/>
  <c r="I790"/>
  <c r="I248"/>
  <c r="G247"/>
  <c r="I143"/>
  <c r="G142"/>
  <c r="G191"/>
  <c r="I191" s="1"/>
  <c r="I216"/>
  <c r="G80"/>
  <c r="I81"/>
  <c r="G22"/>
  <c r="I23"/>
  <c r="G16"/>
  <c r="I17"/>
  <c r="G175"/>
  <c r="I176"/>
  <c r="G70"/>
  <c r="I70" s="1"/>
  <c r="I71"/>
  <c r="H631"/>
  <c r="H484" s="1"/>
  <c r="H483" s="1"/>
  <c r="I161"/>
  <c r="G40"/>
  <c r="G141" l="1"/>
  <c r="I141" s="1"/>
  <c r="I142"/>
  <c r="G246"/>
  <c r="I246" s="1"/>
  <c r="I247"/>
  <c r="I698"/>
  <c r="G685"/>
  <c r="G404"/>
  <c r="I404" s="1"/>
  <c r="I405"/>
  <c r="G155"/>
  <c r="I156"/>
  <c r="G533"/>
  <c r="I534"/>
  <c r="G702"/>
  <c r="I703"/>
  <c r="H79"/>
  <c r="H15" s="1"/>
  <c r="H14" s="1"/>
  <c r="H849" s="1"/>
  <c r="I92"/>
  <c r="G122"/>
  <c r="I122" s="1"/>
  <c r="G190"/>
  <c r="I190" s="1"/>
  <c r="I40"/>
  <c r="G35"/>
  <c r="I35" s="1"/>
  <c r="I175"/>
  <c r="G174"/>
  <c r="I16"/>
  <c r="I22"/>
  <c r="G21"/>
  <c r="I21" s="1"/>
  <c r="I80"/>
  <c r="G79"/>
  <c r="I79" s="1"/>
  <c r="I789"/>
  <c r="G788"/>
  <c r="I821"/>
  <c r="G820"/>
  <c r="I820" s="1"/>
  <c r="I362"/>
  <c r="G361"/>
  <c r="I361" s="1"/>
  <c r="I388"/>
  <c r="G387"/>
  <c r="I387" s="1"/>
  <c r="I400"/>
  <c r="I420"/>
  <c r="G419"/>
  <c r="I447"/>
  <c r="G446"/>
  <c r="I458"/>
  <c r="G457"/>
  <c r="I457" s="1"/>
  <c r="I470"/>
  <c r="G469"/>
  <c r="I272"/>
  <c r="G271"/>
  <c r="I299"/>
  <c r="G298"/>
  <c r="I368"/>
  <c r="G367"/>
  <c r="I428"/>
  <c r="G427"/>
  <c r="I487"/>
  <c r="G486"/>
  <c r="I599"/>
  <c r="G598"/>
  <c r="I598" s="1"/>
  <c r="I641"/>
  <c r="G631"/>
  <c r="I631" s="1"/>
  <c r="I666"/>
  <c r="G665"/>
  <c r="I665" s="1"/>
  <c r="I714"/>
  <c r="G713"/>
  <c r="I713" s="1"/>
  <c r="I723"/>
  <c r="I750"/>
  <c r="G749"/>
  <c r="I749" s="1"/>
  <c r="I761"/>
  <c r="G760"/>
  <c r="I760" s="1"/>
  <c r="I781"/>
  <c r="G780"/>
  <c r="I780" s="1"/>
  <c r="I809"/>
  <c r="G808"/>
  <c r="I829"/>
  <c r="G828"/>
  <c r="G321"/>
  <c r="G827" l="1"/>
  <c r="I827" s="1"/>
  <c r="I828"/>
  <c r="G485"/>
  <c r="I486"/>
  <c r="G426"/>
  <c r="I426" s="1"/>
  <c r="I427"/>
  <c r="I367"/>
  <c r="G297"/>
  <c r="I297" s="1"/>
  <c r="I298"/>
  <c r="G270"/>
  <c r="I271"/>
  <c r="G464"/>
  <c r="I469"/>
  <c r="G445"/>
  <c r="I446"/>
  <c r="G418"/>
  <c r="I419"/>
  <c r="I321"/>
  <c r="G320"/>
  <c r="I702"/>
  <c r="G701"/>
  <c r="I701" s="1"/>
  <c r="I533"/>
  <c r="G532"/>
  <c r="I532" s="1"/>
  <c r="I155"/>
  <c r="G154"/>
  <c r="G722"/>
  <c r="G374"/>
  <c r="I374" s="1"/>
  <c r="G15"/>
  <c r="G807"/>
  <c r="I807" s="1"/>
  <c r="I808"/>
  <c r="G787"/>
  <c r="I787" s="1"/>
  <c r="I788"/>
  <c r="I174"/>
  <c r="I685"/>
  <c r="G684"/>
  <c r="G319" l="1"/>
  <c r="I320"/>
  <c r="G683"/>
  <c r="I684"/>
  <c r="I15"/>
  <c r="G721"/>
  <c r="I721" s="1"/>
  <c r="I722"/>
  <c r="I418"/>
  <c r="G417"/>
  <c r="I417" s="1"/>
  <c r="I445"/>
  <c r="G444"/>
  <c r="I464"/>
  <c r="G463"/>
  <c r="I463" s="1"/>
  <c r="I270"/>
  <c r="G264"/>
  <c r="I264" s="1"/>
  <c r="I485"/>
  <c r="G484"/>
  <c r="G366"/>
  <c r="I366" s="1"/>
  <c r="G153"/>
  <c r="I154"/>
  <c r="I153" l="1"/>
  <c r="G140"/>
  <c r="I484"/>
  <c r="G443"/>
  <c r="I443" s="1"/>
  <c r="I444"/>
  <c r="I683"/>
  <c r="G682"/>
  <c r="I682" s="1"/>
  <c r="I319"/>
  <c r="G318"/>
  <c r="I318" s="1"/>
  <c r="I140" l="1"/>
  <c r="G14"/>
  <c r="G483"/>
  <c r="I483" s="1"/>
  <c r="G849" l="1"/>
  <c r="I849" s="1"/>
  <c r="I14"/>
</calcChain>
</file>

<file path=xl/sharedStrings.xml><?xml version="1.0" encoding="utf-8"?>
<sst xmlns="http://schemas.openxmlformats.org/spreadsheetml/2006/main" count="4300" uniqueCount="520">
  <si>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</si>
  <si>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</si>
  <si>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</si>
  <si>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</si>
  <si>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</si>
  <si>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</si>
  <si>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</si>
  <si>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</si>
  <si>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</si>
  <si>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</si>
  <si>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</si>
  <si>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</si>
  <si>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</si>
  <si>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</si>
  <si>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</si>
  <si>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</si>
  <si>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</si>
  <si>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</si>
  <si>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</si>
  <si>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</si>
  <si>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</si>
  <si>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</si>
  <si>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</si>
  <si>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</si>
  <si>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</si>
  <si>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</si>
  <si>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</si>
  <si>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</si>
  <si>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</si>
  <si>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</si>
  <si>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</si>
  <si>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</si>
  <si>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</si>
  <si>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</si>
  <si>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</si>
  <si>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</si>
  <si>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</si>
  <si>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</si>
  <si>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</si>
  <si>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</si>
  <si>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</si>
  <si>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</si>
  <si>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</si>
  <si>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</si>
  <si>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</si>
  <si>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</si>
  <si>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</si>
  <si>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</si>
  <si>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</si>
  <si>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</si>
  <si>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</si>
  <si>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</si>
  <si>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</si>
  <si>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</si>
  <si>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</si>
  <si>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</si>
  <si>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</si>
  <si>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</si>
  <si>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</si>
  <si>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</si>
  <si>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</si>
  <si>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</si>
  <si>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</si>
  <si>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</si>
  <si>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</si>
  <si>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</si>
  <si>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</si>
  <si>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</si>
  <si>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</si>
  <si>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</si>
  <si>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</si>
  <si>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</si>
  <si>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</si>
  <si>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</si>
  <si>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</si>
  <si>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</si>
  <si>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Расходы на выплату персоналу казенных учреждений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</si>
  <si>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</si>
  <si>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</si>
  <si>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</si>
  <si>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</si>
  <si>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</si>
  <si>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</si>
  <si>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</si>
  <si>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</si>
  <si>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</si>
  <si>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</si>
  <si>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</si>
  <si>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</si>
  <si>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</si>
  <si>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</si>
  <si>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</si>
  <si>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</si>
  <si>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</si>
  <si>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</si>
  <si>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</si>
  <si>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</si>
  <si>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</si>
  <si>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</si>
  <si>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</si>
  <si>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</si>
  <si>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Осуществление государственных полномочий в сфере административных правонарушений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</si>
  <si>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</si>
  <si>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</si>
  <si>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</si>
  <si>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</si>
  <si>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</si>
  <si>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</si>
  <si>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</si>
  <si>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</si>
  <si>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</si>
  <si>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</si>
  <si>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</si>
  <si>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</si>
  <si>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</si>
  <si>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</si>
  <si>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</si>
  <si>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</si>
  <si>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Подпрограмма "Развитие территориального общественного самоуправления в Красноборском районе на 2014-2020 годы"</t>
  </si>
  <si>
    <t>Муниципальная программа "Патриотическое воспитание,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</si>
  <si>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Подпрограмма "Семья и молодежь Красноборского района" на 2014-2020 годы"</t>
  </si>
  <si>
    <t>Муниципальная программа "Обеспечение жильем молодых семей в МО "Красноборский муниципальный район" на 2014-2020 годы"</t>
  </si>
  <si>
    <t>Муниципальная программа "Патриотическое воспитение, развитие физической культуры, спорта и повышение эффективности реализации молодежной политики в МО "Красноборский муниципальный район" на 2014-2020 годы"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</si>
  <si>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</si>
  <si>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</si>
  <si>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</si>
  <si>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</si>
  <si>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</si>
  <si>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«Поддержка социально ориентированных некоммерческих организаций на 2014-2020 годы»</t>
  </si>
  <si>
    <t>Муниципальная программа «Развитие местного самоуправления в МО «Красноборский муниципальный район» и поддержка социально ориентированных некоммерческих организаций на 2014-2020 годы»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</si>
  <si>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</si>
  <si>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</si>
  <si>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</si>
  <si>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</si>
  <si>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</si>
  <si>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</si>
  <si>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</si>
  <si>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</si>
  <si>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</si>
  <si>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</si>
  <si>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</si>
  <si>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</si>
  <si>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</si>
  <si>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</si>
  <si>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</si>
  <si>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</si>
  <si>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</si>
  <si>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</si>
  <si>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</si>
  <si>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</si>
  <si>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</si>
  <si>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</si>
  <si>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</si>
  <si>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</si>
  <si>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</si>
  <si>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</si>
  <si>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</si>
  <si>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</si>
  <si>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</si>
  <si>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</si>
  <si>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</si>
  <si>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</si>
  <si>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</si>
  <si>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</si>
  <si>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01 2 00 00000</t>
  </si>
  <si>
    <t>01 2 00 80520</t>
  </si>
  <si>
    <t>68 0 00 00000</t>
  </si>
  <si>
    <t>68 0 00 86010</t>
  </si>
  <si>
    <t>02 0 00 00000</t>
  </si>
  <si>
    <t>68 0 00 86020</t>
  </si>
  <si>
    <t>01 1 00 00000</t>
  </si>
  <si>
    <t>01 1 00 80530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</si>
  <si>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</si>
  <si>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</si>
  <si>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</si>
  <si>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</si>
  <si>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</si>
  <si>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</si>
  <si>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</si>
  <si>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</si>
  <si>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</si>
  <si>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</si>
  <si>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</si>
  <si>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</si>
  <si>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</si>
  <si>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</si>
  <si>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</si>
  <si>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</si>
  <si>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</si>
  <si>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</si>
  <si>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14 1 00 78680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</si>
  <si>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</si>
  <si>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</si>
  <si>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</si>
  <si>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</si>
  <si>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</si>
  <si>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</si>
  <si>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</si>
  <si>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</si>
  <si>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</si>
  <si>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</si>
  <si>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</si>
  <si>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</si>
  <si>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</si>
  <si>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</si>
  <si>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01 3 00 00000</t>
  </si>
  <si>
    <t>Подпрограмма "Патриотическое воспитание и допризывная подготовка граждан Красноборского района на 2014-2020 годы"</t>
  </si>
  <si>
    <t>01 3 00 80520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</si>
  <si>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</si>
  <si>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</si>
  <si>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</si>
  <si>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</si>
  <si>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</si>
  <si>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</si>
  <si>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</si>
  <si>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</si>
  <si>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</si>
  <si>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</si>
  <si>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</si>
  <si>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</si>
  <si>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</si>
  <si>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</si>
  <si>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</si>
  <si>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</si>
  <si>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</si>
  <si>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</si>
  <si>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01 2 00 S8530</t>
  </si>
  <si>
    <t>360</t>
  </si>
  <si>
    <t>Мероприятия по землеустройству и землепользованию</t>
  </si>
  <si>
    <t>14 1 00 87120</t>
  </si>
  <si>
    <t>Благоустройство</t>
  </si>
  <si>
    <t>Осуществление передаваемых полномочий по организации ритуальных услуг и содержание мест захоронения</t>
  </si>
  <si>
    <t>Муниципальная программа "Развитие транспортной системы Красноборского района (2017-2020 годы)"</t>
  </si>
  <si>
    <t>16 3 00 00000</t>
  </si>
  <si>
    <t>16 3 00 83010</t>
  </si>
  <si>
    <t>16 1 00 00000</t>
  </si>
  <si>
    <t>16 2 00 00000</t>
  </si>
  <si>
    <t>09 0 00 00000</t>
  </si>
  <si>
    <t>Муниципальная программа "Профилактика правонарушений в МО "Красноборский муниципальный район" на 2017-2020 годы"</t>
  </si>
  <si>
    <t>16 3 00 78910</t>
  </si>
  <si>
    <t>Исполнение судебных актов по искам к муниципальному образованию</t>
  </si>
  <si>
    <t>Муниципальная программа "Культура и туризм в МО "Красноборский муниципальный район" на 2017-2020 годы"</t>
  </si>
  <si>
    <t>06 1 00 00000</t>
  </si>
  <si>
    <t>06 1 00 80200</t>
  </si>
  <si>
    <t>06 1 00 80400</t>
  </si>
  <si>
    <t>06 1 00 S8360</t>
  </si>
  <si>
    <t>06 1 00 80540</t>
  </si>
  <si>
    <t>06 1 00 80410</t>
  </si>
  <si>
    <t>06 1 00 80500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</si>
  <si>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</si>
  <si>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</si>
  <si>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</si>
  <si>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</si>
  <si>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</si>
  <si>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</si>
  <si>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</si>
  <si>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</si>
  <si>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</si>
  <si>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</si>
  <si>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06 2 00 00000</t>
  </si>
  <si>
    <t>05 4 00 00000</t>
  </si>
  <si>
    <t>05 5 00 80400</t>
  </si>
  <si>
    <t>05 4 00 80010</t>
  </si>
  <si>
    <t>05 500 80400</t>
  </si>
  <si>
    <t>05 5 00 80410</t>
  </si>
  <si>
    <t>05 7 00 84030</t>
  </si>
  <si>
    <t>Резервный фонд</t>
  </si>
  <si>
    <t>13 0 00 00000</t>
  </si>
  <si>
    <t>13 0 00 83510</t>
  </si>
  <si>
    <t>Муниципальная программа "Развитие торговли в МО "Красноборский муниципальный район" (2015-2020 годы)"</t>
  </si>
  <si>
    <t>Подпрограмма "Туризм в МО "Красноборский муниципальный район" на 2017 - 2020 годы"</t>
  </si>
  <si>
    <t>Подпрограмма "Культура в МО "Красноборский муниципальный район" на 2017 - 2020 годы"</t>
  </si>
  <si>
    <t>Подпрограмма "Физическая культура и спорт в Красноборском районе на 2014 - 2020 годы"</t>
  </si>
  <si>
    <t xml:space="preserve">Мероприятия по созданию условий для инклюзивного образования </t>
  </si>
  <si>
    <t>Подпрограмма "Развитие системы дополнительного образования с 2017 по 2019 годы"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</si>
  <si>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</si>
  <si>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</si>
  <si>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</si>
  <si>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</si>
  <si>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14 1 00 87170</t>
  </si>
  <si>
    <t>Осуществление полномочий по вопросам создания условий для предоставления транспортных услуг населению и организация транспортного обслуживания населения в границах поселения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</si>
  <si>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</si>
  <si>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</si>
  <si>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 1 00 S8300</t>
  </si>
  <si>
    <t>880</t>
  </si>
  <si>
    <t>57 0 00 81160</t>
  </si>
  <si>
    <t>Специальные расходы</t>
  </si>
  <si>
    <t>06 1 00 78390</t>
  </si>
  <si>
    <t>Муниципальная программа "Управление муниципальными финансами в МО "Красноборский муниципальный район" (2018-2020 годы)"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</si>
  <si>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</si>
  <si>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</si>
  <si>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05 5 00 78390</t>
  </si>
  <si>
    <t>Подпрограмма "Организация и обеспечение бюджетного процесса в МО "Красноборский муниципальный район" (2018-2020 годы)</t>
  </si>
  <si>
    <t>Подпрограмма "Поддержание устойчивого исполнения бюджетов муниципальных образований Красноборского района" (2018-2020 годы)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</si>
  <si>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</si>
  <si>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</si>
  <si>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</si>
  <si>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Подпрограмма "Формирование и реализация муниципальной политики в сфере дорожного хозяйства" (2017-2020 годы)</t>
  </si>
  <si>
    <t>Пенсия за выслугу лет муниципальным служащим</t>
  </si>
  <si>
    <t>Муниципальная программа "Развитие местного самоуправления в МО "Красноборский муниципальный район" и поддержка социально ориентированных некоммерческих  организаций на 2014-2020 годы"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</si>
  <si>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</si>
  <si>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</si>
  <si>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</si>
  <si>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</si>
  <si>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</si>
  <si>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</si>
  <si>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</si>
  <si>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</si>
  <si>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</si>
  <si>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</si>
  <si>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</si>
  <si>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</si>
  <si>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</si>
  <si>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</si>
  <si>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</si>
  <si>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16 3 00 83030</t>
  </si>
  <si>
    <t>Мероприятия по реализации приоритетных проектов в сфере туризма</t>
  </si>
  <si>
    <t xml:space="preserve"> 06 2 00 S8550</t>
  </si>
  <si>
    <t>Создание условий для обеспечения поселений и жителей городских округов услугами торговли</t>
  </si>
  <si>
    <t>12 0 00 78270</t>
  </si>
  <si>
    <t>Муниципальная программа "Капитальный ремонт общего имущества, муниципальных жилых помещений многоквартирных жилых домов в Красноборском муниципальном районе (2017-2020 годы)"</t>
  </si>
  <si>
    <t>06 1 00 S8080</t>
  </si>
  <si>
    <t>06 1 00 L4670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</si>
  <si>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</si>
  <si>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</si>
  <si>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</si>
  <si>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</si>
  <si>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</si>
  <si>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Резервный фонд Правительства Арханельской области</t>
  </si>
  <si>
    <t>Муниципальная программа "Формирование современной городской среды на территории Красноборского района 2018-2022 годы"</t>
  </si>
  <si>
    <t>17 0 00 00000</t>
  </si>
  <si>
    <t>Прочие межбюджетные трансферты общего характера</t>
  </si>
  <si>
    <t>Непрограммные расходы в области межбюджетных трансфертов бюджетам муниципальных образований общего характера</t>
  </si>
  <si>
    <t>70 0 00 00000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</si>
  <si>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</si>
  <si>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</si>
  <si>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</si>
  <si>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2 00 8302Д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</si>
  <si>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</si>
  <si>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</si>
  <si>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11 0 00 00000</t>
  </si>
  <si>
    <t>11 0 00 80310</t>
  </si>
  <si>
    <t>Муниципальная программа "Развитие жилищного строительства в МО "Красноборский муниципальный район" на 2019-2024 годы"</t>
  </si>
  <si>
    <t>Муниципальная программа "Развитие имущественно-земельных отношений в МО "Красноборский муниципальный район" на 2019-2023 годы"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</si>
  <si>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</si>
  <si>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05 1 00 80540</t>
  </si>
  <si>
    <t>16 3 00 S6800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</si>
  <si>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</si>
  <si>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</si>
  <si>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70 0 00 71400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</si>
  <si>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</si>
  <si>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</si>
  <si>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</si>
  <si>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17 0 00 55550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</si>
  <si>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</si>
  <si>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</si>
  <si>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>16 2 00 7812Д</t>
  </si>
  <si>
    <t xml:space="preserve">200 </t>
  </si>
  <si>
    <t>- Строительство детского сада на 90 мест в с.Черевково</t>
  </si>
  <si>
    <t>06 1 00 S6820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</si>
  <si>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</si>
  <si>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</si>
  <si>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</si>
  <si>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</si>
  <si>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</si>
  <si>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>06 1 00 78240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</si>
  <si>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</si>
  <si>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</si>
  <si>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</si>
  <si>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</si>
  <si>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</si>
  <si>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</si>
  <si>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06 2 00 80580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</si>
  <si>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</si>
  <si>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</si>
  <si>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</si>
  <si>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</si>
  <si>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</si>
  <si>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</si>
  <si>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</si>
  <si>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</si>
  <si>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10 0 00 S6740</t>
  </si>
  <si>
    <t>к решению Собрания депутатов</t>
  </si>
  <si>
    <t>Ведомственная структура расходов  бюджета  муниципального района на 2020 год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</si>
  <si>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</si>
  <si>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Создание условий для обеспечения доступным и комфортным жильем сельского населения</t>
  </si>
  <si>
    <t>Обеспечение комплексного развития сельских территорий</t>
  </si>
  <si>
    <t>18 0 00 00000</t>
  </si>
  <si>
    <t>18 1 00 00000</t>
  </si>
  <si>
    <t xml:space="preserve">Единая субвенция местным бюджетам 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</si>
  <si>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</si>
  <si>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</si>
  <si>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</si>
  <si>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Подпрограмма "Улучшение эксплуатационного состояния автомобильных дорог общего пользования местного значения за счет ремонта, капитального ремонта и содержания" (2017-2020 годы)</t>
  </si>
  <si>
    <t>Муниципальная программа "Развитие жилищного строительства в муниципальном образовании "Красноборский муниципальный район" на 2019-2024 годы"</t>
  </si>
  <si>
    <t>18 1 00 78130</t>
  </si>
  <si>
    <t>18 1 00 L5760</t>
  </si>
  <si>
    <t>Подпрограмма "Развитие общественного пассажирского транспорта и транспортной инфраструктуры Красноборского района" (2017-2020 годы)</t>
  </si>
  <si>
    <t>Подпрограмма "Физическая культура и спорт в Красноборском районе на 2014-2020 годы"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</si>
  <si>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</si>
  <si>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</si>
  <si>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</si>
  <si>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</si>
  <si>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</si>
  <si>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</si>
  <si>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</si>
  <si>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</si>
  <si>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</si>
  <si>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</si>
  <si>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</si>
  <si>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</si>
  <si>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</si>
  <si>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05 4 00 78790</t>
  </si>
  <si>
    <t>05 4 00 78792</t>
  </si>
  <si>
    <t>05 4 00 78730</t>
  </si>
  <si>
    <t>20 0 00 80560</t>
  </si>
  <si>
    <t>06 1 00 L5190</t>
  </si>
  <si>
    <t>18 2 00 00000</t>
  </si>
  <si>
    <t>18 2 00 L5760</t>
  </si>
  <si>
    <t>Подпрограмма "Создание и развитие инфраструктуры на сельских территориях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</si>
  <si>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</si>
  <si>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</si>
  <si>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Муниципальная программа "Комплексное развитие систем коммунальной инфраструктуры в Красноборском районе (2020-2030 гг.)"</t>
  </si>
  <si>
    <t>"Приложение № 7</t>
  </si>
  <si>
    <t xml:space="preserve">                        от 17.12.2019 № 77"</t>
  </si>
  <si>
    <t>Изменения (+), (-)</t>
  </si>
  <si>
    <t>Капитальный ремонт общеобразовательных организаций</t>
  </si>
  <si>
    <t>05 1 00 S8180</t>
  </si>
  <si>
    <t>Обеспечение мероприятий по переселению граждан из аварийного жилого фонда, в том числе предоставление жилого помещения по договорам социального найма</t>
  </si>
  <si>
    <t>58 0 00 80330</t>
  </si>
  <si>
    <t>Приобретение объектов недвижимого имущества в муниципальную собственность муниципального района</t>
  </si>
  <si>
    <t>11 0 00 80320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</si>
  <si>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</si>
  <si>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</si>
  <si>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16 2 00 S812Д</t>
  </si>
  <si>
    <t>18 1 00 86070</t>
  </si>
  <si>
    <t>06 1 00 S8310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</si>
  <si>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</si>
  <si>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</si>
  <si>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</si>
  <si>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</si>
  <si>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Обеспечение безопасности образовательных учреждений</t>
  </si>
  <si>
    <t>11 0 00 83510</t>
  </si>
  <si>
    <t>05 8 00 84070</t>
  </si>
  <si>
    <t>05 8 00 S6960</t>
  </si>
  <si>
    <t>05 8 00 S8180</t>
  </si>
  <si>
    <t>05 8 00 S6830</t>
  </si>
  <si>
    <t>05 8 00 S8260</t>
  </si>
  <si>
    <t>Обеспечение пожарной безопасности</t>
  </si>
  <si>
    <t>Мероприятия в сфере пожарной безопасности</t>
  </si>
  <si>
    <t xml:space="preserve">20 0 00 80600 </t>
  </si>
  <si>
    <t>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</t>
  </si>
  <si>
    <t>21 0 00 83550</t>
  </si>
  <si>
    <t xml:space="preserve">Предоставление услуг по обеспечению питьевой водой населения села Черевково </t>
  </si>
  <si>
    <t>05 8 00 80200</t>
  </si>
  <si>
    <t>Приложение № 4</t>
  </si>
  <si>
    <t>05 7 00 L0271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</si>
  <si>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</si>
  <si>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</si>
  <si>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16 2 00 S875Д</t>
  </si>
  <si>
    <t>06 1 00 S6590</t>
  </si>
  <si>
    <t>Подготовка и проведение празднования исторических памятных дат муниципальных образований Архангельской области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</si>
  <si>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</si>
  <si>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</si>
  <si>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</si>
  <si>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05 1 00 S6600</t>
  </si>
  <si>
    <t>05 8 00 S6970</t>
  </si>
  <si>
    <t>Обеспечение условий для организации безопасного подвоза обучающихся к месту обучения и обратно</t>
  </si>
  <si>
    <t>10 0 00 S6650</t>
  </si>
  <si>
    <t>Содержание мест (площадок) накопления твердых коммунальных отходов</t>
  </si>
  <si>
    <t>18 2 00 L5768</t>
  </si>
  <si>
    <t>Обеспечение комплексного развития сельских территорий (благоустройство общественно-спортивной площадки по адресу: Архангельская область, Красноборский район, с.Красноборск, ул.Пролетарская, д.1а)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</si>
  <si>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</si>
  <si>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</si>
  <si>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05 8 00 S6880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</si>
  <si>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</si>
  <si>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06 1 00 84080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</si>
  <si>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</si>
  <si>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</si>
  <si>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</si>
  <si>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06 1 00 87190</t>
  </si>
  <si>
    <t>20 0  00 80560</t>
  </si>
  <si>
    <t>21 0 00 83560</t>
  </si>
  <si>
    <t>10 0 00 81570</t>
  </si>
  <si>
    <t>Мероприятия в сфере обращения с отходами производства и потребления, в том числе с твердыми коммунальными отходами</t>
  </si>
  <si>
    <t>06 1 00 S8240</t>
  </si>
  <si>
    <t>11 0 00 67483</t>
  </si>
  <si>
    <t>11 0 00 67484</t>
  </si>
  <si>
    <t>11 0 00 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</si>
  <si>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</si>
  <si>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05 5 00 S8240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</si>
  <si>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</si>
  <si>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</si>
  <si>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20 0 00 S6630</t>
  </si>
  <si>
    <t>Оборудование источников наружного противопожарного водоснабжения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</si>
  <si>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</si>
  <si>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</si>
  <si>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</si>
  <si>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</si>
  <si>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</si>
  <si>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</si>
  <si>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</si>
  <si>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</si>
  <si>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</si>
  <si>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</si>
  <si>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</si>
  <si>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Подпрограмма "Развитие общественного пассажирского транспорта и транспортной инфраструктуры Красноборского района (2017-2020 годы)"</t>
  </si>
  <si>
    <t>20 0 00 71400</t>
  </si>
  <si>
    <t>Резервный фонд Правительства Архангельской области</t>
  </si>
  <si>
    <t>06 1 00 71400</t>
  </si>
  <si>
    <t>58 0 00 78850</t>
  </si>
  <si>
    <t>Оказание содействия муниципальным образованиям Архангельской области в подготовке проведения общероссийского голосования по вопросу одобрения изменений в Конституцию Российской Федерации</t>
  </si>
  <si>
    <t>17 0 00 78840</t>
  </si>
  <si>
    <t>Благоустройство территорий и приобретение уборочной и коммунальной техники</t>
  </si>
  <si>
    <t>05 8 00 78880</t>
  </si>
  <si>
    <t xml:space="preserve"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 </t>
  </si>
  <si>
    <t>Капитальный ремонт зданий муниципальных общеобразовательных организаций</t>
  </si>
  <si>
    <t xml:space="preserve">Укрепление материально-технической базы и развитие противопожарной инфраструктуры в муниципальных образовательных организациях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</si>
  <si>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</si>
  <si>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от 30.07.2020 года № 38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</si>
</sst>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0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3" xfId="0" applyNumberFormat="1" applyFont="1" applyFill="1" applyBorder="1" applyAlignment="1">
      <alignment horizontal="right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3" fillId="0" borderId="0" xfId="0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0" fontId="17" fillId="0" borderId="6" xfId="0" applyFont="1" applyFill="1" applyBorder="1" applyAlignment="1">
      <alignment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right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7" fillId="0" borderId="3" xfId="0" applyNumberFormat="1" applyFont="1" applyBorder="1" applyAlignment="1">
      <alignment horizontal="center" vertical="distributed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7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wrapText="1"/>
    </xf>
    <xf numFmtId="0" fontId="17" fillId="0" borderId="1" xfId="0" applyFont="1" applyBorder="1"/>
    <xf numFmtId="0" fontId="12" fillId="0" borderId="1" xfId="0" applyFont="1" applyBorder="1"/>
    <xf numFmtId="0" fontId="17" fillId="0" borderId="1" xfId="0" applyFont="1" applyFill="1" applyBorder="1"/>
    <xf numFmtId="0" fontId="14" fillId="0" borderId="1" xfId="0" applyFont="1" applyFill="1" applyBorder="1"/>
    <xf numFmtId="0" fontId="14" fillId="0" borderId="1" xfId="0" applyFont="1" applyBorder="1"/>
    <xf numFmtId="0" fontId="15" fillId="0" borderId="1" xfId="0" applyFont="1" applyBorder="1"/>
    <xf numFmtId="0" fontId="12" fillId="0" borderId="0" xfId="0" applyFont="1"/>
    <xf numFmtId="164" fontId="17" fillId="0" borderId="1" xfId="0" applyNumberFormat="1" applyFont="1" applyBorder="1"/>
    <xf numFmtId="164" fontId="17" fillId="0" borderId="1" xfId="0" applyNumberFormat="1" applyFont="1" applyFill="1" applyBorder="1"/>
    <xf numFmtId="164" fontId="23" fillId="0" borderId="0" xfId="0" applyNumberFormat="1" applyFont="1" applyFill="1" applyAlignment="1">
      <alignment horizontal="right" vertical="center"/>
    </xf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24" fillId="0" borderId="0" xfId="0" applyFont="1" applyAlignment="1">
      <alignment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wrapText="1"/>
    </xf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879"/>
  <sheetViews>
    <sheetView tabSelected="1" zoomScale="97" zoomScaleNormal="97" workbookViewId="0">
      <selection activeCell="H233" sqref="H233"/>
    </sheetView>
  </sheetViews>
  <sheetFormatPr defaultColWidth="8.88671875" defaultRowHeight="13.2"/>
  <cols>
    <col min="1" max="1" width="95.109375" style="1" customWidth="1"/>
    <col min="2" max="2" width="5.5546875" style="2" customWidth="1"/>
    <col min="3" max="3" width="6.33203125" style="7" customWidth="1"/>
    <col min="4" max="4" width="5" style="7" customWidth="1"/>
    <col min="5" max="5" width="12" style="7" customWidth="1"/>
    <col min="6" max="6" width="5.6640625" style="7" customWidth="1"/>
    <col min="7" max="7" width="8.33203125" style="89" hidden="1" customWidth="1"/>
    <col min="8" max="8" width="0.109375" style="38" hidden="1" customWidth="1"/>
    <col min="9" max="9" width="10.6640625" style="38" customWidth="1"/>
    <col min="10" max="10" width="8.88671875" style="1" customWidth="1"/>
    <col min="11" max="16384" width="8.88671875" style="1"/>
  </cols>
  <sheetData>
    <row r="1" spans="1:13" ht="6" customHeight="1">
      <c r="A1" s="92" t="s">
        <v>26</v>
      </c>
      <c r="B1" s="92"/>
      <c r="C1" s="92"/>
      <c r="D1" s="92"/>
      <c r="E1" s="92"/>
      <c r="F1" s="92"/>
      <c r="I1" s="73"/>
    </row>
    <row r="2" spans="1:13">
      <c r="A2" s="91"/>
      <c r="B2" s="91"/>
      <c r="C2" s="91"/>
      <c r="D2" s="91"/>
      <c r="E2" s="91"/>
      <c r="F2" s="91"/>
      <c r="I2" s="73" t="s">
        <v>455</v>
      </c>
    </row>
    <row r="3" spans="1:13">
      <c r="A3" s="91"/>
      <c r="B3" s="91"/>
      <c r="C3" s="91"/>
      <c r="D3" s="91"/>
      <c r="E3" s="91"/>
      <c r="F3" s="91"/>
      <c r="I3" s="74" t="s">
        <v>382</v>
      </c>
    </row>
    <row r="4" spans="1:13">
      <c r="A4" s="91"/>
      <c r="B4" s="91"/>
      <c r="C4" s="91"/>
      <c r="D4" s="91"/>
      <c r="E4" s="91"/>
      <c r="F4" s="91"/>
      <c r="I4" s="110" t="s">
        <v>519</v>
      </c>
    </row>
    <row r="5" spans="1:13">
      <c r="A5" s="91"/>
      <c r="B5" s="91"/>
      <c r="C5" s="91"/>
      <c r="D5" s="91"/>
      <c r="E5" s="91"/>
      <c r="F5" s="91"/>
      <c r="I5" s="73"/>
    </row>
    <row r="6" spans="1:13">
      <c r="A6" s="91"/>
      <c r="B6" s="91"/>
      <c r="C6" s="91"/>
      <c r="D6" s="91"/>
      <c r="E6" s="91"/>
      <c r="F6" s="91"/>
      <c r="I6" s="73" t="s">
        <v>423</v>
      </c>
    </row>
    <row r="7" spans="1:13">
      <c r="A7" s="91"/>
      <c r="B7" s="91"/>
      <c r="C7" s="91"/>
      <c r="D7" s="91"/>
      <c r="E7" s="91"/>
      <c r="F7" s="91"/>
      <c r="I7" s="74" t="s">
        <v>382</v>
      </c>
    </row>
    <row r="8" spans="1:13">
      <c r="A8" s="91"/>
      <c r="B8" s="91"/>
      <c r="C8" s="91"/>
      <c r="D8" s="91"/>
      <c r="E8" s="91"/>
      <c r="F8" s="91"/>
      <c r="I8" s="78" t="s">
        <v>424</v>
      </c>
    </row>
    <row r="9" spans="1:13">
      <c r="A9" s="91"/>
      <c r="B9" s="91"/>
      <c r="C9" s="91"/>
      <c r="D9" s="91"/>
      <c r="E9" s="91"/>
      <c r="F9" s="91"/>
    </row>
    <row r="10" spans="1:13" s="10" customFormat="1" ht="29.25" customHeight="1">
      <c r="A10" s="119" t="s">
        <v>383</v>
      </c>
      <c r="B10" s="119"/>
      <c r="C10" s="119"/>
      <c r="D10" s="119"/>
      <c r="E10" s="119"/>
      <c r="F10" s="119"/>
      <c r="G10" s="119"/>
      <c r="H10" s="119"/>
      <c r="I10" s="119"/>
    </row>
    <row r="11" spans="1:13" ht="13.5" customHeight="1">
      <c r="A11" s="118"/>
      <c r="B11" s="118"/>
      <c r="C11" s="118"/>
      <c r="D11" s="118"/>
      <c r="E11" s="118"/>
      <c r="F11" s="118"/>
      <c r="G11" s="118"/>
    </row>
    <row r="12" spans="1:13" ht="46.5" customHeight="1">
      <c r="A12" s="68" t="s">
        <v>3</v>
      </c>
      <c r="B12" s="68" t="s">
        <v>32</v>
      </c>
      <c r="C12" s="67" t="s">
        <v>255</v>
      </c>
      <c r="D12" s="67" t="s">
        <v>4</v>
      </c>
      <c r="E12" s="67" t="s">
        <v>0</v>
      </c>
      <c r="F12" s="67" t="s">
        <v>334</v>
      </c>
      <c r="G12" s="90" t="s">
        <v>41</v>
      </c>
      <c r="H12" s="90" t="s">
        <v>425</v>
      </c>
      <c r="I12" s="90" t="s">
        <v>41</v>
      </c>
    </row>
    <row r="13" spans="1:13" s="79" customFormat="1" ht="10.95" customHeight="1">
      <c r="A13" s="76">
        <v>1</v>
      </c>
      <c r="B13" s="76">
        <v>2</v>
      </c>
      <c r="C13" s="76">
        <v>3</v>
      </c>
      <c r="D13" s="76">
        <v>4</v>
      </c>
      <c r="E13" s="76">
        <v>5</v>
      </c>
      <c r="F13" s="76">
        <v>6</v>
      </c>
      <c r="G13" s="111">
        <v>7</v>
      </c>
      <c r="H13" s="111">
        <v>8</v>
      </c>
      <c r="I13" s="111">
        <v>7</v>
      </c>
    </row>
    <row r="14" spans="1:13" s="10" customFormat="1" ht="13.8">
      <c r="A14" s="25" t="s">
        <v>34</v>
      </c>
      <c r="B14" s="16" t="s">
        <v>22</v>
      </c>
      <c r="C14" s="27"/>
      <c r="D14" s="27"/>
      <c r="E14" s="27"/>
      <c r="F14" s="27"/>
      <c r="G14" s="63">
        <f>G15+G140+G264+G318+G417+G122+G190+G366+G246</f>
        <v>295476.90000000002</v>
      </c>
      <c r="H14" s="63">
        <f>H15+H140+H264+H318+H417+H122+H190+H366+H246</f>
        <v>3574.3999999999996</v>
      </c>
      <c r="I14" s="63">
        <f>G14+H14</f>
        <v>299051.30000000005</v>
      </c>
    </row>
    <row r="15" spans="1:13" s="9" customFormat="1" ht="15">
      <c r="A15" s="28" t="s">
        <v>1</v>
      </c>
      <c r="B15" s="16" t="s">
        <v>22</v>
      </c>
      <c r="C15" s="16" t="s">
        <v>5</v>
      </c>
      <c r="D15" s="16"/>
      <c r="E15" s="16"/>
      <c r="F15" s="16"/>
      <c r="G15" s="63">
        <f>G16+G21+G35+G70+G79+G65</f>
        <v>43484.6</v>
      </c>
      <c r="H15" s="63">
        <f t="shared" ref="H15" si="0">H16+H21+H35+H70+H79+H65</f>
        <v>891.40000000000009</v>
      </c>
      <c r="I15" s="63">
        <f t="shared" ref="I15:I78" si="1">G15+H15</f>
        <v>44376</v>
      </c>
    </row>
    <row r="16" spans="1:13" s="4" customFormat="1" ht="13.8">
      <c r="A16" s="22" t="s">
        <v>275</v>
      </c>
      <c r="B16" s="18" t="s">
        <v>22</v>
      </c>
      <c r="C16" s="18" t="s">
        <v>5</v>
      </c>
      <c r="D16" s="18" t="s">
        <v>6</v>
      </c>
      <c r="E16" s="16"/>
      <c r="F16" s="16"/>
      <c r="G16" s="65">
        <f t="shared" ref="G16:H19" si="2">G17</f>
        <v>1930.7</v>
      </c>
      <c r="H16" s="65">
        <f t="shared" si="2"/>
        <v>0</v>
      </c>
      <c r="I16" s="65">
        <f t="shared" si="1"/>
        <v>1930.7</v>
      </c>
      <c r="J16" s="10"/>
      <c r="K16" s="10"/>
      <c r="L16" s="10"/>
      <c r="M16" s="10"/>
    </row>
    <row r="17" spans="1:9" s="8" customFormat="1" ht="12">
      <c r="A17" s="21" t="s">
        <v>58</v>
      </c>
      <c r="B17" s="20" t="s">
        <v>22</v>
      </c>
      <c r="C17" s="20" t="s">
        <v>5</v>
      </c>
      <c r="D17" s="20" t="s">
        <v>6</v>
      </c>
      <c r="E17" s="20" t="s">
        <v>142</v>
      </c>
      <c r="F17" s="16"/>
      <c r="G17" s="64">
        <f t="shared" si="2"/>
        <v>1930.7</v>
      </c>
      <c r="H17" s="64">
        <f t="shared" si="2"/>
        <v>0</v>
      </c>
      <c r="I17" s="64">
        <f t="shared" si="1"/>
        <v>1930.7</v>
      </c>
    </row>
    <row r="18" spans="1:9" s="2" customFormat="1" ht="12">
      <c r="A18" s="55" t="s">
        <v>59</v>
      </c>
      <c r="B18" s="20" t="s">
        <v>22</v>
      </c>
      <c r="C18" s="20" t="s">
        <v>5</v>
      </c>
      <c r="D18" s="20" t="s">
        <v>6</v>
      </c>
      <c r="E18" s="20" t="s">
        <v>143</v>
      </c>
      <c r="F18" s="20"/>
      <c r="G18" s="64">
        <f t="shared" si="2"/>
        <v>1930.7</v>
      </c>
      <c r="H18" s="64">
        <f t="shared" si="2"/>
        <v>0</v>
      </c>
      <c r="I18" s="64">
        <f t="shared" si="1"/>
        <v>1930.7</v>
      </c>
    </row>
    <row r="19" spans="1:9" s="2" customFormat="1" ht="29.25" customHeight="1">
      <c r="A19" s="21" t="s">
        <v>61</v>
      </c>
      <c r="B19" s="20" t="s">
        <v>22</v>
      </c>
      <c r="C19" s="20" t="s">
        <v>5</v>
      </c>
      <c r="D19" s="20" t="s">
        <v>6</v>
      </c>
      <c r="E19" s="20" t="s">
        <v>143</v>
      </c>
      <c r="F19" s="20" t="s">
        <v>60</v>
      </c>
      <c r="G19" s="64">
        <f t="shared" si="2"/>
        <v>1930.7</v>
      </c>
      <c r="H19" s="64">
        <f t="shared" si="2"/>
        <v>0</v>
      </c>
      <c r="I19" s="64">
        <f t="shared" si="1"/>
        <v>1930.7</v>
      </c>
    </row>
    <row r="20" spans="1:9" s="2" customFormat="1" ht="12">
      <c r="A20" s="21" t="s">
        <v>63</v>
      </c>
      <c r="B20" s="20" t="s">
        <v>22</v>
      </c>
      <c r="C20" s="20" t="s">
        <v>5</v>
      </c>
      <c r="D20" s="20" t="s">
        <v>6</v>
      </c>
      <c r="E20" s="20" t="s">
        <v>143</v>
      </c>
      <c r="F20" s="20" t="s">
        <v>62</v>
      </c>
      <c r="G20" s="64">
        <v>1930.7</v>
      </c>
      <c r="H20" s="101"/>
      <c r="I20" s="64">
        <f t="shared" si="1"/>
        <v>1930.7</v>
      </c>
    </row>
    <row r="21" spans="1:9" s="2" customFormat="1" ht="24">
      <c r="A21" s="22" t="s">
        <v>28</v>
      </c>
      <c r="B21" s="18" t="s">
        <v>22</v>
      </c>
      <c r="C21" s="18" t="s">
        <v>5</v>
      </c>
      <c r="D21" s="18" t="s">
        <v>7</v>
      </c>
      <c r="E21" s="18"/>
      <c r="F21" s="18"/>
      <c r="G21" s="65">
        <f>G22</f>
        <v>1313.7</v>
      </c>
      <c r="H21" s="65">
        <f t="shared" ref="H21" si="3">H22</f>
        <v>0</v>
      </c>
      <c r="I21" s="64">
        <f t="shared" si="1"/>
        <v>1313.7</v>
      </c>
    </row>
    <row r="22" spans="1:9" s="2" customFormat="1" ht="12">
      <c r="A22" s="21" t="s">
        <v>64</v>
      </c>
      <c r="B22" s="20" t="s">
        <v>22</v>
      </c>
      <c r="C22" s="20" t="s">
        <v>5</v>
      </c>
      <c r="D22" s="20" t="s">
        <v>7</v>
      </c>
      <c r="E22" s="20" t="s">
        <v>144</v>
      </c>
      <c r="F22" s="20"/>
      <c r="G22" s="64">
        <f>G23+G27</f>
        <v>1313.7</v>
      </c>
      <c r="H22" s="64">
        <f t="shared" ref="H22" si="4">H23+H27</f>
        <v>0</v>
      </c>
      <c r="I22" s="64">
        <f t="shared" si="1"/>
        <v>1313.7</v>
      </c>
    </row>
    <row r="23" spans="1:9" s="2" customFormat="1" ht="12">
      <c r="A23" s="21" t="s">
        <v>65</v>
      </c>
      <c r="B23" s="20" t="s">
        <v>22</v>
      </c>
      <c r="C23" s="20" t="s">
        <v>5</v>
      </c>
      <c r="D23" s="20" t="s">
        <v>7</v>
      </c>
      <c r="E23" s="20" t="s">
        <v>145</v>
      </c>
      <c r="F23" s="20"/>
      <c r="G23" s="64">
        <f t="shared" ref="G23:H25" si="5">G24</f>
        <v>1034.4000000000001</v>
      </c>
      <c r="H23" s="64">
        <f t="shared" si="5"/>
        <v>0</v>
      </c>
      <c r="I23" s="64">
        <f t="shared" si="1"/>
        <v>1034.4000000000001</v>
      </c>
    </row>
    <row r="24" spans="1:9" s="2" customFormat="1" ht="12">
      <c r="A24" s="55" t="s">
        <v>59</v>
      </c>
      <c r="B24" s="20" t="s">
        <v>22</v>
      </c>
      <c r="C24" s="20" t="s">
        <v>5</v>
      </c>
      <c r="D24" s="20" t="s">
        <v>7</v>
      </c>
      <c r="E24" s="20" t="s">
        <v>146</v>
      </c>
      <c r="F24" s="20"/>
      <c r="G24" s="64">
        <f t="shared" si="5"/>
        <v>1034.4000000000001</v>
      </c>
      <c r="H24" s="64">
        <f t="shared" si="5"/>
        <v>0</v>
      </c>
      <c r="I24" s="64">
        <f t="shared" si="1"/>
        <v>1034.4000000000001</v>
      </c>
    </row>
    <row r="25" spans="1:9" s="2" customFormat="1" ht="24">
      <c r="A25" s="21" t="s">
        <v>61</v>
      </c>
      <c r="B25" s="20" t="s">
        <v>22</v>
      </c>
      <c r="C25" s="20" t="s">
        <v>5</v>
      </c>
      <c r="D25" s="20" t="s">
        <v>7</v>
      </c>
      <c r="E25" s="20" t="s">
        <v>146</v>
      </c>
      <c r="F25" s="20" t="s">
        <v>60</v>
      </c>
      <c r="G25" s="64">
        <f t="shared" si="5"/>
        <v>1034.4000000000001</v>
      </c>
      <c r="H25" s="64">
        <f t="shared" si="5"/>
        <v>0</v>
      </c>
      <c r="I25" s="64">
        <f t="shared" si="1"/>
        <v>1034.4000000000001</v>
      </c>
    </row>
    <row r="26" spans="1:9" s="2" customFormat="1" ht="12">
      <c r="A26" s="21" t="s">
        <v>63</v>
      </c>
      <c r="B26" s="20" t="s">
        <v>22</v>
      </c>
      <c r="C26" s="20" t="s">
        <v>5</v>
      </c>
      <c r="D26" s="20" t="s">
        <v>7</v>
      </c>
      <c r="E26" s="20" t="s">
        <v>146</v>
      </c>
      <c r="F26" s="20" t="s">
        <v>62</v>
      </c>
      <c r="G26" s="64">
        <v>1034.4000000000001</v>
      </c>
      <c r="H26" s="101"/>
      <c r="I26" s="64">
        <f t="shared" si="1"/>
        <v>1034.4000000000001</v>
      </c>
    </row>
    <row r="27" spans="1:9" s="2" customFormat="1" ht="12">
      <c r="A27" s="21" t="s">
        <v>66</v>
      </c>
      <c r="B27" s="20" t="s">
        <v>22</v>
      </c>
      <c r="C27" s="20" t="s">
        <v>5</v>
      </c>
      <c r="D27" s="20" t="s">
        <v>7</v>
      </c>
      <c r="E27" s="20" t="s">
        <v>147</v>
      </c>
      <c r="F27" s="20"/>
      <c r="G27" s="64">
        <f>G28</f>
        <v>279.3</v>
      </c>
      <c r="H27" s="64">
        <f t="shared" ref="H27" si="6">H28</f>
        <v>0</v>
      </c>
      <c r="I27" s="64">
        <f t="shared" si="1"/>
        <v>279.3</v>
      </c>
    </row>
    <row r="28" spans="1:9" s="2" customFormat="1" ht="12">
      <c r="A28" s="55" t="s">
        <v>59</v>
      </c>
      <c r="B28" s="20" t="s">
        <v>22</v>
      </c>
      <c r="C28" s="20" t="s">
        <v>5</v>
      </c>
      <c r="D28" s="20" t="s">
        <v>7</v>
      </c>
      <c r="E28" s="20" t="s">
        <v>148</v>
      </c>
      <c r="F28" s="20"/>
      <c r="G28" s="64">
        <f>G29+G31+G33</f>
        <v>279.3</v>
      </c>
      <c r="H28" s="64">
        <f t="shared" ref="H28" si="7">H29+H31+H33</f>
        <v>0</v>
      </c>
      <c r="I28" s="64">
        <f t="shared" si="1"/>
        <v>279.3</v>
      </c>
    </row>
    <row r="29" spans="1:9" s="2" customFormat="1" ht="24">
      <c r="A29" s="21" t="s">
        <v>61</v>
      </c>
      <c r="B29" s="20" t="s">
        <v>22</v>
      </c>
      <c r="C29" s="20" t="s">
        <v>5</v>
      </c>
      <c r="D29" s="20" t="s">
        <v>7</v>
      </c>
      <c r="E29" s="20" t="s">
        <v>148</v>
      </c>
      <c r="F29" s="20" t="s">
        <v>60</v>
      </c>
      <c r="G29" s="64">
        <f>G30</f>
        <v>278</v>
      </c>
      <c r="H29" s="64">
        <f t="shared" ref="H29" si="8">H30</f>
        <v>0</v>
      </c>
      <c r="I29" s="64">
        <f t="shared" si="1"/>
        <v>278</v>
      </c>
    </row>
    <row r="30" spans="1:9" s="2" customFormat="1" ht="12">
      <c r="A30" s="21" t="s">
        <v>63</v>
      </c>
      <c r="B30" s="20" t="s">
        <v>22</v>
      </c>
      <c r="C30" s="20" t="s">
        <v>5</v>
      </c>
      <c r="D30" s="20" t="s">
        <v>7</v>
      </c>
      <c r="E30" s="20" t="s">
        <v>148</v>
      </c>
      <c r="F30" s="20" t="s">
        <v>62</v>
      </c>
      <c r="G30" s="64">
        <v>278</v>
      </c>
      <c r="H30" s="101"/>
      <c r="I30" s="64">
        <f t="shared" si="1"/>
        <v>278</v>
      </c>
    </row>
    <row r="31" spans="1:9" s="2" customFormat="1" ht="12">
      <c r="A31" s="21" t="s">
        <v>69</v>
      </c>
      <c r="B31" s="20" t="s">
        <v>22</v>
      </c>
      <c r="C31" s="20" t="s">
        <v>5</v>
      </c>
      <c r="D31" s="20" t="s">
        <v>7</v>
      </c>
      <c r="E31" s="20" t="s">
        <v>148</v>
      </c>
      <c r="F31" s="20" t="s">
        <v>67</v>
      </c>
      <c r="G31" s="64">
        <f>G32</f>
        <v>1</v>
      </c>
      <c r="H31" s="64">
        <f t="shared" ref="H31" si="9">H32</f>
        <v>0</v>
      </c>
      <c r="I31" s="64">
        <f t="shared" si="1"/>
        <v>1</v>
      </c>
    </row>
    <row r="32" spans="1:9" s="2" customFormat="1" ht="12">
      <c r="A32" s="21" t="s">
        <v>89</v>
      </c>
      <c r="B32" s="20" t="s">
        <v>22</v>
      </c>
      <c r="C32" s="20" t="s">
        <v>5</v>
      </c>
      <c r="D32" s="20" t="s">
        <v>7</v>
      </c>
      <c r="E32" s="20" t="s">
        <v>148</v>
      </c>
      <c r="F32" s="20" t="s">
        <v>68</v>
      </c>
      <c r="G32" s="64">
        <v>1</v>
      </c>
      <c r="H32" s="101"/>
      <c r="I32" s="64">
        <f t="shared" si="1"/>
        <v>1</v>
      </c>
    </row>
    <row r="33" spans="1:9" s="2" customFormat="1" ht="12">
      <c r="A33" s="21" t="s">
        <v>71</v>
      </c>
      <c r="B33" s="20" t="s">
        <v>22</v>
      </c>
      <c r="C33" s="20" t="s">
        <v>5</v>
      </c>
      <c r="D33" s="20" t="s">
        <v>7</v>
      </c>
      <c r="E33" s="20" t="s">
        <v>148</v>
      </c>
      <c r="F33" s="20" t="s">
        <v>22</v>
      </c>
      <c r="G33" s="64">
        <f>G34</f>
        <v>0.3</v>
      </c>
      <c r="H33" s="64">
        <f t="shared" ref="H33" si="10">H34</f>
        <v>0</v>
      </c>
      <c r="I33" s="64">
        <f t="shared" si="1"/>
        <v>0.3</v>
      </c>
    </row>
    <row r="34" spans="1:9" s="2" customFormat="1" ht="12">
      <c r="A34" s="21" t="s">
        <v>72</v>
      </c>
      <c r="B34" s="20" t="s">
        <v>22</v>
      </c>
      <c r="C34" s="20" t="s">
        <v>5</v>
      </c>
      <c r="D34" s="20" t="s">
        <v>7</v>
      </c>
      <c r="E34" s="20" t="s">
        <v>148</v>
      </c>
      <c r="F34" s="20" t="s">
        <v>70</v>
      </c>
      <c r="G34" s="64">
        <v>0.3</v>
      </c>
      <c r="H34" s="101"/>
      <c r="I34" s="64">
        <f t="shared" si="1"/>
        <v>0.3</v>
      </c>
    </row>
    <row r="35" spans="1:9" s="8" customFormat="1" ht="24">
      <c r="A35" s="22" t="s">
        <v>276</v>
      </c>
      <c r="B35" s="18" t="s">
        <v>22</v>
      </c>
      <c r="C35" s="18" t="s">
        <v>5</v>
      </c>
      <c r="D35" s="18" t="s">
        <v>14</v>
      </c>
      <c r="E35" s="18"/>
      <c r="F35" s="18"/>
      <c r="G35" s="65">
        <f>G40+G36</f>
        <v>26731.399999999998</v>
      </c>
      <c r="H35" s="65">
        <f t="shared" ref="H35" si="11">H40+H36</f>
        <v>0</v>
      </c>
      <c r="I35" s="65">
        <f t="shared" si="1"/>
        <v>26731.399999999998</v>
      </c>
    </row>
    <row r="36" spans="1:9" s="8" customFormat="1" ht="12">
      <c r="A36" s="21" t="s">
        <v>269</v>
      </c>
      <c r="B36" s="20" t="s">
        <v>22</v>
      </c>
      <c r="C36" s="20" t="s">
        <v>5</v>
      </c>
      <c r="D36" s="20" t="s">
        <v>14</v>
      </c>
      <c r="E36" s="20" t="s">
        <v>149</v>
      </c>
      <c r="F36" s="20"/>
      <c r="G36" s="64">
        <f t="shared" ref="G36:H38" si="12">G37</f>
        <v>25</v>
      </c>
      <c r="H36" s="64">
        <f t="shared" si="12"/>
        <v>0</v>
      </c>
      <c r="I36" s="64">
        <f t="shared" si="1"/>
        <v>25</v>
      </c>
    </row>
    <row r="37" spans="1:9" s="8" customFormat="1" ht="12">
      <c r="A37" s="21" t="s">
        <v>91</v>
      </c>
      <c r="B37" s="20" t="s">
        <v>22</v>
      </c>
      <c r="C37" s="20" t="s">
        <v>5</v>
      </c>
      <c r="D37" s="20" t="s">
        <v>14</v>
      </c>
      <c r="E37" s="20" t="s">
        <v>258</v>
      </c>
      <c r="F37" s="20"/>
      <c r="G37" s="64">
        <f t="shared" si="12"/>
        <v>25</v>
      </c>
      <c r="H37" s="64">
        <f t="shared" si="12"/>
        <v>0</v>
      </c>
      <c r="I37" s="64">
        <f t="shared" si="1"/>
        <v>25</v>
      </c>
    </row>
    <row r="38" spans="1:9" s="8" customFormat="1" ht="12">
      <c r="A38" s="21" t="s">
        <v>69</v>
      </c>
      <c r="B38" s="20" t="s">
        <v>22</v>
      </c>
      <c r="C38" s="20" t="s">
        <v>5</v>
      </c>
      <c r="D38" s="20" t="s">
        <v>14</v>
      </c>
      <c r="E38" s="20" t="s">
        <v>258</v>
      </c>
      <c r="F38" s="20" t="s">
        <v>67</v>
      </c>
      <c r="G38" s="64">
        <f t="shared" si="12"/>
        <v>25</v>
      </c>
      <c r="H38" s="64">
        <f t="shared" si="12"/>
        <v>0</v>
      </c>
      <c r="I38" s="64">
        <f t="shared" si="1"/>
        <v>25</v>
      </c>
    </row>
    <row r="39" spans="1:9" s="8" customFormat="1" ht="12">
      <c r="A39" s="21" t="s">
        <v>89</v>
      </c>
      <c r="B39" s="20" t="s">
        <v>22</v>
      </c>
      <c r="C39" s="20" t="s">
        <v>5</v>
      </c>
      <c r="D39" s="20" t="s">
        <v>14</v>
      </c>
      <c r="E39" s="20" t="s">
        <v>258</v>
      </c>
      <c r="F39" s="20" t="s">
        <v>68</v>
      </c>
      <c r="G39" s="64">
        <v>25</v>
      </c>
      <c r="H39" s="101"/>
      <c r="I39" s="64">
        <f t="shared" si="1"/>
        <v>25</v>
      </c>
    </row>
    <row r="40" spans="1:9" s="2" customFormat="1" ht="12">
      <c r="A40" s="21" t="s">
        <v>90</v>
      </c>
      <c r="B40" s="20" t="s">
        <v>22</v>
      </c>
      <c r="C40" s="20" t="s">
        <v>5</v>
      </c>
      <c r="D40" s="20" t="s">
        <v>14</v>
      </c>
      <c r="E40" s="20" t="s">
        <v>150</v>
      </c>
      <c r="F40" s="20"/>
      <c r="G40" s="64">
        <f>G55+G41+G47+G50+G62</f>
        <v>26706.399999999998</v>
      </c>
      <c r="H40" s="64">
        <f t="shared" ref="H40" si="13">H55+H41+H47+H50+H62</f>
        <v>0</v>
      </c>
      <c r="I40" s="64">
        <f t="shared" si="1"/>
        <v>26706.399999999998</v>
      </c>
    </row>
    <row r="41" spans="1:9" s="52" customFormat="1" ht="12">
      <c r="A41" s="21" t="s">
        <v>389</v>
      </c>
      <c r="B41" s="86" t="s">
        <v>22</v>
      </c>
      <c r="C41" s="86" t="s">
        <v>5</v>
      </c>
      <c r="D41" s="86" t="s">
        <v>14</v>
      </c>
      <c r="E41" s="86" t="s">
        <v>367</v>
      </c>
      <c r="F41" s="86"/>
      <c r="G41" s="87">
        <f>G42</f>
        <v>1165.5999999999999</v>
      </c>
      <c r="H41" s="87">
        <f t="shared" ref="H41" si="14">H42</f>
        <v>0</v>
      </c>
      <c r="I41" s="64">
        <f t="shared" si="1"/>
        <v>1165.5999999999999</v>
      </c>
    </row>
    <row r="42" spans="1:9" s="2" customFormat="1" ht="24">
      <c r="A42" s="21" t="s">
        <v>302</v>
      </c>
      <c r="B42" s="20" t="s">
        <v>22</v>
      </c>
      <c r="C42" s="20" t="s">
        <v>5</v>
      </c>
      <c r="D42" s="20" t="s">
        <v>14</v>
      </c>
      <c r="E42" s="20" t="s">
        <v>301</v>
      </c>
      <c r="F42" s="20"/>
      <c r="G42" s="64">
        <f>G43+G45</f>
        <v>1165.5999999999999</v>
      </c>
      <c r="H42" s="64">
        <f t="shared" ref="H42" si="15">H43+H45</f>
        <v>0</v>
      </c>
      <c r="I42" s="64">
        <f t="shared" si="1"/>
        <v>1165.5999999999999</v>
      </c>
    </row>
    <row r="43" spans="1:9" s="2" customFormat="1" ht="25.5" customHeight="1">
      <c r="A43" s="21" t="s">
        <v>61</v>
      </c>
      <c r="B43" s="20" t="s">
        <v>22</v>
      </c>
      <c r="C43" s="20" t="s">
        <v>5</v>
      </c>
      <c r="D43" s="20" t="s">
        <v>14</v>
      </c>
      <c r="E43" s="20" t="s">
        <v>301</v>
      </c>
      <c r="F43" s="20" t="s">
        <v>60</v>
      </c>
      <c r="G43" s="64">
        <f>G44</f>
        <v>1165.5999999999999</v>
      </c>
      <c r="H43" s="64">
        <f t="shared" ref="H43" si="16">H44</f>
        <v>0</v>
      </c>
      <c r="I43" s="64">
        <f t="shared" si="1"/>
        <v>1165.5999999999999</v>
      </c>
    </row>
    <row r="44" spans="1:9" s="2" customFormat="1" ht="12.75" customHeight="1">
      <c r="A44" s="21" t="s">
        <v>63</v>
      </c>
      <c r="B44" s="20" t="s">
        <v>22</v>
      </c>
      <c r="C44" s="20" t="s">
        <v>5</v>
      </c>
      <c r="D44" s="20" t="s">
        <v>14</v>
      </c>
      <c r="E44" s="20" t="s">
        <v>301</v>
      </c>
      <c r="F44" s="20" t="s">
        <v>62</v>
      </c>
      <c r="G44" s="64">
        <v>1165.5999999999999</v>
      </c>
      <c r="H44" s="101"/>
      <c r="I44" s="64">
        <f t="shared" si="1"/>
        <v>1165.5999999999999</v>
      </c>
    </row>
    <row r="45" spans="1:9" s="2" customFormat="1" ht="12" hidden="1">
      <c r="A45" s="21" t="s">
        <v>69</v>
      </c>
      <c r="B45" s="20" t="s">
        <v>22</v>
      </c>
      <c r="C45" s="20" t="s">
        <v>5</v>
      </c>
      <c r="D45" s="20" t="s">
        <v>14</v>
      </c>
      <c r="E45" s="20" t="s">
        <v>301</v>
      </c>
      <c r="F45" s="20" t="s">
        <v>67</v>
      </c>
      <c r="G45" s="64">
        <f>G46</f>
        <v>0</v>
      </c>
      <c r="H45" s="101"/>
      <c r="I45" s="64">
        <f t="shared" si="1"/>
        <v>0</v>
      </c>
    </row>
    <row r="46" spans="1:9" s="2" customFormat="1" ht="12" hidden="1">
      <c r="A46" s="21" t="s">
        <v>89</v>
      </c>
      <c r="B46" s="20" t="s">
        <v>22</v>
      </c>
      <c r="C46" s="20" t="s">
        <v>5</v>
      </c>
      <c r="D46" s="20" t="s">
        <v>14</v>
      </c>
      <c r="E46" s="20" t="s">
        <v>301</v>
      </c>
      <c r="F46" s="20" t="s">
        <v>68</v>
      </c>
      <c r="G46" s="64">
        <v>0</v>
      </c>
      <c r="H46" s="101"/>
      <c r="I46" s="64">
        <f t="shared" si="1"/>
        <v>0</v>
      </c>
    </row>
    <row r="47" spans="1:9" s="52" customFormat="1" ht="24">
      <c r="A47" s="21" t="s">
        <v>300</v>
      </c>
      <c r="B47" s="20" t="s">
        <v>22</v>
      </c>
      <c r="C47" s="20" t="s">
        <v>5</v>
      </c>
      <c r="D47" s="20" t="s">
        <v>14</v>
      </c>
      <c r="E47" s="20" t="s">
        <v>151</v>
      </c>
      <c r="F47" s="20"/>
      <c r="G47" s="64">
        <f>G48</f>
        <v>5</v>
      </c>
      <c r="H47" s="64">
        <f t="shared" ref="H47:H48" si="17">H48</f>
        <v>0</v>
      </c>
      <c r="I47" s="64">
        <f t="shared" si="1"/>
        <v>5</v>
      </c>
    </row>
    <row r="48" spans="1:9" s="52" customFormat="1" ht="12">
      <c r="A48" s="21" t="s">
        <v>69</v>
      </c>
      <c r="B48" s="20" t="s">
        <v>22</v>
      </c>
      <c r="C48" s="20" t="s">
        <v>5</v>
      </c>
      <c r="D48" s="20" t="s">
        <v>14</v>
      </c>
      <c r="E48" s="20" t="s">
        <v>151</v>
      </c>
      <c r="F48" s="20" t="s">
        <v>67</v>
      </c>
      <c r="G48" s="64">
        <f>G49</f>
        <v>5</v>
      </c>
      <c r="H48" s="64">
        <f t="shared" si="17"/>
        <v>0</v>
      </c>
      <c r="I48" s="64">
        <f t="shared" si="1"/>
        <v>5</v>
      </c>
    </row>
    <row r="49" spans="1:9" s="52" customFormat="1" ht="12">
      <c r="A49" s="21" t="s">
        <v>89</v>
      </c>
      <c r="B49" s="20" t="s">
        <v>22</v>
      </c>
      <c r="C49" s="20" t="s">
        <v>5</v>
      </c>
      <c r="D49" s="20" t="s">
        <v>14</v>
      </c>
      <c r="E49" s="20" t="s">
        <v>151</v>
      </c>
      <c r="F49" s="20" t="s">
        <v>68</v>
      </c>
      <c r="G49" s="64">
        <v>5</v>
      </c>
      <c r="H49" s="103"/>
      <c r="I49" s="64">
        <f t="shared" si="1"/>
        <v>5</v>
      </c>
    </row>
    <row r="50" spans="1:9" s="52" customFormat="1" ht="12">
      <c r="A50" s="21" t="s">
        <v>92</v>
      </c>
      <c r="B50" s="20" t="s">
        <v>22</v>
      </c>
      <c r="C50" s="20" t="s">
        <v>5</v>
      </c>
      <c r="D50" s="20" t="s">
        <v>14</v>
      </c>
      <c r="E50" s="20" t="s">
        <v>152</v>
      </c>
      <c r="F50" s="20"/>
      <c r="G50" s="64">
        <f>G51+G53</f>
        <v>291.3</v>
      </c>
      <c r="H50" s="64">
        <f t="shared" ref="H50" si="18">H51+H53</f>
        <v>0</v>
      </c>
      <c r="I50" s="64">
        <f t="shared" si="1"/>
        <v>291.3</v>
      </c>
    </row>
    <row r="51" spans="1:9" s="52" customFormat="1" ht="24">
      <c r="A51" s="21" t="s">
        <v>61</v>
      </c>
      <c r="B51" s="20" t="s">
        <v>22</v>
      </c>
      <c r="C51" s="20" t="s">
        <v>5</v>
      </c>
      <c r="D51" s="20" t="s">
        <v>14</v>
      </c>
      <c r="E51" s="20" t="s">
        <v>152</v>
      </c>
      <c r="F51" s="20" t="s">
        <v>60</v>
      </c>
      <c r="G51" s="64">
        <f>G52</f>
        <v>209.3</v>
      </c>
      <c r="H51" s="64">
        <f t="shared" ref="H51" si="19">H52</f>
        <v>0</v>
      </c>
      <c r="I51" s="64">
        <f t="shared" si="1"/>
        <v>209.3</v>
      </c>
    </row>
    <row r="52" spans="1:9" s="52" customFormat="1" ht="12">
      <c r="A52" s="21" t="s">
        <v>63</v>
      </c>
      <c r="B52" s="20" t="s">
        <v>22</v>
      </c>
      <c r="C52" s="20" t="s">
        <v>5</v>
      </c>
      <c r="D52" s="20" t="s">
        <v>14</v>
      </c>
      <c r="E52" s="20" t="s">
        <v>152</v>
      </c>
      <c r="F52" s="20" t="s">
        <v>62</v>
      </c>
      <c r="G52" s="64">
        <v>209.3</v>
      </c>
      <c r="H52" s="103"/>
      <c r="I52" s="64">
        <f t="shared" si="1"/>
        <v>209.3</v>
      </c>
    </row>
    <row r="53" spans="1:9" s="52" customFormat="1" ht="12">
      <c r="A53" s="21" t="s">
        <v>69</v>
      </c>
      <c r="B53" s="20" t="s">
        <v>22</v>
      </c>
      <c r="C53" s="20" t="s">
        <v>5</v>
      </c>
      <c r="D53" s="20" t="s">
        <v>14</v>
      </c>
      <c r="E53" s="20" t="s">
        <v>152</v>
      </c>
      <c r="F53" s="20" t="s">
        <v>67</v>
      </c>
      <c r="G53" s="64">
        <f>G54</f>
        <v>82</v>
      </c>
      <c r="H53" s="64">
        <f t="shared" ref="H53" si="20">H54</f>
        <v>0</v>
      </c>
      <c r="I53" s="64">
        <f t="shared" si="1"/>
        <v>82</v>
      </c>
    </row>
    <row r="54" spans="1:9" s="52" customFormat="1" ht="12">
      <c r="A54" s="21" t="s">
        <v>89</v>
      </c>
      <c r="B54" s="20" t="s">
        <v>22</v>
      </c>
      <c r="C54" s="20" t="s">
        <v>5</v>
      </c>
      <c r="D54" s="20" t="s">
        <v>14</v>
      </c>
      <c r="E54" s="20" t="s">
        <v>152</v>
      </c>
      <c r="F54" s="20" t="s">
        <v>68</v>
      </c>
      <c r="G54" s="64">
        <v>82</v>
      </c>
      <c r="H54" s="103"/>
      <c r="I54" s="64">
        <f t="shared" si="1"/>
        <v>82</v>
      </c>
    </row>
    <row r="55" spans="1:9" s="52" customFormat="1" ht="12">
      <c r="A55" s="55" t="s">
        <v>59</v>
      </c>
      <c r="B55" s="20" t="s">
        <v>22</v>
      </c>
      <c r="C55" s="20" t="s">
        <v>5</v>
      </c>
      <c r="D55" s="20" t="s">
        <v>14</v>
      </c>
      <c r="E55" s="20" t="s">
        <v>153</v>
      </c>
      <c r="F55" s="20"/>
      <c r="G55" s="64">
        <f>G56+G58+G60</f>
        <v>25244.5</v>
      </c>
      <c r="H55" s="64">
        <f t="shared" ref="H55" si="21">H56+H58+H60</f>
        <v>0</v>
      </c>
      <c r="I55" s="64">
        <f t="shared" si="1"/>
        <v>25244.5</v>
      </c>
    </row>
    <row r="56" spans="1:9" s="52" customFormat="1" ht="24">
      <c r="A56" s="21" t="s">
        <v>61</v>
      </c>
      <c r="B56" s="20" t="s">
        <v>22</v>
      </c>
      <c r="C56" s="20" t="s">
        <v>5</v>
      </c>
      <c r="D56" s="20" t="s">
        <v>14</v>
      </c>
      <c r="E56" s="20" t="s">
        <v>153</v>
      </c>
      <c r="F56" s="20" t="s">
        <v>60</v>
      </c>
      <c r="G56" s="64">
        <f>G57</f>
        <v>23583.9</v>
      </c>
      <c r="H56" s="64">
        <f t="shared" ref="H56" si="22">H57</f>
        <v>0</v>
      </c>
      <c r="I56" s="64">
        <f t="shared" si="1"/>
        <v>23583.9</v>
      </c>
    </row>
    <row r="57" spans="1:9" s="52" customFormat="1" ht="12">
      <c r="A57" s="21" t="s">
        <v>63</v>
      </c>
      <c r="B57" s="20" t="s">
        <v>22</v>
      </c>
      <c r="C57" s="20" t="s">
        <v>5</v>
      </c>
      <c r="D57" s="20" t="s">
        <v>14</v>
      </c>
      <c r="E57" s="20" t="s">
        <v>153</v>
      </c>
      <c r="F57" s="20" t="s">
        <v>62</v>
      </c>
      <c r="G57" s="64">
        <f>18000+210+5373.9</f>
        <v>23583.9</v>
      </c>
      <c r="H57" s="103"/>
      <c r="I57" s="64">
        <f t="shared" si="1"/>
        <v>23583.9</v>
      </c>
    </row>
    <row r="58" spans="1:9" s="52" customFormat="1" ht="12">
      <c r="A58" s="21" t="s">
        <v>69</v>
      </c>
      <c r="B58" s="20" t="s">
        <v>22</v>
      </c>
      <c r="C58" s="20" t="s">
        <v>5</v>
      </c>
      <c r="D58" s="20" t="s">
        <v>14</v>
      </c>
      <c r="E58" s="20" t="s">
        <v>153</v>
      </c>
      <c r="F58" s="20" t="s">
        <v>67</v>
      </c>
      <c r="G58" s="64">
        <f>G59</f>
        <v>1627.3</v>
      </c>
      <c r="H58" s="64">
        <f t="shared" ref="H58" si="23">H59</f>
        <v>0</v>
      </c>
      <c r="I58" s="64">
        <f t="shared" si="1"/>
        <v>1627.3</v>
      </c>
    </row>
    <row r="59" spans="1:9" s="52" customFormat="1" ht="12">
      <c r="A59" s="21" t="s">
        <v>89</v>
      </c>
      <c r="B59" s="20" t="s">
        <v>22</v>
      </c>
      <c r="C59" s="20" t="s">
        <v>5</v>
      </c>
      <c r="D59" s="20" t="s">
        <v>14</v>
      </c>
      <c r="E59" s="20" t="s">
        <v>153</v>
      </c>
      <c r="F59" s="20" t="s">
        <v>68</v>
      </c>
      <c r="G59" s="64">
        <v>1627.3</v>
      </c>
      <c r="H59" s="103"/>
      <c r="I59" s="64">
        <f t="shared" si="1"/>
        <v>1627.3</v>
      </c>
    </row>
    <row r="60" spans="1:9" s="52" customFormat="1" ht="12">
      <c r="A60" s="21" t="s">
        <v>71</v>
      </c>
      <c r="B60" s="20" t="s">
        <v>22</v>
      </c>
      <c r="C60" s="20" t="s">
        <v>5</v>
      </c>
      <c r="D60" s="20" t="s">
        <v>14</v>
      </c>
      <c r="E60" s="20" t="s">
        <v>153</v>
      </c>
      <c r="F60" s="20" t="s">
        <v>22</v>
      </c>
      <c r="G60" s="64">
        <f>G61</f>
        <v>33.299999999999997</v>
      </c>
      <c r="H60" s="64">
        <f t="shared" ref="H60" si="24">H61</f>
        <v>0</v>
      </c>
      <c r="I60" s="64">
        <f t="shared" si="1"/>
        <v>33.299999999999997</v>
      </c>
    </row>
    <row r="61" spans="1:9" s="52" customFormat="1" ht="12">
      <c r="A61" s="21" t="s">
        <v>72</v>
      </c>
      <c r="B61" s="20" t="s">
        <v>22</v>
      </c>
      <c r="C61" s="20" t="s">
        <v>5</v>
      </c>
      <c r="D61" s="20" t="s">
        <v>14</v>
      </c>
      <c r="E61" s="20" t="s">
        <v>153</v>
      </c>
      <c r="F61" s="20" t="s">
        <v>70</v>
      </c>
      <c r="G61" s="64">
        <v>33.299999999999997</v>
      </c>
      <c r="H61" s="103"/>
      <c r="I61" s="64">
        <f t="shared" si="1"/>
        <v>33.299999999999997</v>
      </c>
    </row>
    <row r="62" spans="1:9" s="52" customFormat="1" ht="12" hidden="1">
      <c r="A62" s="21" t="s">
        <v>306</v>
      </c>
      <c r="B62" s="20" t="s">
        <v>22</v>
      </c>
      <c r="C62" s="20" t="s">
        <v>5</v>
      </c>
      <c r="D62" s="20" t="s">
        <v>14</v>
      </c>
      <c r="E62" s="20" t="s">
        <v>308</v>
      </c>
      <c r="F62" s="20"/>
      <c r="G62" s="64">
        <f>G63</f>
        <v>0</v>
      </c>
      <c r="H62" s="103"/>
      <c r="I62" s="64">
        <f t="shared" si="1"/>
        <v>0</v>
      </c>
    </row>
    <row r="63" spans="1:9" s="52" customFormat="1" ht="24" hidden="1">
      <c r="A63" s="21" t="s">
        <v>61</v>
      </c>
      <c r="B63" s="20" t="s">
        <v>22</v>
      </c>
      <c r="C63" s="20" t="s">
        <v>5</v>
      </c>
      <c r="D63" s="20" t="s">
        <v>14</v>
      </c>
      <c r="E63" s="20" t="s">
        <v>308</v>
      </c>
      <c r="F63" s="20" t="s">
        <v>307</v>
      </c>
      <c r="G63" s="64">
        <f>G64</f>
        <v>0</v>
      </c>
      <c r="H63" s="103"/>
      <c r="I63" s="64">
        <f t="shared" si="1"/>
        <v>0</v>
      </c>
    </row>
    <row r="64" spans="1:9" s="52" customFormat="1" ht="12" hidden="1">
      <c r="A64" s="21" t="s">
        <v>63</v>
      </c>
      <c r="B64" s="20" t="s">
        <v>22</v>
      </c>
      <c r="C64" s="20" t="s">
        <v>5</v>
      </c>
      <c r="D64" s="20" t="s">
        <v>14</v>
      </c>
      <c r="E64" s="20" t="s">
        <v>308</v>
      </c>
      <c r="F64" s="20" t="s">
        <v>62</v>
      </c>
      <c r="G64" s="64"/>
      <c r="H64" s="103"/>
      <c r="I64" s="64">
        <f t="shared" si="1"/>
        <v>0</v>
      </c>
    </row>
    <row r="65" spans="1:13" s="56" customFormat="1" ht="12">
      <c r="A65" s="22" t="s">
        <v>141</v>
      </c>
      <c r="B65" s="18" t="s">
        <v>22</v>
      </c>
      <c r="C65" s="18" t="s">
        <v>5</v>
      </c>
      <c r="D65" s="18" t="s">
        <v>8</v>
      </c>
      <c r="E65" s="18"/>
      <c r="F65" s="18"/>
      <c r="G65" s="65">
        <f t="shared" ref="G65:H68" si="25">G66</f>
        <v>6.7</v>
      </c>
      <c r="H65" s="65">
        <f t="shared" si="25"/>
        <v>0</v>
      </c>
      <c r="I65" s="64">
        <f t="shared" si="1"/>
        <v>6.7</v>
      </c>
      <c r="J65" s="113"/>
      <c r="K65" s="113"/>
      <c r="L65" s="113"/>
      <c r="M65" s="113"/>
    </row>
    <row r="66" spans="1:13" s="52" customFormat="1" ht="12">
      <c r="A66" s="21" t="s">
        <v>90</v>
      </c>
      <c r="B66" s="20" t="s">
        <v>22</v>
      </c>
      <c r="C66" s="20" t="s">
        <v>5</v>
      </c>
      <c r="D66" s="20" t="s">
        <v>8</v>
      </c>
      <c r="E66" s="20" t="s">
        <v>150</v>
      </c>
      <c r="F66" s="20"/>
      <c r="G66" s="64">
        <f t="shared" si="25"/>
        <v>6.7</v>
      </c>
      <c r="H66" s="64">
        <f t="shared" si="25"/>
        <v>0</v>
      </c>
      <c r="I66" s="64">
        <f t="shared" si="1"/>
        <v>6.7</v>
      </c>
    </row>
    <row r="67" spans="1:13" s="52" customFormat="1" ht="24">
      <c r="A67" s="21" t="s">
        <v>282</v>
      </c>
      <c r="B67" s="20" t="s">
        <v>22</v>
      </c>
      <c r="C67" s="20" t="s">
        <v>5</v>
      </c>
      <c r="D67" s="20" t="s">
        <v>8</v>
      </c>
      <c r="E67" s="20" t="s">
        <v>154</v>
      </c>
      <c r="F67" s="20"/>
      <c r="G67" s="64">
        <f t="shared" si="25"/>
        <v>6.7</v>
      </c>
      <c r="H67" s="64">
        <f t="shared" si="25"/>
        <v>0</v>
      </c>
      <c r="I67" s="64">
        <f t="shared" si="1"/>
        <v>6.7</v>
      </c>
    </row>
    <row r="68" spans="1:13" s="52" customFormat="1" ht="12">
      <c r="A68" s="21" t="s">
        <v>69</v>
      </c>
      <c r="B68" s="20" t="s">
        <v>22</v>
      </c>
      <c r="C68" s="20" t="s">
        <v>5</v>
      </c>
      <c r="D68" s="20" t="s">
        <v>8</v>
      </c>
      <c r="E68" s="20" t="s">
        <v>154</v>
      </c>
      <c r="F68" s="20" t="s">
        <v>67</v>
      </c>
      <c r="G68" s="64">
        <f t="shared" si="25"/>
        <v>6.7</v>
      </c>
      <c r="H68" s="64">
        <f t="shared" si="25"/>
        <v>0</v>
      </c>
      <c r="I68" s="64">
        <f t="shared" si="1"/>
        <v>6.7</v>
      </c>
    </row>
    <row r="69" spans="1:13" s="52" customFormat="1" ht="12">
      <c r="A69" s="21" t="s">
        <v>89</v>
      </c>
      <c r="B69" s="20" t="s">
        <v>22</v>
      </c>
      <c r="C69" s="20" t="s">
        <v>5</v>
      </c>
      <c r="D69" s="20" t="s">
        <v>8</v>
      </c>
      <c r="E69" s="20" t="s">
        <v>154</v>
      </c>
      <c r="F69" s="20" t="s">
        <v>68</v>
      </c>
      <c r="G69" s="64">
        <v>6.7</v>
      </c>
      <c r="H69" s="103"/>
      <c r="I69" s="64">
        <f t="shared" si="1"/>
        <v>6.7</v>
      </c>
    </row>
    <row r="70" spans="1:13" s="52" customFormat="1" ht="24">
      <c r="A70" s="22" t="s">
        <v>29</v>
      </c>
      <c r="B70" s="18" t="s">
        <v>22</v>
      </c>
      <c r="C70" s="18" t="s">
        <v>5</v>
      </c>
      <c r="D70" s="18" t="s">
        <v>15</v>
      </c>
      <c r="E70" s="18"/>
      <c r="F70" s="18"/>
      <c r="G70" s="65">
        <f>G71</f>
        <v>1771.2</v>
      </c>
      <c r="H70" s="65">
        <f t="shared" ref="H70:H71" si="26">H71</f>
        <v>0</v>
      </c>
      <c r="I70" s="64">
        <f t="shared" si="1"/>
        <v>1771.2</v>
      </c>
    </row>
    <row r="71" spans="1:13" s="98" customFormat="1" ht="12">
      <c r="A71" s="21" t="s">
        <v>90</v>
      </c>
      <c r="B71" s="20" t="s">
        <v>22</v>
      </c>
      <c r="C71" s="20" t="s">
        <v>5</v>
      </c>
      <c r="D71" s="20" t="s">
        <v>15</v>
      </c>
      <c r="E71" s="20" t="s">
        <v>150</v>
      </c>
      <c r="F71" s="20"/>
      <c r="G71" s="64">
        <f>G72</f>
        <v>1771.2</v>
      </c>
      <c r="H71" s="64">
        <f t="shared" si="26"/>
        <v>0</v>
      </c>
      <c r="I71" s="64">
        <f t="shared" si="1"/>
        <v>1771.2</v>
      </c>
      <c r="J71" s="114"/>
      <c r="K71" s="114"/>
      <c r="L71" s="114"/>
      <c r="M71" s="114"/>
    </row>
    <row r="72" spans="1:13" s="54" customFormat="1" ht="12">
      <c r="A72" s="55" t="s">
        <v>59</v>
      </c>
      <c r="B72" s="20" t="s">
        <v>22</v>
      </c>
      <c r="C72" s="20" t="s">
        <v>5</v>
      </c>
      <c r="D72" s="20" t="s">
        <v>15</v>
      </c>
      <c r="E72" s="20" t="s">
        <v>153</v>
      </c>
      <c r="F72" s="20"/>
      <c r="G72" s="64">
        <f>G73+G75+G77</f>
        <v>1771.2</v>
      </c>
      <c r="H72" s="64">
        <f t="shared" ref="H72" si="27">H73+H75+H77</f>
        <v>0</v>
      </c>
      <c r="I72" s="64">
        <f t="shared" si="1"/>
        <v>1771.2</v>
      </c>
      <c r="J72" s="52"/>
      <c r="K72" s="52"/>
      <c r="L72" s="52"/>
      <c r="M72" s="52"/>
    </row>
    <row r="73" spans="1:13" s="54" customFormat="1" ht="24">
      <c r="A73" s="21" t="s">
        <v>61</v>
      </c>
      <c r="B73" s="20" t="s">
        <v>22</v>
      </c>
      <c r="C73" s="20" t="s">
        <v>5</v>
      </c>
      <c r="D73" s="20" t="s">
        <v>15</v>
      </c>
      <c r="E73" s="20" t="s">
        <v>153</v>
      </c>
      <c r="F73" s="20" t="s">
        <v>60</v>
      </c>
      <c r="G73" s="64">
        <f>G74</f>
        <v>1770.2</v>
      </c>
      <c r="H73" s="64">
        <f t="shared" ref="H73" si="28">H74</f>
        <v>0</v>
      </c>
      <c r="I73" s="64">
        <f t="shared" si="1"/>
        <v>1770.2</v>
      </c>
      <c r="J73" s="52"/>
      <c r="K73" s="52"/>
      <c r="L73" s="52"/>
      <c r="M73" s="52"/>
    </row>
    <row r="74" spans="1:13" s="54" customFormat="1" ht="12">
      <c r="A74" s="21" t="s">
        <v>63</v>
      </c>
      <c r="B74" s="20" t="s">
        <v>22</v>
      </c>
      <c r="C74" s="20" t="s">
        <v>5</v>
      </c>
      <c r="D74" s="20" t="s">
        <v>15</v>
      </c>
      <c r="E74" s="20" t="s">
        <v>153</v>
      </c>
      <c r="F74" s="20" t="s">
        <v>62</v>
      </c>
      <c r="G74" s="64">
        <f>1316.9+55.5+397.8</f>
        <v>1770.2</v>
      </c>
      <c r="H74" s="83"/>
      <c r="I74" s="64">
        <f t="shared" si="1"/>
        <v>1770.2</v>
      </c>
      <c r="J74" s="52"/>
      <c r="K74" s="52"/>
      <c r="L74" s="52"/>
      <c r="M74" s="52"/>
    </row>
    <row r="75" spans="1:13" s="54" customFormat="1" ht="12">
      <c r="A75" s="21" t="s">
        <v>69</v>
      </c>
      <c r="B75" s="20" t="s">
        <v>22</v>
      </c>
      <c r="C75" s="20" t="s">
        <v>5</v>
      </c>
      <c r="D75" s="20" t="s">
        <v>15</v>
      </c>
      <c r="E75" s="20" t="s">
        <v>153</v>
      </c>
      <c r="F75" s="20" t="s">
        <v>67</v>
      </c>
      <c r="G75" s="64">
        <f>G76</f>
        <v>1</v>
      </c>
      <c r="H75" s="64">
        <f t="shared" ref="H75" si="29">H76</f>
        <v>0</v>
      </c>
      <c r="I75" s="64">
        <f t="shared" si="1"/>
        <v>1</v>
      </c>
      <c r="J75" s="52"/>
      <c r="K75" s="52"/>
      <c r="L75" s="52"/>
      <c r="M75" s="52"/>
    </row>
    <row r="76" spans="1:13" s="54" customFormat="1" ht="12">
      <c r="A76" s="21" t="s">
        <v>89</v>
      </c>
      <c r="B76" s="20" t="s">
        <v>22</v>
      </c>
      <c r="C76" s="20" t="s">
        <v>5</v>
      </c>
      <c r="D76" s="20" t="s">
        <v>15</v>
      </c>
      <c r="E76" s="20" t="s">
        <v>153</v>
      </c>
      <c r="F76" s="20" t="s">
        <v>68</v>
      </c>
      <c r="G76" s="64">
        <v>1</v>
      </c>
      <c r="H76" s="83"/>
      <c r="I76" s="64">
        <f t="shared" si="1"/>
        <v>1</v>
      </c>
      <c r="J76" s="52"/>
      <c r="K76" s="52"/>
      <c r="L76" s="52"/>
      <c r="M76" s="52"/>
    </row>
    <row r="77" spans="1:13" s="54" customFormat="1" ht="12" hidden="1">
      <c r="A77" s="21" t="s">
        <v>71</v>
      </c>
      <c r="B77" s="20" t="s">
        <v>22</v>
      </c>
      <c r="C77" s="20" t="s">
        <v>5</v>
      </c>
      <c r="D77" s="20" t="s">
        <v>15</v>
      </c>
      <c r="E77" s="20" t="s">
        <v>153</v>
      </c>
      <c r="F77" s="20" t="s">
        <v>22</v>
      </c>
      <c r="G77" s="64">
        <f>G78</f>
        <v>0</v>
      </c>
      <c r="H77" s="83"/>
      <c r="I77" s="63">
        <f t="shared" si="1"/>
        <v>0</v>
      </c>
      <c r="J77" s="52"/>
      <c r="K77" s="52"/>
      <c r="L77" s="52"/>
      <c r="M77" s="52"/>
    </row>
    <row r="78" spans="1:13" s="54" customFormat="1" ht="12" hidden="1">
      <c r="A78" s="21" t="s">
        <v>72</v>
      </c>
      <c r="B78" s="20" t="s">
        <v>22</v>
      </c>
      <c r="C78" s="20" t="s">
        <v>5</v>
      </c>
      <c r="D78" s="20" t="s">
        <v>15</v>
      </c>
      <c r="E78" s="20" t="s">
        <v>153</v>
      </c>
      <c r="F78" s="20" t="s">
        <v>70</v>
      </c>
      <c r="G78" s="64">
        <v>0</v>
      </c>
      <c r="H78" s="83"/>
      <c r="I78" s="63">
        <f t="shared" si="1"/>
        <v>0</v>
      </c>
      <c r="J78" s="52"/>
      <c r="K78" s="52"/>
      <c r="L78" s="52"/>
      <c r="M78" s="52"/>
    </row>
    <row r="79" spans="1:13" s="56" customFormat="1" ht="12">
      <c r="A79" s="22" t="s">
        <v>51</v>
      </c>
      <c r="B79" s="18" t="s">
        <v>22</v>
      </c>
      <c r="C79" s="18" t="s">
        <v>5</v>
      </c>
      <c r="D79" s="18" t="s">
        <v>48</v>
      </c>
      <c r="E79" s="18"/>
      <c r="F79" s="18"/>
      <c r="G79" s="65">
        <f>G92+G105+G80+G101+G88</f>
        <v>11730.9</v>
      </c>
      <c r="H79" s="65">
        <f>H92+H105+H80+H101+H88</f>
        <v>891.40000000000009</v>
      </c>
      <c r="I79" s="65">
        <f t="shared" ref="I79:I164" si="30">G79+H79</f>
        <v>12622.3</v>
      </c>
      <c r="J79" s="113"/>
      <c r="K79" s="113"/>
      <c r="L79" s="113"/>
      <c r="M79" s="113"/>
    </row>
    <row r="80" spans="1:13" s="52" customFormat="1" ht="24">
      <c r="A80" s="21" t="s">
        <v>129</v>
      </c>
      <c r="B80" s="20" t="s">
        <v>22</v>
      </c>
      <c r="C80" s="20" t="s">
        <v>5</v>
      </c>
      <c r="D80" s="20" t="s">
        <v>48</v>
      </c>
      <c r="E80" s="20" t="s">
        <v>155</v>
      </c>
      <c r="F80" s="20"/>
      <c r="G80" s="64">
        <f>G81</f>
        <v>13</v>
      </c>
      <c r="H80" s="64">
        <f t="shared" ref="H80" si="31">H81</f>
        <v>159.69999999999999</v>
      </c>
      <c r="I80" s="64">
        <f t="shared" si="30"/>
        <v>172.7</v>
      </c>
    </row>
    <row r="81" spans="1:13" s="52" customFormat="1" ht="14.25" customHeight="1">
      <c r="A81" s="21" t="s">
        <v>128</v>
      </c>
      <c r="B81" s="20" t="s">
        <v>22</v>
      </c>
      <c r="C81" s="20" t="s">
        <v>5</v>
      </c>
      <c r="D81" s="20" t="s">
        <v>48</v>
      </c>
      <c r="E81" s="20" t="s">
        <v>156</v>
      </c>
      <c r="F81" s="20"/>
      <c r="G81" s="64">
        <f>G82+G85</f>
        <v>13</v>
      </c>
      <c r="H81" s="64">
        <f>H82+H85</f>
        <v>159.69999999999999</v>
      </c>
      <c r="I81" s="64">
        <f t="shared" si="30"/>
        <v>172.7</v>
      </c>
    </row>
    <row r="82" spans="1:13" s="52" customFormat="1" ht="14.25" customHeight="1">
      <c r="A82" s="21" t="s">
        <v>309</v>
      </c>
      <c r="B82" s="20" t="s">
        <v>22</v>
      </c>
      <c r="C82" s="20" t="s">
        <v>5</v>
      </c>
      <c r="D82" s="20" t="s">
        <v>48</v>
      </c>
      <c r="E82" s="20" t="s">
        <v>310</v>
      </c>
      <c r="F82" s="20"/>
      <c r="G82" s="64">
        <f>G83</f>
        <v>13</v>
      </c>
      <c r="H82" s="64">
        <f t="shared" ref="H82:H83" si="32">H83</f>
        <v>159.69999999999999</v>
      </c>
      <c r="I82" s="64">
        <f t="shared" si="30"/>
        <v>172.7</v>
      </c>
    </row>
    <row r="83" spans="1:13" s="52" customFormat="1" ht="14.25" customHeight="1">
      <c r="A83" s="21" t="s">
        <v>95</v>
      </c>
      <c r="B83" s="20" t="s">
        <v>22</v>
      </c>
      <c r="C83" s="20" t="s">
        <v>5</v>
      </c>
      <c r="D83" s="20" t="s">
        <v>48</v>
      </c>
      <c r="E83" s="20" t="s">
        <v>310</v>
      </c>
      <c r="F83" s="20" t="s">
        <v>94</v>
      </c>
      <c r="G83" s="64">
        <f>G84</f>
        <v>13</v>
      </c>
      <c r="H83" s="64">
        <f t="shared" si="32"/>
        <v>159.69999999999999</v>
      </c>
      <c r="I83" s="64">
        <f t="shared" si="30"/>
        <v>172.7</v>
      </c>
    </row>
    <row r="84" spans="1:13" s="52" customFormat="1" ht="14.25" customHeight="1">
      <c r="A84" s="21" t="s">
        <v>294</v>
      </c>
      <c r="B84" s="20" t="s">
        <v>22</v>
      </c>
      <c r="C84" s="20" t="s">
        <v>5</v>
      </c>
      <c r="D84" s="20" t="s">
        <v>48</v>
      </c>
      <c r="E84" s="20" t="s">
        <v>310</v>
      </c>
      <c r="F84" s="20" t="s">
        <v>295</v>
      </c>
      <c r="G84" s="64">
        <v>13</v>
      </c>
      <c r="H84" s="103">
        <v>159.69999999999999</v>
      </c>
      <c r="I84" s="64">
        <f t="shared" si="30"/>
        <v>172.7</v>
      </c>
    </row>
    <row r="85" spans="1:13" s="52" customFormat="1" ht="12" hidden="1">
      <c r="A85" s="21" t="s">
        <v>311</v>
      </c>
      <c r="B85" s="20" t="s">
        <v>22</v>
      </c>
      <c r="C85" s="20" t="s">
        <v>5</v>
      </c>
      <c r="D85" s="20" t="s">
        <v>48</v>
      </c>
      <c r="E85" s="20" t="s">
        <v>157</v>
      </c>
      <c r="F85" s="20"/>
      <c r="G85" s="64">
        <f>G86</f>
        <v>0</v>
      </c>
      <c r="H85" s="103"/>
      <c r="I85" s="64">
        <f t="shared" si="30"/>
        <v>0</v>
      </c>
    </row>
    <row r="86" spans="1:13" s="52" customFormat="1" ht="12" hidden="1">
      <c r="A86" s="21" t="s">
        <v>95</v>
      </c>
      <c r="B86" s="20" t="s">
        <v>22</v>
      </c>
      <c r="C86" s="20" t="s">
        <v>5</v>
      </c>
      <c r="D86" s="20" t="s">
        <v>48</v>
      </c>
      <c r="E86" s="20" t="s">
        <v>157</v>
      </c>
      <c r="F86" s="20" t="s">
        <v>94</v>
      </c>
      <c r="G86" s="64">
        <f>G87</f>
        <v>0</v>
      </c>
      <c r="H86" s="103"/>
      <c r="I86" s="64">
        <f t="shared" si="30"/>
        <v>0</v>
      </c>
    </row>
    <row r="87" spans="1:13" s="52" customFormat="1" ht="12" hidden="1">
      <c r="A87" s="21" t="s">
        <v>294</v>
      </c>
      <c r="B87" s="20" t="s">
        <v>22</v>
      </c>
      <c r="C87" s="20" t="s">
        <v>5</v>
      </c>
      <c r="D87" s="20" t="s">
        <v>48</v>
      </c>
      <c r="E87" s="20" t="s">
        <v>157</v>
      </c>
      <c r="F87" s="20" t="s">
        <v>295</v>
      </c>
      <c r="G87" s="64"/>
      <c r="H87" s="103"/>
      <c r="I87" s="64">
        <f t="shared" si="30"/>
        <v>0</v>
      </c>
    </row>
    <row r="88" spans="1:13" s="52" customFormat="1" ht="24">
      <c r="A88" s="21" t="s">
        <v>343</v>
      </c>
      <c r="B88" s="20" t="s">
        <v>22</v>
      </c>
      <c r="C88" s="20" t="s">
        <v>5</v>
      </c>
      <c r="D88" s="20" t="s">
        <v>48</v>
      </c>
      <c r="E88" s="20" t="s">
        <v>172</v>
      </c>
      <c r="F88" s="20"/>
      <c r="G88" s="64">
        <f t="shared" ref="G88:H90" si="33">G89</f>
        <v>0</v>
      </c>
      <c r="H88" s="64">
        <f t="shared" si="33"/>
        <v>11.7</v>
      </c>
      <c r="I88" s="64">
        <f t="shared" si="30"/>
        <v>11.7</v>
      </c>
    </row>
    <row r="89" spans="1:13" s="52" customFormat="1" ht="13.5" customHeight="1">
      <c r="A89" s="21" t="s">
        <v>100</v>
      </c>
      <c r="B89" s="20" t="s">
        <v>22</v>
      </c>
      <c r="C89" s="20" t="s">
        <v>5</v>
      </c>
      <c r="D89" s="20" t="s">
        <v>48</v>
      </c>
      <c r="E89" s="20" t="s">
        <v>174</v>
      </c>
      <c r="F89" s="20"/>
      <c r="G89" s="64">
        <f t="shared" si="33"/>
        <v>0</v>
      </c>
      <c r="H89" s="64">
        <f t="shared" si="33"/>
        <v>11.7</v>
      </c>
      <c r="I89" s="64">
        <f t="shared" si="30"/>
        <v>11.7</v>
      </c>
    </row>
    <row r="90" spans="1:13" s="52" customFormat="1" ht="12">
      <c r="A90" s="24" t="s">
        <v>69</v>
      </c>
      <c r="B90" s="20" t="s">
        <v>22</v>
      </c>
      <c r="C90" s="20" t="s">
        <v>5</v>
      </c>
      <c r="D90" s="20" t="s">
        <v>48</v>
      </c>
      <c r="E90" s="20" t="s">
        <v>174</v>
      </c>
      <c r="F90" s="20" t="s">
        <v>67</v>
      </c>
      <c r="G90" s="64">
        <f t="shared" si="33"/>
        <v>0</v>
      </c>
      <c r="H90" s="64">
        <f t="shared" si="33"/>
        <v>11.7</v>
      </c>
      <c r="I90" s="64">
        <f t="shared" si="30"/>
        <v>11.7</v>
      </c>
    </row>
    <row r="91" spans="1:13" s="52" customFormat="1" ht="12">
      <c r="A91" s="24" t="s">
        <v>87</v>
      </c>
      <c r="B91" s="20" t="s">
        <v>22</v>
      </c>
      <c r="C91" s="20" t="s">
        <v>5</v>
      </c>
      <c r="D91" s="20" t="s">
        <v>48</v>
      </c>
      <c r="E91" s="20" t="s">
        <v>174</v>
      </c>
      <c r="F91" s="20" t="s">
        <v>68</v>
      </c>
      <c r="G91" s="64">
        <v>0</v>
      </c>
      <c r="H91" s="103">
        <v>11.7</v>
      </c>
      <c r="I91" s="64">
        <f t="shared" si="30"/>
        <v>11.7</v>
      </c>
    </row>
    <row r="92" spans="1:13" s="54" customFormat="1" ht="12">
      <c r="A92" s="21" t="s">
        <v>73</v>
      </c>
      <c r="B92" s="20" t="s">
        <v>22</v>
      </c>
      <c r="C92" s="20" t="s">
        <v>5</v>
      </c>
      <c r="D92" s="20" t="s">
        <v>48</v>
      </c>
      <c r="E92" s="20" t="s">
        <v>158</v>
      </c>
      <c r="F92" s="20"/>
      <c r="G92" s="64">
        <f>G93</f>
        <v>9931</v>
      </c>
      <c r="H92" s="64">
        <f t="shared" ref="H92" si="34">H93</f>
        <v>0</v>
      </c>
      <c r="I92" s="64">
        <f t="shared" si="30"/>
        <v>9931</v>
      </c>
      <c r="J92" s="52"/>
      <c r="K92" s="52"/>
      <c r="L92" s="52"/>
      <c r="M92" s="52"/>
    </row>
    <row r="93" spans="1:13" s="54" customFormat="1" ht="12">
      <c r="A93" s="21" t="s">
        <v>74</v>
      </c>
      <c r="B93" s="20" t="s">
        <v>22</v>
      </c>
      <c r="C93" s="20" t="s">
        <v>5</v>
      </c>
      <c r="D93" s="20" t="s">
        <v>48</v>
      </c>
      <c r="E93" s="20" t="s">
        <v>159</v>
      </c>
      <c r="F93" s="20"/>
      <c r="G93" s="64">
        <f>G94+G96+G98</f>
        <v>9931</v>
      </c>
      <c r="H93" s="64">
        <f t="shared" ref="H93" si="35">H94+H96+H98</f>
        <v>0</v>
      </c>
      <c r="I93" s="64">
        <f t="shared" si="30"/>
        <v>9931</v>
      </c>
      <c r="J93" s="52"/>
      <c r="K93" s="52"/>
      <c r="L93" s="52"/>
      <c r="M93" s="52"/>
    </row>
    <row r="94" spans="1:13" s="54" customFormat="1" ht="24">
      <c r="A94" s="21" t="s">
        <v>61</v>
      </c>
      <c r="B94" s="20" t="s">
        <v>22</v>
      </c>
      <c r="C94" s="20" t="s">
        <v>5</v>
      </c>
      <c r="D94" s="20" t="s">
        <v>48</v>
      </c>
      <c r="E94" s="20" t="s">
        <v>159</v>
      </c>
      <c r="F94" s="20" t="s">
        <v>60</v>
      </c>
      <c r="G94" s="64">
        <f>G95</f>
        <v>5589.8</v>
      </c>
      <c r="H94" s="64">
        <f t="shared" ref="H94" si="36">H95</f>
        <v>0</v>
      </c>
      <c r="I94" s="64">
        <f t="shared" si="30"/>
        <v>5589.8</v>
      </c>
      <c r="J94" s="52"/>
      <c r="K94" s="52"/>
      <c r="L94" s="52"/>
      <c r="M94" s="52"/>
    </row>
    <row r="95" spans="1:13" s="54" customFormat="1" ht="12">
      <c r="A95" s="21" t="s">
        <v>76</v>
      </c>
      <c r="B95" s="20" t="s">
        <v>22</v>
      </c>
      <c r="C95" s="20" t="s">
        <v>5</v>
      </c>
      <c r="D95" s="20" t="s">
        <v>48</v>
      </c>
      <c r="E95" s="20" t="s">
        <v>159</v>
      </c>
      <c r="F95" s="20" t="s">
        <v>75</v>
      </c>
      <c r="G95" s="64">
        <v>5589.8</v>
      </c>
      <c r="H95" s="103"/>
      <c r="I95" s="64">
        <f t="shared" si="30"/>
        <v>5589.8</v>
      </c>
      <c r="J95" s="52"/>
      <c r="K95" s="52"/>
      <c r="L95" s="52"/>
      <c r="M95" s="52"/>
    </row>
    <row r="96" spans="1:13" s="54" customFormat="1" ht="12">
      <c r="A96" s="21" t="s">
        <v>69</v>
      </c>
      <c r="B96" s="20" t="s">
        <v>22</v>
      </c>
      <c r="C96" s="20" t="s">
        <v>5</v>
      </c>
      <c r="D96" s="20" t="s">
        <v>48</v>
      </c>
      <c r="E96" s="20" t="s">
        <v>159</v>
      </c>
      <c r="F96" s="20" t="s">
        <v>67</v>
      </c>
      <c r="G96" s="64">
        <f>G97</f>
        <v>4311.2</v>
      </c>
      <c r="H96" s="64">
        <f t="shared" ref="H96" si="37">H97</f>
        <v>5</v>
      </c>
      <c r="I96" s="64">
        <f t="shared" si="30"/>
        <v>4316.2</v>
      </c>
      <c r="J96" s="52"/>
      <c r="K96" s="52"/>
      <c r="L96" s="52"/>
      <c r="M96" s="52"/>
    </row>
    <row r="97" spans="1:13" s="54" customFormat="1" ht="12">
      <c r="A97" s="21" t="s">
        <v>89</v>
      </c>
      <c r="B97" s="20" t="s">
        <v>22</v>
      </c>
      <c r="C97" s="20" t="s">
        <v>5</v>
      </c>
      <c r="D97" s="20" t="s">
        <v>48</v>
      </c>
      <c r="E97" s="20" t="s">
        <v>159</v>
      </c>
      <c r="F97" s="20" t="s">
        <v>68</v>
      </c>
      <c r="G97" s="64">
        <v>4311.2</v>
      </c>
      <c r="H97" s="103">
        <f>5</f>
        <v>5</v>
      </c>
      <c r="I97" s="64">
        <f t="shared" si="30"/>
        <v>4316.2</v>
      </c>
      <c r="J97" s="52"/>
      <c r="K97" s="52"/>
      <c r="L97" s="52"/>
      <c r="M97" s="52"/>
    </row>
    <row r="98" spans="1:13" s="54" customFormat="1" ht="12">
      <c r="A98" s="21" t="s">
        <v>71</v>
      </c>
      <c r="B98" s="20" t="s">
        <v>22</v>
      </c>
      <c r="C98" s="20" t="s">
        <v>5</v>
      </c>
      <c r="D98" s="20" t="s">
        <v>48</v>
      </c>
      <c r="E98" s="20" t="s">
        <v>159</v>
      </c>
      <c r="F98" s="20" t="s">
        <v>22</v>
      </c>
      <c r="G98" s="64">
        <f>G99+G100</f>
        <v>30</v>
      </c>
      <c r="H98" s="64">
        <f t="shared" ref="H98" si="38">H99+H100</f>
        <v>-5</v>
      </c>
      <c r="I98" s="64">
        <f t="shared" si="30"/>
        <v>25</v>
      </c>
      <c r="J98" s="52"/>
      <c r="K98" s="52"/>
      <c r="L98" s="52"/>
      <c r="M98" s="52"/>
    </row>
    <row r="99" spans="1:13" s="54" customFormat="1" ht="12" hidden="1">
      <c r="A99" s="21" t="s">
        <v>312</v>
      </c>
      <c r="B99" s="20" t="s">
        <v>22</v>
      </c>
      <c r="C99" s="20" t="s">
        <v>5</v>
      </c>
      <c r="D99" s="20" t="s">
        <v>48</v>
      </c>
      <c r="E99" s="20" t="s">
        <v>159</v>
      </c>
      <c r="F99" s="20" t="s">
        <v>313</v>
      </c>
      <c r="G99" s="64"/>
      <c r="H99" s="83"/>
      <c r="I99" s="64">
        <f t="shared" si="30"/>
        <v>0</v>
      </c>
      <c r="J99" s="52"/>
      <c r="K99" s="52"/>
      <c r="L99" s="52"/>
      <c r="M99" s="52"/>
    </row>
    <row r="100" spans="1:13" s="54" customFormat="1" ht="12">
      <c r="A100" s="21" t="s">
        <v>72</v>
      </c>
      <c r="B100" s="20" t="s">
        <v>22</v>
      </c>
      <c r="C100" s="20" t="s">
        <v>5</v>
      </c>
      <c r="D100" s="20" t="s">
        <v>48</v>
      </c>
      <c r="E100" s="20" t="s">
        <v>159</v>
      </c>
      <c r="F100" s="20" t="s">
        <v>70</v>
      </c>
      <c r="G100" s="64">
        <v>30</v>
      </c>
      <c r="H100" s="103">
        <f>-0.3-5.7+1</f>
        <v>-5</v>
      </c>
      <c r="I100" s="64">
        <f t="shared" si="30"/>
        <v>25</v>
      </c>
      <c r="J100" s="52"/>
      <c r="K100" s="52"/>
      <c r="L100" s="52"/>
      <c r="M100" s="52"/>
    </row>
    <row r="101" spans="1:13" s="54" customFormat="1" ht="12">
      <c r="A101" s="21" t="s">
        <v>266</v>
      </c>
      <c r="B101" s="20" t="s">
        <v>22</v>
      </c>
      <c r="C101" s="20" t="s">
        <v>5</v>
      </c>
      <c r="D101" s="20" t="s">
        <v>48</v>
      </c>
      <c r="E101" s="20" t="s">
        <v>192</v>
      </c>
      <c r="F101" s="20"/>
      <c r="G101" s="64">
        <f t="shared" ref="G101:H103" si="39">G102</f>
        <v>116.9</v>
      </c>
      <c r="H101" s="64">
        <f t="shared" si="39"/>
        <v>0</v>
      </c>
      <c r="I101" s="64">
        <f t="shared" si="30"/>
        <v>116.9</v>
      </c>
      <c r="J101" s="52"/>
      <c r="K101" s="52"/>
      <c r="L101" s="52"/>
      <c r="M101" s="52"/>
    </row>
    <row r="102" spans="1:13" s="54" customFormat="1" ht="12">
      <c r="A102" s="21" t="s">
        <v>106</v>
      </c>
      <c r="B102" s="20" t="s">
        <v>22</v>
      </c>
      <c r="C102" s="20" t="s">
        <v>5</v>
      </c>
      <c r="D102" s="20" t="s">
        <v>48</v>
      </c>
      <c r="E102" s="20" t="s">
        <v>193</v>
      </c>
      <c r="F102" s="20"/>
      <c r="G102" s="64">
        <f t="shared" si="39"/>
        <v>116.9</v>
      </c>
      <c r="H102" s="64">
        <f t="shared" si="39"/>
        <v>0</v>
      </c>
      <c r="I102" s="64">
        <f t="shared" si="30"/>
        <v>116.9</v>
      </c>
      <c r="J102" s="52"/>
      <c r="K102" s="52"/>
      <c r="L102" s="52"/>
      <c r="M102" s="52"/>
    </row>
    <row r="103" spans="1:13" s="54" customFormat="1" ht="15" customHeight="1">
      <c r="A103" s="21" t="s">
        <v>69</v>
      </c>
      <c r="B103" s="20" t="s">
        <v>22</v>
      </c>
      <c r="C103" s="20" t="s">
        <v>5</v>
      </c>
      <c r="D103" s="20" t="s">
        <v>48</v>
      </c>
      <c r="E103" s="20" t="s">
        <v>193</v>
      </c>
      <c r="F103" s="20" t="s">
        <v>67</v>
      </c>
      <c r="G103" s="64">
        <f t="shared" si="39"/>
        <v>116.9</v>
      </c>
      <c r="H103" s="64">
        <f t="shared" si="39"/>
        <v>0</v>
      </c>
      <c r="I103" s="64">
        <f t="shared" si="30"/>
        <v>116.9</v>
      </c>
      <c r="J103" s="52"/>
      <c r="K103" s="52"/>
      <c r="L103" s="52"/>
      <c r="M103" s="52"/>
    </row>
    <row r="104" spans="1:13" s="54" customFormat="1" ht="15" customHeight="1">
      <c r="A104" s="21" t="s">
        <v>89</v>
      </c>
      <c r="B104" s="20" t="s">
        <v>22</v>
      </c>
      <c r="C104" s="20" t="s">
        <v>5</v>
      </c>
      <c r="D104" s="20" t="s">
        <v>48</v>
      </c>
      <c r="E104" s="20" t="s">
        <v>193</v>
      </c>
      <c r="F104" s="20" t="s">
        <v>68</v>
      </c>
      <c r="G104" s="64">
        <v>116.9</v>
      </c>
      <c r="H104" s="103"/>
      <c r="I104" s="64">
        <f t="shared" si="30"/>
        <v>116.9</v>
      </c>
      <c r="J104" s="52"/>
      <c r="K104" s="52"/>
      <c r="L104" s="52"/>
      <c r="M104" s="52"/>
    </row>
    <row r="105" spans="1:13" s="54" customFormat="1" ht="12">
      <c r="A105" s="21" t="s">
        <v>51</v>
      </c>
      <c r="B105" s="57" t="s">
        <v>22</v>
      </c>
      <c r="C105" s="57" t="s">
        <v>5</v>
      </c>
      <c r="D105" s="57" t="s">
        <v>48</v>
      </c>
      <c r="E105" s="57" t="s">
        <v>160</v>
      </c>
      <c r="F105" s="20"/>
      <c r="G105" s="64">
        <f>G112+G117+G109+G106</f>
        <v>1670</v>
      </c>
      <c r="H105" s="64">
        <f>H112+H117+H109+H106</f>
        <v>720</v>
      </c>
      <c r="I105" s="64">
        <f t="shared" si="30"/>
        <v>2390</v>
      </c>
      <c r="J105" s="52"/>
      <c r="K105" s="52"/>
      <c r="L105" s="52"/>
      <c r="M105" s="52"/>
    </row>
    <row r="106" spans="1:13" s="54" customFormat="1" ht="24">
      <c r="A106" s="21" t="s">
        <v>511</v>
      </c>
      <c r="B106" s="57" t="s">
        <v>22</v>
      </c>
      <c r="C106" s="57" t="s">
        <v>5</v>
      </c>
      <c r="D106" s="57" t="s">
        <v>48</v>
      </c>
      <c r="E106" s="57" t="s">
        <v>510</v>
      </c>
      <c r="F106" s="20"/>
      <c r="G106" s="64">
        <f>G107</f>
        <v>0</v>
      </c>
      <c r="H106" s="64">
        <f>H107</f>
        <v>420</v>
      </c>
      <c r="I106" s="64">
        <f t="shared" si="30"/>
        <v>420</v>
      </c>
      <c r="J106" s="52"/>
      <c r="K106" s="52"/>
      <c r="L106" s="52"/>
      <c r="M106" s="52"/>
    </row>
    <row r="107" spans="1:13" s="54" customFormat="1" ht="12">
      <c r="A107" s="21" t="s">
        <v>69</v>
      </c>
      <c r="B107" s="57" t="s">
        <v>22</v>
      </c>
      <c r="C107" s="57" t="s">
        <v>5</v>
      </c>
      <c r="D107" s="57" t="s">
        <v>48</v>
      </c>
      <c r="E107" s="57" t="s">
        <v>510</v>
      </c>
      <c r="F107" s="20" t="s">
        <v>67</v>
      </c>
      <c r="G107" s="64">
        <f>G108</f>
        <v>0</v>
      </c>
      <c r="H107" s="64">
        <f>H108</f>
        <v>420</v>
      </c>
      <c r="I107" s="64">
        <f t="shared" si="30"/>
        <v>420</v>
      </c>
      <c r="J107" s="52"/>
      <c r="K107" s="52"/>
      <c r="L107" s="52"/>
      <c r="M107" s="52"/>
    </row>
    <row r="108" spans="1:13" s="54" customFormat="1" ht="12">
      <c r="A108" s="21" t="s">
        <v>89</v>
      </c>
      <c r="B108" s="57" t="s">
        <v>22</v>
      </c>
      <c r="C108" s="57" t="s">
        <v>5</v>
      </c>
      <c r="D108" s="57" t="s">
        <v>48</v>
      </c>
      <c r="E108" s="57" t="s">
        <v>510</v>
      </c>
      <c r="F108" s="20" t="s">
        <v>68</v>
      </c>
      <c r="G108" s="64">
        <v>0</v>
      </c>
      <c r="H108" s="64">
        <v>420</v>
      </c>
      <c r="I108" s="64">
        <f t="shared" si="30"/>
        <v>420</v>
      </c>
      <c r="J108" s="52"/>
      <c r="K108" s="52"/>
      <c r="L108" s="52"/>
      <c r="M108" s="52"/>
    </row>
    <row r="109" spans="1:13" s="54" customFormat="1" ht="12">
      <c r="A109" s="21" t="s">
        <v>430</v>
      </c>
      <c r="B109" s="57" t="s">
        <v>22</v>
      </c>
      <c r="C109" s="57" t="s">
        <v>5</v>
      </c>
      <c r="D109" s="57" t="s">
        <v>48</v>
      </c>
      <c r="E109" s="57" t="s">
        <v>429</v>
      </c>
      <c r="F109" s="20"/>
      <c r="G109" s="64">
        <f>G110</f>
        <v>1300</v>
      </c>
      <c r="H109" s="64">
        <f>H110</f>
        <v>300</v>
      </c>
      <c r="I109" s="64">
        <f t="shared" si="30"/>
        <v>1600</v>
      </c>
      <c r="J109" s="52"/>
      <c r="K109" s="52"/>
      <c r="L109" s="52"/>
      <c r="M109" s="52"/>
    </row>
    <row r="110" spans="1:13" s="54" customFormat="1" ht="12">
      <c r="A110" s="21" t="s">
        <v>138</v>
      </c>
      <c r="B110" s="57" t="s">
        <v>22</v>
      </c>
      <c r="C110" s="57" t="s">
        <v>5</v>
      </c>
      <c r="D110" s="57" t="s">
        <v>48</v>
      </c>
      <c r="E110" s="57" t="s">
        <v>429</v>
      </c>
      <c r="F110" s="20" t="s">
        <v>135</v>
      </c>
      <c r="G110" s="64">
        <f>G111</f>
        <v>1300</v>
      </c>
      <c r="H110" s="64">
        <f>H111</f>
        <v>300</v>
      </c>
      <c r="I110" s="64">
        <f t="shared" si="30"/>
        <v>1600</v>
      </c>
      <c r="J110" s="52"/>
      <c r="K110" s="52"/>
      <c r="L110" s="52"/>
      <c r="M110" s="52"/>
    </row>
    <row r="111" spans="1:13" s="54" customFormat="1" ht="12">
      <c r="A111" s="21" t="s">
        <v>137</v>
      </c>
      <c r="B111" s="57" t="s">
        <v>22</v>
      </c>
      <c r="C111" s="57" t="s">
        <v>5</v>
      </c>
      <c r="D111" s="57" t="s">
        <v>48</v>
      </c>
      <c r="E111" s="57" t="s">
        <v>429</v>
      </c>
      <c r="F111" s="20" t="s">
        <v>136</v>
      </c>
      <c r="G111" s="64">
        <v>1300</v>
      </c>
      <c r="H111" s="64">
        <f>300</f>
        <v>300</v>
      </c>
      <c r="I111" s="64">
        <f t="shared" si="30"/>
        <v>1600</v>
      </c>
      <c r="J111" s="52"/>
      <c r="K111" s="52"/>
      <c r="L111" s="52"/>
      <c r="M111" s="52"/>
    </row>
    <row r="112" spans="1:13" s="54" customFormat="1" ht="24">
      <c r="A112" s="21" t="s">
        <v>131</v>
      </c>
      <c r="B112" s="57" t="s">
        <v>22</v>
      </c>
      <c r="C112" s="57" t="s">
        <v>5</v>
      </c>
      <c r="D112" s="57" t="s">
        <v>48</v>
      </c>
      <c r="E112" s="57" t="s">
        <v>161</v>
      </c>
      <c r="F112" s="57"/>
      <c r="G112" s="64">
        <f>G115+G113</f>
        <v>370</v>
      </c>
      <c r="H112" s="64">
        <f t="shared" ref="H112" si="40">H115+H113</f>
        <v>0</v>
      </c>
      <c r="I112" s="64">
        <f t="shared" si="30"/>
        <v>370</v>
      </c>
      <c r="J112" s="52"/>
      <c r="K112" s="52"/>
      <c r="L112" s="52"/>
      <c r="M112" s="52"/>
    </row>
    <row r="113" spans="1:88" s="54" customFormat="1" ht="12" hidden="1">
      <c r="A113" s="21" t="s">
        <v>69</v>
      </c>
      <c r="B113" s="57" t="s">
        <v>22</v>
      </c>
      <c r="C113" s="57" t="s">
        <v>5</v>
      </c>
      <c r="D113" s="57" t="s">
        <v>48</v>
      </c>
      <c r="E113" s="57" t="s">
        <v>161</v>
      </c>
      <c r="F113" s="57" t="s">
        <v>67</v>
      </c>
      <c r="G113" s="64">
        <f>G114</f>
        <v>0</v>
      </c>
      <c r="H113" s="83"/>
      <c r="I113" s="64">
        <f t="shared" si="30"/>
        <v>0</v>
      </c>
      <c r="J113" s="52"/>
      <c r="K113" s="52"/>
      <c r="L113" s="52"/>
      <c r="M113" s="52"/>
    </row>
    <row r="114" spans="1:88" s="54" customFormat="1" ht="12" hidden="1">
      <c r="A114" s="21" t="s">
        <v>89</v>
      </c>
      <c r="B114" s="57" t="s">
        <v>22</v>
      </c>
      <c r="C114" s="57" t="s">
        <v>5</v>
      </c>
      <c r="D114" s="57" t="s">
        <v>48</v>
      </c>
      <c r="E114" s="57" t="s">
        <v>161</v>
      </c>
      <c r="F114" s="57" t="s">
        <v>68</v>
      </c>
      <c r="G114" s="64"/>
      <c r="H114" s="83"/>
      <c r="I114" s="64">
        <f t="shared" si="30"/>
        <v>0</v>
      </c>
      <c r="J114" s="52"/>
      <c r="K114" s="52"/>
      <c r="L114" s="52"/>
      <c r="M114" s="52"/>
    </row>
    <row r="115" spans="1:88" s="54" customFormat="1" ht="13.5" customHeight="1">
      <c r="A115" s="21" t="s">
        <v>71</v>
      </c>
      <c r="B115" s="57" t="s">
        <v>22</v>
      </c>
      <c r="C115" s="57" t="s">
        <v>5</v>
      </c>
      <c r="D115" s="57" t="s">
        <v>48</v>
      </c>
      <c r="E115" s="57" t="s">
        <v>161</v>
      </c>
      <c r="F115" s="57" t="s">
        <v>22</v>
      </c>
      <c r="G115" s="64">
        <f>G116</f>
        <v>370</v>
      </c>
      <c r="H115" s="64">
        <f t="shared" ref="H115" si="41">H116</f>
        <v>0</v>
      </c>
      <c r="I115" s="64">
        <f t="shared" si="30"/>
        <v>370</v>
      </c>
      <c r="J115" s="52"/>
      <c r="K115" s="52"/>
      <c r="L115" s="52"/>
      <c r="M115" s="52"/>
    </row>
    <row r="116" spans="1:88" s="54" customFormat="1" ht="25.5" customHeight="1">
      <c r="A116" s="21" t="s">
        <v>344</v>
      </c>
      <c r="B116" s="57" t="s">
        <v>22</v>
      </c>
      <c r="C116" s="57" t="s">
        <v>5</v>
      </c>
      <c r="D116" s="57" t="s">
        <v>48</v>
      </c>
      <c r="E116" s="57" t="s">
        <v>161</v>
      </c>
      <c r="F116" s="57" t="s">
        <v>77</v>
      </c>
      <c r="G116" s="64">
        <v>370</v>
      </c>
      <c r="H116" s="83"/>
      <c r="I116" s="64">
        <f t="shared" si="30"/>
        <v>370</v>
      </c>
      <c r="J116" s="52"/>
      <c r="K116" s="52"/>
      <c r="L116" s="52"/>
      <c r="M116" s="52"/>
    </row>
    <row r="117" spans="1:88" s="52" customFormat="1" ht="12" hidden="1">
      <c r="A117" s="21" t="s">
        <v>240</v>
      </c>
      <c r="B117" s="20" t="s">
        <v>22</v>
      </c>
      <c r="C117" s="20" t="s">
        <v>5</v>
      </c>
      <c r="D117" s="20" t="s">
        <v>48</v>
      </c>
      <c r="E117" s="20" t="s">
        <v>351</v>
      </c>
      <c r="F117" s="20"/>
      <c r="G117" s="64">
        <f>G120+G118</f>
        <v>0</v>
      </c>
      <c r="H117" s="103"/>
      <c r="I117" s="63">
        <f t="shared" si="30"/>
        <v>0</v>
      </c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</row>
    <row r="118" spans="1:88" s="52" customFormat="1" ht="12" hidden="1">
      <c r="A118" s="21" t="s">
        <v>69</v>
      </c>
      <c r="B118" s="20" t="s">
        <v>22</v>
      </c>
      <c r="C118" s="20" t="s">
        <v>5</v>
      </c>
      <c r="D118" s="20" t="s">
        <v>48</v>
      </c>
      <c r="E118" s="20" t="s">
        <v>351</v>
      </c>
      <c r="F118" s="20" t="s">
        <v>67</v>
      </c>
      <c r="G118" s="64">
        <f>G119</f>
        <v>0</v>
      </c>
      <c r="H118" s="103"/>
      <c r="I118" s="63">
        <f t="shared" si="30"/>
        <v>0</v>
      </c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6"/>
      <c r="BK118" s="46"/>
      <c r="BL118" s="46"/>
      <c r="BM118" s="46"/>
      <c r="BN118" s="46"/>
      <c r="BO118" s="46"/>
      <c r="BP118" s="46"/>
      <c r="BQ118" s="46"/>
      <c r="BR118" s="46"/>
      <c r="BS118" s="46"/>
      <c r="BT118" s="46"/>
      <c r="BU118" s="46"/>
      <c r="BV118" s="46"/>
      <c r="BW118" s="46"/>
      <c r="BX118" s="46"/>
      <c r="BY118" s="46"/>
      <c r="BZ118" s="46"/>
      <c r="CA118" s="46"/>
      <c r="CB118" s="46"/>
      <c r="CC118" s="46"/>
      <c r="CD118" s="46"/>
      <c r="CE118" s="46"/>
      <c r="CF118" s="46"/>
      <c r="CG118" s="46"/>
      <c r="CH118" s="46"/>
      <c r="CI118" s="46"/>
      <c r="CJ118" s="46"/>
    </row>
    <row r="119" spans="1:88" s="52" customFormat="1" ht="12" hidden="1">
      <c r="A119" s="21" t="s">
        <v>89</v>
      </c>
      <c r="B119" s="20" t="s">
        <v>22</v>
      </c>
      <c r="C119" s="20" t="s">
        <v>5</v>
      </c>
      <c r="D119" s="20" t="s">
        <v>48</v>
      </c>
      <c r="E119" s="20" t="s">
        <v>351</v>
      </c>
      <c r="F119" s="20" t="s">
        <v>68</v>
      </c>
      <c r="G119" s="64"/>
      <c r="H119" s="103"/>
      <c r="I119" s="63">
        <f t="shared" si="30"/>
        <v>0</v>
      </c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  <c r="BH119" s="46"/>
      <c r="BI119" s="46"/>
      <c r="BJ119" s="46"/>
      <c r="BK119" s="46"/>
      <c r="BL119" s="46"/>
      <c r="BM119" s="46"/>
      <c r="BN119" s="46"/>
      <c r="BO119" s="46"/>
      <c r="BP119" s="46"/>
      <c r="BQ119" s="46"/>
      <c r="BR119" s="46"/>
      <c r="BS119" s="46"/>
      <c r="BT119" s="46"/>
      <c r="BU119" s="46"/>
      <c r="BV119" s="46"/>
      <c r="BW119" s="46"/>
      <c r="BX119" s="46"/>
      <c r="BY119" s="46"/>
      <c r="BZ119" s="46"/>
      <c r="CA119" s="46"/>
      <c r="CB119" s="46"/>
      <c r="CC119" s="46"/>
      <c r="CD119" s="46"/>
      <c r="CE119" s="46"/>
      <c r="CF119" s="46"/>
      <c r="CG119" s="46"/>
      <c r="CH119" s="46"/>
      <c r="CI119" s="46"/>
      <c r="CJ119" s="46"/>
    </row>
    <row r="120" spans="1:88" s="52" customFormat="1" ht="12" hidden="1">
      <c r="A120" s="29" t="s">
        <v>71</v>
      </c>
      <c r="B120" s="20" t="s">
        <v>22</v>
      </c>
      <c r="C120" s="20" t="s">
        <v>5</v>
      </c>
      <c r="D120" s="20" t="s">
        <v>48</v>
      </c>
      <c r="E120" s="20" t="s">
        <v>351</v>
      </c>
      <c r="F120" s="20" t="s">
        <v>22</v>
      </c>
      <c r="G120" s="64">
        <f t="shared" ref="G120" si="42">G121</f>
        <v>0</v>
      </c>
      <c r="H120" s="103"/>
      <c r="I120" s="63">
        <f t="shared" si="30"/>
        <v>0</v>
      </c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6"/>
      <c r="BK120" s="46"/>
      <c r="BL120" s="46"/>
      <c r="BM120" s="46"/>
      <c r="BN120" s="46"/>
      <c r="BO120" s="46"/>
      <c r="BP120" s="46"/>
      <c r="BQ120" s="46"/>
      <c r="BR120" s="46"/>
      <c r="BS120" s="46"/>
      <c r="BT120" s="46"/>
      <c r="BU120" s="46"/>
      <c r="BV120" s="46"/>
      <c r="BW120" s="46"/>
      <c r="BX120" s="46"/>
      <c r="BY120" s="46"/>
      <c r="BZ120" s="46"/>
      <c r="CA120" s="46"/>
      <c r="CB120" s="46"/>
      <c r="CC120" s="46"/>
      <c r="CD120" s="46"/>
      <c r="CE120" s="46"/>
      <c r="CF120" s="46"/>
      <c r="CG120" s="46"/>
      <c r="CH120" s="46"/>
      <c r="CI120" s="46"/>
      <c r="CJ120" s="46"/>
    </row>
    <row r="121" spans="1:88" s="52" customFormat="1" ht="12" hidden="1">
      <c r="A121" s="21" t="s">
        <v>312</v>
      </c>
      <c r="B121" s="20" t="s">
        <v>22</v>
      </c>
      <c r="C121" s="20" t="s">
        <v>5</v>
      </c>
      <c r="D121" s="20" t="s">
        <v>48</v>
      </c>
      <c r="E121" s="20" t="s">
        <v>351</v>
      </c>
      <c r="F121" s="20" t="s">
        <v>313</v>
      </c>
      <c r="G121" s="64"/>
      <c r="H121" s="103"/>
      <c r="I121" s="63">
        <f t="shared" si="30"/>
        <v>0</v>
      </c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46"/>
      <c r="BC121" s="46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46"/>
      <c r="CD121" s="46"/>
      <c r="CE121" s="46"/>
      <c r="CF121" s="46"/>
      <c r="CG121" s="46"/>
      <c r="CH121" s="46"/>
      <c r="CI121" s="46"/>
      <c r="CJ121" s="46"/>
    </row>
    <row r="122" spans="1:88" s="54" customFormat="1" ht="12">
      <c r="A122" s="25" t="s">
        <v>224</v>
      </c>
      <c r="B122" s="59" t="s">
        <v>22</v>
      </c>
      <c r="C122" s="59" t="s">
        <v>7</v>
      </c>
      <c r="D122" s="59"/>
      <c r="E122" s="59"/>
      <c r="F122" s="59"/>
      <c r="G122" s="63">
        <f>G135+G123</f>
        <v>268.39999999999998</v>
      </c>
      <c r="H122" s="63">
        <f>H135+H123</f>
        <v>685</v>
      </c>
      <c r="I122" s="63">
        <f t="shared" si="30"/>
        <v>953.4</v>
      </c>
      <c r="J122" s="52"/>
      <c r="K122" s="52"/>
      <c r="L122" s="52"/>
      <c r="M122" s="52"/>
    </row>
    <row r="123" spans="1:88" s="54" customFormat="1" ht="24">
      <c r="A123" s="61" t="s">
        <v>57</v>
      </c>
      <c r="B123" s="60" t="s">
        <v>22</v>
      </c>
      <c r="C123" s="60" t="s">
        <v>7</v>
      </c>
      <c r="D123" s="60" t="s">
        <v>12</v>
      </c>
      <c r="E123" s="60"/>
      <c r="F123" s="60"/>
      <c r="G123" s="65">
        <f>G124+G131</f>
        <v>68.399999999999991</v>
      </c>
      <c r="H123" s="65">
        <f>H124+H131</f>
        <v>690.6</v>
      </c>
      <c r="I123" s="65">
        <f t="shared" si="30"/>
        <v>759</v>
      </c>
      <c r="J123" s="52"/>
      <c r="K123" s="52"/>
      <c r="L123" s="52"/>
      <c r="M123" s="52"/>
    </row>
    <row r="124" spans="1:88" s="54" customFormat="1" ht="36">
      <c r="A124" s="29" t="s">
        <v>432</v>
      </c>
      <c r="B124" s="57" t="s">
        <v>22</v>
      </c>
      <c r="C124" s="57" t="s">
        <v>7</v>
      </c>
      <c r="D124" s="57" t="s">
        <v>12</v>
      </c>
      <c r="E124" s="57" t="s">
        <v>405</v>
      </c>
      <c r="F124" s="57"/>
      <c r="G124" s="64">
        <f>G125+G128</f>
        <v>12.6</v>
      </c>
      <c r="H124" s="64">
        <f>H125+H128</f>
        <v>690.6</v>
      </c>
      <c r="I124" s="64">
        <f t="shared" si="30"/>
        <v>703.2</v>
      </c>
      <c r="J124" s="52"/>
      <c r="K124" s="52"/>
      <c r="L124" s="52"/>
      <c r="M124" s="52"/>
    </row>
    <row r="125" spans="1:88" s="54" customFormat="1" ht="24">
      <c r="A125" s="29" t="s">
        <v>125</v>
      </c>
      <c r="B125" s="57" t="s">
        <v>22</v>
      </c>
      <c r="C125" s="57" t="s">
        <v>7</v>
      </c>
      <c r="D125" s="57" t="s">
        <v>12</v>
      </c>
      <c r="E125" s="57" t="s">
        <v>481</v>
      </c>
      <c r="F125" s="75"/>
      <c r="G125" s="64">
        <f>G126</f>
        <v>12.6</v>
      </c>
      <c r="H125" s="64">
        <f>H126</f>
        <v>5.6</v>
      </c>
      <c r="I125" s="64">
        <f t="shared" si="30"/>
        <v>18.2</v>
      </c>
      <c r="J125" s="52"/>
      <c r="K125" s="52"/>
      <c r="L125" s="52"/>
      <c r="M125" s="52"/>
    </row>
    <row r="126" spans="1:88" s="54" customFormat="1" ht="12">
      <c r="A126" s="21" t="s">
        <v>69</v>
      </c>
      <c r="B126" s="57" t="s">
        <v>22</v>
      </c>
      <c r="C126" s="57" t="s">
        <v>7</v>
      </c>
      <c r="D126" s="57" t="s">
        <v>12</v>
      </c>
      <c r="E126" s="57" t="s">
        <v>415</v>
      </c>
      <c r="F126" s="57" t="s">
        <v>67</v>
      </c>
      <c r="G126" s="64">
        <f t="shared" ref="G126:H126" si="43">G127</f>
        <v>12.6</v>
      </c>
      <c r="H126" s="64">
        <f t="shared" si="43"/>
        <v>5.6</v>
      </c>
      <c r="I126" s="64">
        <f t="shared" si="30"/>
        <v>18.2</v>
      </c>
      <c r="J126" s="52"/>
      <c r="K126" s="52"/>
      <c r="L126" s="52"/>
      <c r="M126" s="52"/>
    </row>
    <row r="127" spans="1:88" s="54" customFormat="1" ht="12">
      <c r="A127" s="21" t="s">
        <v>89</v>
      </c>
      <c r="B127" s="57" t="s">
        <v>22</v>
      </c>
      <c r="C127" s="57" t="s">
        <v>7</v>
      </c>
      <c r="D127" s="57" t="s">
        <v>12</v>
      </c>
      <c r="E127" s="57" t="s">
        <v>415</v>
      </c>
      <c r="F127" s="57" t="s">
        <v>68</v>
      </c>
      <c r="G127" s="64">
        <v>12.6</v>
      </c>
      <c r="H127" s="103">
        <f>5.6</f>
        <v>5.6</v>
      </c>
      <c r="I127" s="64">
        <f t="shared" si="30"/>
        <v>18.2</v>
      </c>
      <c r="J127" s="52"/>
      <c r="K127" s="52"/>
      <c r="L127" s="52"/>
      <c r="M127" s="52"/>
    </row>
    <row r="128" spans="1:88" s="54" customFormat="1" ht="12">
      <c r="A128" s="21" t="s">
        <v>508</v>
      </c>
      <c r="B128" s="57" t="s">
        <v>22</v>
      </c>
      <c r="C128" s="57" t="s">
        <v>7</v>
      </c>
      <c r="D128" s="57" t="s">
        <v>12</v>
      </c>
      <c r="E128" s="57" t="s">
        <v>507</v>
      </c>
      <c r="F128" s="57"/>
      <c r="G128" s="64">
        <f>G129</f>
        <v>0</v>
      </c>
      <c r="H128" s="64">
        <f>H129</f>
        <v>685</v>
      </c>
      <c r="I128" s="64">
        <f t="shared" si="30"/>
        <v>685</v>
      </c>
      <c r="J128" s="52"/>
      <c r="K128" s="52"/>
      <c r="L128" s="52"/>
      <c r="M128" s="52"/>
    </row>
    <row r="129" spans="1:13" s="54" customFormat="1" ht="12">
      <c r="A129" s="24" t="s">
        <v>80</v>
      </c>
      <c r="B129" s="57" t="s">
        <v>22</v>
      </c>
      <c r="C129" s="57" t="s">
        <v>7</v>
      </c>
      <c r="D129" s="57" t="s">
        <v>12</v>
      </c>
      <c r="E129" s="57" t="s">
        <v>507</v>
      </c>
      <c r="F129" s="57" t="s">
        <v>79</v>
      </c>
      <c r="G129" s="64">
        <f>G130</f>
        <v>0</v>
      </c>
      <c r="H129" s="64">
        <f>H130</f>
        <v>685</v>
      </c>
      <c r="I129" s="64">
        <f t="shared" si="30"/>
        <v>685</v>
      </c>
      <c r="J129" s="52"/>
      <c r="K129" s="52"/>
      <c r="L129" s="52"/>
      <c r="M129" s="52"/>
    </row>
    <row r="130" spans="1:13" s="54" customFormat="1" ht="12">
      <c r="A130" s="21" t="s">
        <v>325</v>
      </c>
      <c r="B130" s="57" t="s">
        <v>22</v>
      </c>
      <c r="C130" s="57" t="s">
        <v>7</v>
      </c>
      <c r="D130" s="57" t="s">
        <v>12</v>
      </c>
      <c r="E130" s="57" t="s">
        <v>507</v>
      </c>
      <c r="F130" s="57" t="s">
        <v>227</v>
      </c>
      <c r="G130" s="64">
        <v>0</v>
      </c>
      <c r="H130" s="103">
        <v>685</v>
      </c>
      <c r="I130" s="64">
        <f t="shared" si="30"/>
        <v>685</v>
      </c>
      <c r="J130" s="52"/>
      <c r="K130" s="52"/>
      <c r="L130" s="52"/>
      <c r="M130" s="52"/>
    </row>
    <row r="131" spans="1:13" s="54" customFormat="1" ht="12">
      <c r="A131" s="21" t="s">
        <v>266</v>
      </c>
      <c r="B131" s="57" t="s">
        <v>22</v>
      </c>
      <c r="C131" s="57" t="s">
        <v>7</v>
      </c>
      <c r="D131" s="57" t="s">
        <v>12</v>
      </c>
      <c r="E131" s="57" t="s">
        <v>192</v>
      </c>
      <c r="F131" s="57"/>
      <c r="G131" s="64">
        <f t="shared" ref="G131:H133" si="44">G132</f>
        <v>55.8</v>
      </c>
      <c r="H131" s="64">
        <f t="shared" si="44"/>
        <v>0</v>
      </c>
      <c r="I131" s="64">
        <f t="shared" si="30"/>
        <v>55.8</v>
      </c>
      <c r="J131" s="52"/>
      <c r="K131" s="52"/>
      <c r="L131" s="52"/>
      <c r="M131" s="52"/>
    </row>
    <row r="132" spans="1:13" s="54" customFormat="1" ht="12">
      <c r="A132" s="21" t="s">
        <v>106</v>
      </c>
      <c r="B132" s="57" t="s">
        <v>22</v>
      </c>
      <c r="C132" s="57" t="s">
        <v>7</v>
      </c>
      <c r="D132" s="57" t="s">
        <v>12</v>
      </c>
      <c r="E132" s="57" t="s">
        <v>193</v>
      </c>
      <c r="F132" s="75"/>
      <c r="G132" s="64">
        <f t="shared" si="44"/>
        <v>55.8</v>
      </c>
      <c r="H132" s="64">
        <f t="shared" si="44"/>
        <v>0</v>
      </c>
      <c r="I132" s="64">
        <f t="shared" si="30"/>
        <v>55.8</v>
      </c>
      <c r="J132" s="52"/>
      <c r="K132" s="52"/>
      <c r="L132" s="52"/>
      <c r="M132" s="52"/>
    </row>
    <row r="133" spans="1:13" s="54" customFormat="1" ht="12">
      <c r="A133" s="21" t="s">
        <v>69</v>
      </c>
      <c r="B133" s="57" t="s">
        <v>22</v>
      </c>
      <c r="C133" s="57" t="s">
        <v>7</v>
      </c>
      <c r="D133" s="57" t="s">
        <v>12</v>
      </c>
      <c r="E133" s="57" t="s">
        <v>193</v>
      </c>
      <c r="F133" s="57" t="s">
        <v>67</v>
      </c>
      <c r="G133" s="64">
        <f t="shared" si="44"/>
        <v>55.8</v>
      </c>
      <c r="H133" s="64">
        <f t="shared" si="44"/>
        <v>0</v>
      </c>
      <c r="I133" s="64">
        <f t="shared" si="30"/>
        <v>55.8</v>
      </c>
      <c r="J133" s="52"/>
      <c r="K133" s="52"/>
      <c r="L133" s="52"/>
      <c r="M133" s="52"/>
    </row>
    <row r="134" spans="1:13" s="54" customFormat="1" ht="12">
      <c r="A134" s="21" t="s">
        <v>89</v>
      </c>
      <c r="B134" s="57" t="s">
        <v>22</v>
      </c>
      <c r="C134" s="57" t="s">
        <v>7</v>
      </c>
      <c r="D134" s="57" t="s">
        <v>12</v>
      </c>
      <c r="E134" s="57" t="s">
        <v>193</v>
      </c>
      <c r="F134" s="57" t="s">
        <v>68</v>
      </c>
      <c r="G134" s="64">
        <v>55.8</v>
      </c>
      <c r="H134" s="109"/>
      <c r="I134" s="64">
        <f t="shared" si="30"/>
        <v>55.8</v>
      </c>
      <c r="J134" s="52"/>
      <c r="K134" s="52"/>
      <c r="L134" s="52"/>
      <c r="M134" s="52"/>
    </row>
    <row r="135" spans="1:13" s="56" customFormat="1" ht="12">
      <c r="A135" s="22" t="s">
        <v>448</v>
      </c>
      <c r="B135" s="60" t="s">
        <v>22</v>
      </c>
      <c r="C135" s="60" t="s">
        <v>7</v>
      </c>
      <c r="D135" s="60" t="s">
        <v>13</v>
      </c>
      <c r="E135" s="60"/>
      <c r="F135" s="60"/>
      <c r="G135" s="65">
        <f t="shared" ref="G135:H138" si="45">G136</f>
        <v>200</v>
      </c>
      <c r="H135" s="65">
        <f t="shared" si="45"/>
        <v>-5.6</v>
      </c>
      <c r="I135" s="65">
        <f t="shared" si="30"/>
        <v>194.4</v>
      </c>
      <c r="J135" s="113"/>
      <c r="K135" s="113"/>
      <c r="L135" s="113"/>
      <c r="M135" s="113"/>
    </row>
    <row r="136" spans="1:13" s="54" customFormat="1" ht="36">
      <c r="A136" s="29" t="s">
        <v>432</v>
      </c>
      <c r="B136" s="57" t="s">
        <v>22</v>
      </c>
      <c r="C136" s="57" t="s">
        <v>7</v>
      </c>
      <c r="D136" s="57" t="s">
        <v>13</v>
      </c>
      <c r="E136" s="57" t="s">
        <v>405</v>
      </c>
      <c r="F136" s="57"/>
      <c r="G136" s="64">
        <f t="shared" si="45"/>
        <v>200</v>
      </c>
      <c r="H136" s="64">
        <f t="shared" si="45"/>
        <v>-5.6</v>
      </c>
      <c r="I136" s="64">
        <f t="shared" si="30"/>
        <v>194.4</v>
      </c>
      <c r="J136" s="52"/>
      <c r="K136" s="52"/>
      <c r="L136" s="52"/>
      <c r="M136" s="52"/>
    </row>
    <row r="137" spans="1:13" s="54" customFormat="1" ht="12">
      <c r="A137" s="21" t="s">
        <v>449</v>
      </c>
      <c r="B137" s="57" t="s">
        <v>22</v>
      </c>
      <c r="C137" s="57" t="s">
        <v>7</v>
      </c>
      <c r="D137" s="57" t="s">
        <v>13</v>
      </c>
      <c r="E137" s="57" t="s">
        <v>450</v>
      </c>
      <c r="F137" s="57"/>
      <c r="G137" s="64">
        <f t="shared" si="45"/>
        <v>200</v>
      </c>
      <c r="H137" s="64">
        <f t="shared" si="45"/>
        <v>-5.6</v>
      </c>
      <c r="I137" s="64">
        <f t="shared" si="30"/>
        <v>194.4</v>
      </c>
      <c r="J137" s="52"/>
      <c r="K137" s="52"/>
      <c r="L137" s="52"/>
      <c r="M137" s="52"/>
    </row>
    <row r="138" spans="1:13" s="54" customFormat="1" ht="12">
      <c r="A138" s="21" t="s">
        <v>69</v>
      </c>
      <c r="B138" s="57" t="s">
        <v>22</v>
      </c>
      <c r="C138" s="57" t="s">
        <v>7</v>
      </c>
      <c r="D138" s="57" t="s">
        <v>13</v>
      </c>
      <c r="E138" s="57" t="s">
        <v>450</v>
      </c>
      <c r="F138" s="57" t="s">
        <v>67</v>
      </c>
      <c r="G138" s="64">
        <f t="shared" si="45"/>
        <v>200</v>
      </c>
      <c r="H138" s="64">
        <f t="shared" si="45"/>
        <v>-5.6</v>
      </c>
      <c r="I138" s="64">
        <f t="shared" si="30"/>
        <v>194.4</v>
      </c>
      <c r="J138" s="52"/>
      <c r="K138" s="52"/>
      <c r="L138" s="52"/>
      <c r="M138" s="52"/>
    </row>
    <row r="139" spans="1:13" s="54" customFormat="1" ht="12">
      <c r="A139" s="21" t="s">
        <v>89</v>
      </c>
      <c r="B139" s="57" t="s">
        <v>22</v>
      </c>
      <c r="C139" s="57" t="s">
        <v>7</v>
      </c>
      <c r="D139" s="57" t="s">
        <v>13</v>
      </c>
      <c r="E139" s="57" t="s">
        <v>450</v>
      </c>
      <c r="F139" s="57" t="s">
        <v>68</v>
      </c>
      <c r="G139" s="64">
        <v>200</v>
      </c>
      <c r="H139" s="103">
        <f>-5.6</f>
        <v>-5.6</v>
      </c>
      <c r="I139" s="64">
        <f t="shared" si="30"/>
        <v>194.4</v>
      </c>
      <c r="J139" s="52"/>
      <c r="K139" s="52"/>
      <c r="L139" s="52"/>
      <c r="M139" s="52"/>
    </row>
    <row r="140" spans="1:13" s="54" customFormat="1" ht="12">
      <c r="A140" s="15" t="s">
        <v>2</v>
      </c>
      <c r="B140" s="32">
        <v>800</v>
      </c>
      <c r="C140" s="16" t="s">
        <v>14</v>
      </c>
      <c r="D140" s="16"/>
      <c r="E140" s="16"/>
      <c r="F140" s="16"/>
      <c r="G140" s="63">
        <f>G174+G153+G141</f>
        <v>41796.000000000007</v>
      </c>
      <c r="H140" s="63">
        <f>H174+H153+H141</f>
        <v>625.29999999999995</v>
      </c>
      <c r="I140" s="63">
        <f t="shared" si="30"/>
        <v>42421.30000000001</v>
      </c>
      <c r="J140" s="52"/>
      <c r="K140" s="52"/>
      <c r="L140" s="52"/>
      <c r="M140" s="52"/>
    </row>
    <row r="141" spans="1:13" s="56" customFormat="1" ht="12">
      <c r="A141" s="22" t="s">
        <v>16</v>
      </c>
      <c r="B141" s="18" t="s">
        <v>22</v>
      </c>
      <c r="C141" s="18" t="s">
        <v>14</v>
      </c>
      <c r="D141" s="18" t="s">
        <v>17</v>
      </c>
      <c r="E141" s="19"/>
      <c r="F141" s="19"/>
      <c r="G141" s="65">
        <f t="shared" ref="G141:H142" si="46">G142</f>
        <v>4112</v>
      </c>
      <c r="H141" s="65">
        <f t="shared" si="46"/>
        <v>-1177</v>
      </c>
      <c r="I141" s="65">
        <f t="shared" si="30"/>
        <v>2935</v>
      </c>
      <c r="J141" s="113"/>
      <c r="K141" s="113"/>
      <c r="L141" s="113"/>
      <c r="M141" s="113"/>
    </row>
    <row r="142" spans="1:13" s="52" customFormat="1" ht="12">
      <c r="A142" s="21" t="s">
        <v>232</v>
      </c>
      <c r="B142" s="20" t="s">
        <v>22</v>
      </c>
      <c r="C142" s="20" t="s">
        <v>14</v>
      </c>
      <c r="D142" s="20" t="s">
        <v>17</v>
      </c>
      <c r="E142" s="20" t="s">
        <v>225</v>
      </c>
      <c r="F142" s="20"/>
      <c r="G142" s="64">
        <f t="shared" si="46"/>
        <v>4112</v>
      </c>
      <c r="H142" s="64">
        <f t="shared" si="46"/>
        <v>-1177</v>
      </c>
      <c r="I142" s="64">
        <f t="shared" si="30"/>
        <v>2935</v>
      </c>
    </row>
    <row r="143" spans="1:13" s="52" customFormat="1" ht="24">
      <c r="A143" s="21" t="s">
        <v>506</v>
      </c>
      <c r="B143" s="20" t="s">
        <v>22</v>
      </c>
      <c r="C143" s="20" t="s">
        <v>14</v>
      </c>
      <c r="D143" s="20" t="s">
        <v>17</v>
      </c>
      <c r="E143" s="20" t="s">
        <v>233</v>
      </c>
      <c r="F143" s="20"/>
      <c r="G143" s="64">
        <f>G144+G147+G150</f>
        <v>4112</v>
      </c>
      <c r="H143" s="64">
        <f t="shared" ref="H143" si="47">H144+H147+H150</f>
        <v>-1177</v>
      </c>
      <c r="I143" s="64">
        <f t="shared" si="30"/>
        <v>2935</v>
      </c>
    </row>
    <row r="144" spans="1:13" s="52" customFormat="1" ht="24">
      <c r="A144" s="21" t="s">
        <v>212</v>
      </c>
      <c r="B144" s="20" t="s">
        <v>22</v>
      </c>
      <c r="C144" s="20" t="s">
        <v>14</v>
      </c>
      <c r="D144" s="20" t="s">
        <v>17</v>
      </c>
      <c r="E144" s="20" t="s">
        <v>234</v>
      </c>
      <c r="F144" s="20"/>
      <c r="G144" s="64">
        <f>G145</f>
        <v>2935</v>
      </c>
      <c r="H144" s="64">
        <f t="shared" ref="H144:H145" si="48">H145</f>
        <v>0</v>
      </c>
      <c r="I144" s="64">
        <f t="shared" si="30"/>
        <v>2935</v>
      </c>
    </row>
    <row r="145" spans="1:13" s="52" customFormat="1" ht="12">
      <c r="A145" s="21" t="s">
        <v>69</v>
      </c>
      <c r="B145" s="20" t="s">
        <v>22</v>
      </c>
      <c r="C145" s="20" t="s">
        <v>14</v>
      </c>
      <c r="D145" s="20" t="s">
        <v>17</v>
      </c>
      <c r="E145" s="20" t="s">
        <v>234</v>
      </c>
      <c r="F145" s="20" t="s">
        <v>67</v>
      </c>
      <c r="G145" s="64">
        <f>G146</f>
        <v>2935</v>
      </c>
      <c r="H145" s="64">
        <f t="shared" si="48"/>
        <v>0</v>
      </c>
      <c r="I145" s="64">
        <f t="shared" si="30"/>
        <v>2935</v>
      </c>
    </row>
    <row r="146" spans="1:13" s="52" customFormat="1" ht="15.75" customHeight="1">
      <c r="A146" s="21" t="s">
        <v>89</v>
      </c>
      <c r="B146" s="20" t="s">
        <v>22</v>
      </c>
      <c r="C146" s="20" t="s">
        <v>14</v>
      </c>
      <c r="D146" s="20" t="s">
        <v>17</v>
      </c>
      <c r="E146" s="20" t="s">
        <v>234</v>
      </c>
      <c r="F146" s="20" t="s">
        <v>68</v>
      </c>
      <c r="G146" s="64">
        <v>2935</v>
      </c>
      <c r="H146" s="103"/>
      <c r="I146" s="64">
        <f t="shared" si="30"/>
        <v>2935</v>
      </c>
    </row>
    <row r="147" spans="1:13" s="52" customFormat="1" ht="12" hidden="1">
      <c r="A147" s="21" t="s">
        <v>314</v>
      </c>
      <c r="B147" s="20" t="s">
        <v>22</v>
      </c>
      <c r="C147" s="20" t="s">
        <v>14</v>
      </c>
      <c r="D147" s="20" t="s">
        <v>17</v>
      </c>
      <c r="E147" s="20" t="s">
        <v>315</v>
      </c>
      <c r="F147" s="20"/>
      <c r="G147" s="64">
        <f>G148</f>
        <v>0</v>
      </c>
      <c r="H147" s="103"/>
      <c r="I147" s="64">
        <f t="shared" si="30"/>
        <v>0</v>
      </c>
    </row>
    <row r="148" spans="1:13" s="52" customFormat="1" ht="12" hidden="1">
      <c r="A148" s="21" t="s">
        <v>69</v>
      </c>
      <c r="B148" s="20" t="s">
        <v>22</v>
      </c>
      <c r="C148" s="20" t="s">
        <v>14</v>
      </c>
      <c r="D148" s="20" t="s">
        <v>17</v>
      </c>
      <c r="E148" s="20" t="s">
        <v>315</v>
      </c>
      <c r="F148" s="20" t="s">
        <v>67</v>
      </c>
      <c r="G148" s="64">
        <f>G149</f>
        <v>0</v>
      </c>
      <c r="H148" s="103"/>
      <c r="I148" s="64">
        <f t="shared" si="30"/>
        <v>0</v>
      </c>
    </row>
    <row r="149" spans="1:13" s="52" customFormat="1" ht="12" hidden="1">
      <c r="A149" s="21" t="s">
        <v>89</v>
      </c>
      <c r="B149" s="20" t="s">
        <v>22</v>
      </c>
      <c r="C149" s="20" t="s">
        <v>14</v>
      </c>
      <c r="D149" s="20" t="s">
        <v>17</v>
      </c>
      <c r="E149" s="20" t="s">
        <v>315</v>
      </c>
      <c r="F149" s="20" t="s">
        <v>68</v>
      </c>
      <c r="G149" s="64"/>
      <c r="H149" s="103"/>
      <c r="I149" s="64">
        <f t="shared" si="30"/>
        <v>0</v>
      </c>
    </row>
    <row r="150" spans="1:13" s="52" customFormat="1" ht="12" hidden="1">
      <c r="A150" s="21" t="s">
        <v>347</v>
      </c>
      <c r="B150" s="20" t="s">
        <v>22</v>
      </c>
      <c r="C150" s="23" t="s">
        <v>14</v>
      </c>
      <c r="D150" s="20" t="s">
        <v>17</v>
      </c>
      <c r="E150" s="20" t="s">
        <v>346</v>
      </c>
      <c r="F150" s="23"/>
      <c r="G150" s="64">
        <f>G151</f>
        <v>1177</v>
      </c>
      <c r="H150" s="64">
        <f t="shared" ref="H150:H151" si="49">H151</f>
        <v>-1177</v>
      </c>
      <c r="I150" s="64">
        <f t="shared" si="30"/>
        <v>0</v>
      </c>
    </row>
    <row r="151" spans="1:13" s="52" customFormat="1" ht="12" hidden="1">
      <c r="A151" s="21" t="s">
        <v>69</v>
      </c>
      <c r="B151" s="20" t="s">
        <v>22</v>
      </c>
      <c r="C151" s="23" t="s">
        <v>14</v>
      </c>
      <c r="D151" s="20" t="s">
        <v>17</v>
      </c>
      <c r="E151" s="20" t="s">
        <v>346</v>
      </c>
      <c r="F151" s="23" t="s">
        <v>67</v>
      </c>
      <c r="G151" s="64">
        <f>G152</f>
        <v>1177</v>
      </c>
      <c r="H151" s="64">
        <f t="shared" si="49"/>
        <v>-1177</v>
      </c>
      <c r="I151" s="64">
        <f t="shared" si="30"/>
        <v>0</v>
      </c>
    </row>
    <row r="152" spans="1:13" s="52" customFormat="1" ht="12" hidden="1">
      <c r="A152" s="21" t="s">
        <v>89</v>
      </c>
      <c r="B152" s="20" t="s">
        <v>22</v>
      </c>
      <c r="C152" s="23" t="s">
        <v>14</v>
      </c>
      <c r="D152" s="20" t="s">
        <v>17</v>
      </c>
      <c r="E152" s="20" t="s">
        <v>346</v>
      </c>
      <c r="F152" s="23" t="s">
        <v>68</v>
      </c>
      <c r="G152" s="64">
        <f>11.7+1165.3</f>
        <v>1177</v>
      </c>
      <c r="H152" s="103">
        <f>-1165.3-11.7</f>
        <v>-1177</v>
      </c>
      <c r="I152" s="64">
        <f t="shared" si="30"/>
        <v>0</v>
      </c>
    </row>
    <row r="153" spans="1:13" s="56" customFormat="1" ht="12">
      <c r="A153" s="33" t="s">
        <v>53</v>
      </c>
      <c r="B153" s="34">
        <v>800</v>
      </c>
      <c r="C153" s="42" t="s">
        <v>14</v>
      </c>
      <c r="D153" s="18" t="s">
        <v>12</v>
      </c>
      <c r="E153" s="18"/>
      <c r="F153" s="42"/>
      <c r="G153" s="65">
        <f>G154</f>
        <v>36881.200000000004</v>
      </c>
      <c r="H153" s="65">
        <f t="shared" ref="H153" si="50">H154</f>
        <v>1802.3</v>
      </c>
      <c r="I153" s="65">
        <f t="shared" si="30"/>
        <v>38683.500000000007</v>
      </c>
      <c r="J153" s="113"/>
      <c r="K153" s="113"/>
      <c r="L153" s="113"/>
      <c r="M153" s="113"/>
    </row>
    <row r="154" spans="1:13" s="54" customFormat="1" ht="12">
      <c r="A154" s="21" t="s">
        <v>232</v>
      </c>
      <c r="B154" s="20" t="s">
        <v>22</v>
      </c>
      <c r="C154" s="23" t="s">
        <v>14</v>
      </c>
      <c r="D154" s="20" t="s">
        <v>12</v>
      </c>
      <c r="E154" s="20" t="s">
        <v>225</v>
      </c>
      <c r="F154" s="26"/>
      <c r="G154" s="64">
        <f>G155+G161</f>
        <v>36881.200000000004</v>
      </c>
      <c r="H154" s="64">
        <f>H155+H161</f>
        <v>1802.3</v>
      </c>
      <c r="I154" s="64">
        <f t="shared" si="30"/>
        <v>38683.500000000007</v>
      </c>
      <c r="J154" s="52"/>
      <c r="K154" s="52"/>
      <c r="L154" s="52"/>
      <c r="M154" s="52"/>
    </row>
    <row r="155" spans="1:13" s="54" customFormat="1" ht="12">
      <c r="A155" s="21" t="s">
        <v>297</v>
      </c>
      <c r="B155" s="20" t="s">
        <v>22</v>
      </c>
      <c r="C155" s="23" t="s">
        <v>14</v>
      </c>
      <c r="D155" s="20" t="s">
        <v>12</v>
      </c>
      <c r="E155" s="20" t="s">
        <v>235</v>
      </c>
      <c r="F155" s="26"/>
      <c r="G155" s="64">
        <f>G156</f>
        <v>857.30000000000007</v>
      </c>
      <c r="H155" s="64">
        <f t="shared" ref="H155" si="51">H156</f>
        <v>0</v>
      </c>
      <c r="I155" s="64">
        <f t="shared" si="30"/>
        <v>857.30000000000007</v>
      </c>
      <c r="J155" s="52"/>
      <c r="K155" s="52"/>
      <c r="L155" s="52"/>
      <c r="M155" s="52"/>
    </row>
    <row r="156" spans="1:13" s="54" customFormat="1" ht="12">
      <c r="A156" s="21" t="s">
        <v>339</v>
      </c>
      <c r="B156" s="20" t="s">
        <v>22</v>
      </c>
      <c r="C156" s="23" t="s">
        <v>14</v>
      </c>
      <c r="D156" s="20" t="s">
        <v>12</v>
      </c>
      <c r="E156" s="20" t="s">
        <v>338</v>
      </c>
      <c r="F156" s="23"/>
      <c r="G156" s="64">
        <f>G157+G159</f>
        <v>857.30000000000007</v>
      </c>
      <c r="H156" s="64">
        <f t="shared" ref="H156" si="52">H157+H159</f>
        <v>0</v>
      </c>
      <c r="I156" s="64">
        <f t="shared" si="30"/>
        <v>857.30000000000007</v>
      </c>
      <c r="J156" s="52"/>
      <c r="K156" s="52"/>
      <c r="L156" s="52"/>
      <c r="M156" s="52"/>
    </row>
    <row r="157" spans="1:13" s="54" customFormat="1" ht="24">
      <c r="A157" s="21" t="s">
        <v>61</v>
      </c>
      <c r="B157" s="20" t="s">
        <v>22</v>
      </c>
      <c r="C157" s="23" t="s">
        <v>14</v>
      </c>
      <c r="D157" s="20" t="s">
        <v>12</v>
      </c>
      <c r="E157" s="20" t="s">
        <v>338</v>
      </c>
      <c r="F157" s="20" t="s">
        <v>60</v>
      </c>
      <c r="G157" s="64">
        <f>G158</f>
        <v>544.30000000000007</v>
      </c>
      <c r="H157" s="64">
        <f t="shared" ref="H157" si="53">H158</f>
        <v>0</v>
      </c>
      <c r="I157" s="64">
        <f t="shared" si="30"/>
        <v>544.30000000000007</v>
      </c>
      <c r="J157" s="52"/>
      <c r="K157" s="52"/>
      <c r="L157" s="52"/>
      <c r="M157" s="52"/>
    </row>
    <row r="158" spans="1:13" s="54" customFormat="1" ht="12">
      <c r="A158" s="21" t="s">
        <v>76</v>
      </c>
      <c r="B158" s="20" t="s">
        <v>22</v>
      </c>
      <c r="C158" s="23" t="s">
        <v>14</v>
      </c>
      <c r="D158" s="20" t="s">
        <v>12</v>
      </c>
      <c r="E158" s="20" t="s">
        <v>338</v>
      </c>
      <c r="F158" s="20" t="s">
        <v>75</v>
      </c>
      <c r="G158" s="64">
        <f>389.6+40+114.7</f>
        <v>544.30000000000007</v>
      </c>
      <c r="H158" s="83"/>
      <c r="I158" s="64">
        <f t="shared" si="30"/>
        <v>544.30000000000007</v>
      </c>
      <c r="J158" s="52"/>
      <c r="K158" s="52"/>
      <c r="L158" s="52"/>
      <c r="M158" s="52"/>
    </row>
    <row r="159" spans="1:13" s="54" customFormat="1" ht="12">
      <c r="A159" s="21" t="s">
        <v>69</v>
      </c>
      <c r="B159" s="20" t="s">
        <v>22</v>
      </c>
      <c r="C159" s="23" t="s">
        <v>14</v>
      </c>
      <c r="D159" s="20" t="s">
        <v>12</v>
      </c>
      <c r="E159" s="20" t="s">
        <v>338</v>
      </c>
      <c r="F159" s="20" t="s">
        <v>67</v>
      </c>
      <c r="G159" s="64">
        <f>G160</f>
        <v>313</v>
      </c>
      <c r="H159" s="64">
        <f t="shared" ref="H159" si="54">H160</f>
        <v>0</v>
      </c>
      <c r="I159" s="64">
        <f t="shared" si="30"/>
        <v>313</v>
      </c>
      <c r="J159" s="52"/>
      <c r="K159" s="52"/>
      <c r="L159" s="52"/>
      <c r="M159" s="52"/>
    </row>
    <row r="160" spans="1:13" s="54" customFormat="1" ht="12">
      <c r="A160" s="21" t="s">
        <v>89</v>
      </c>
      <c r="B160" s="20" t="s">
        <v>22</v>
      </c>
      <c r="C160" s="23" t="s">
        <v>14</v>
      </c>
      <c r="D160" s="20" t="s">
        <v>12</v>
      </c>
      <c r="E160" s="20" t="s">
        <v>338</v>
      </c>
      <c r="F160" s="20" t="s">
        <v>68</v>
      </c>
      <c r="G160" s="64">
        <v>313</v>
      </c>
      <c r="H160" s="83"/>
      <c r="I160" s="64">
        <f t="shared" si="30"/>
        <v>313</v>
      </c>
      <c r="J160" s="52"/>
      <c r="K160" s="52"/>
      <c r="L160" s="52"/>
      <c r="M160" s="52"/>
    </row>
    <row r="161" spans="1:13" s="54" customFormat="1" ht="23.25" customHeight="1">
      <c r="A161" s="21" t="s">
        <v>393</v>
      </c>
      <c r="B161" s="20" t="s">
        <v>22</v>
      </c>
      <c r="C161" s="23" t="s">
        <v>14</v>
      </c>
      <c r="D161" s="20" t="s">
        <v>12</v>
      </c>
      <c r="E161" s="20" t="s">
        <v>236</v>
      </c>
      <c r="F161" s="20"/>
      <c r="G161" s="64">
        <f>G171+G162+G165+G168</f>
        <v>36023.9</v>
      </c>
      <c r="H161" s="64">
        <f>H171+H162+H165+H168</f>
        <v>1802.3</v>
      </c>
      <c r="I161" s="64">
        <f t="shared" si="30"/>
        <v>37826.200000000004</v>
      </c>
      <c r="J161" s="52"/>
      <c r="K161" s="52"/>
      <c r="L161" s="52"/>
      <c r="M161" s="52"/>
    </row>
    <row r="162" spans="1:13" s="54" customFormat="1" ht="48" hidden="1">
      <c r="A162" s="21" t="s">
        <v>355</v>
      </c>
      <c r="B162" s="20" t="s">
        <v>22</v>
      </c>
      <c r="C162" s="23" t="s">
        <v>14</v>
      </c>
      <c r="D162" s="20" t="s">
        <v>12</v>
      </c>
      <c r="E162" s="20" t="s">
        <v>356</v>
      </c>
      <c r="F162" s="20"/>
      <c r="G162" s="64">
        <f>G163</f>
        <v>0</v>
      </c>
      <c r="H162" s="64">
        <f t="shared" ref="H162:H169" si="55">H163</f>
        <v>0</v>
      </c>
      <c r="I162" s="64">
        <f t="shared" si="30"/>
        <v>0</v>
      </c>
      <c r="J162" s="52"/>
      <c r="K162" s="52"/>
      <c r="L162" s="52"/>
      <c r="M162" s="52"/>
    </row>
    <row r="163" spans="1:13" s="54" customFormat="1" ht="12" hidden="1">
      <c r="A163" s="24" t="s">
        <v>69</v>
      </c>
      <c r="B163" s="20" t="s">
        <v>22</v>
      </c>
      <c r="C163" s="23" t="s">
        <v>14</v>
      </c>
      <c r="D163" s="20" t="s">
        <v>12</v>
      </c>
      <c r="E163" s="20" t="s">
        <v>356</v>
      </c>
      <c r="F163" s="20" t="s">
        <v>357</v>
      </c>
      <c r="G163" s="64">
        <f>G164</f>
        <v>0</v>
      </c>
      <c r="H163" s="64">
        <f t="shared" si="55"/>
        <v>0</v>
      </c>
      <c r="I163" s="64">
        <f t="shared" si="30"/>
        <v>0</v>
      </c>
      <c r="J163" s="52"/>
      <c r="K163" s="52"/>
      <c r="L163" s="52"/>
      <c r="M163" s="52"/>
    </row>
    <row r="164" spans="1:13" s="54" customFormat="1" ht="12" hidden="1">
      <c r="A164" s="24" t="s">
        <v>87</v>
      </c>
      <c r="B164" s="20" t="s">
        <v>22</v>
      </c>
      <c r="C164" s="23" t="s">
        <v>14</v>
      </c>
      <c r="D164" s="20" t="s">
        <v>12</v>
      </c>
      <c r="E164" s="20" t="s">
        <v>356</v>
      </c>
      <c r="F164" s="20" t="s">
        <v>68</v>
      </c>
      <c r="G164" s="64">
        <v>0</v>
      </c>
      <c r="H164" s="103"/>
      <c r="I164" s="64">
        <f t="shared" si="30"/>
        <v>0</v>
      </c>
      <c r="J164" s="52"/>
      <c r="K164" s="52"/>
      <c r="L164" s="52"/>
      <c r="M164" s="52"/>
    </row>
    <row r="165" spans="1:13" s="54" customFormat="1" ht="48">
      <c r="A165" s="21" t="s">
        <v>355</v>
      </c>
      <c r="B165" s="20" t="s">
        <v>22</v>
      </c>
      <c r="C165" s="23" t="s">
        <v>14</v>
      </c>
      <c r="D165" s="20" t="s">
        <v>12</v>
      </c>
      <c r="E165" s="20" t="s">
        <v>434</v>
      </c>
      <c r="F165" s="20"/>
      <c r="G165" s="64">
        <f>G166</f>
        <v>3383</v>
      </c>
      <c r="H165" s="64">
        <f t="shared" si="55"/>
        <v>0</v>
      </c>
      <c r="I165" s="64">
        <f t="shared" ref="I165:I228" si="56">G165+H165</f>
        <v>3383</v>
      </c>
      <c r="J165" s="52"/>
      <c r="K165" s="52"/>
      <c r="L165" s="52"/>
      <c r="M165" s="52"/>
    </row>
    <row r="166" spans="1:13" s="54" customFormat="1" ht="12">
      <c r="A166" s="24" t="s">
        <v>69</v>
      </c>
      <c r="B166" s="20" t="s">
        <v>22</v>
      </c>
      <c r="C166" s="23" t="s">
        <v>14</v>
      </c>
      <c r="D166" s="20" t="s">
        <v>12</v>
      </c>
      <c r="E166" s="20" t="s">
        <v>434</v>
      </c>
      <c r="F166" s="20" t="s">
        <v>357</v>
      </c>
      <c r="G166" s="64">
        <f>G167</f>
        <v>3383</v>
      </c>
      <c r="H166" s="64">
        <f t="shared" si="55"/>
        <v>0</v>
      </c>
      <c r="I166" s="64">
        <f t="shared" si="56"/>
        <v>3383</v>
      </c>
      <c r="J166" s="52"/>
      <c r="K166" s="52"/>
      <c r="L166" s="52"/>
      <c r="M166" s="52"/>
    </row>
    <row r="167" spans="1:13" s="54" customFormat="1" ht="12">
      <c r="A167" s="24" t="s">
        <v>87</v>
      </c>
      <c r="B167" s="20" t="s">
        <v>22</v>
      </c>
      <c r="C167" s="23" t="s">
        <v>14</v>
      </c>
      <c r="D167" s="20" t="s">
        <v>12</v>
      </c>
      <c r="E167" s="20" t="s">
        <v>434</v>
      </c>
      <c r="F167" s="20" t="s">
        <v>68</v>
      </c>
      <c r="G167" s="64">
        <v>3383</v>
      </c>
      <c r="H167" s="103"/>
      <c r="I167" s="64">
        <f t="shared" si="56"/>
        <v>3383</v>
      </c>
      <c r="J167" s="52"/>
      <c r="K167" s="52"/>
      <c r="L167" s="52"/>
      <c r="M167" s="52"/>
    </row>
    <row r="168" spans="1:13" s="54" customFormat="1" ht="24">
      <c r="A168" s="21" t="s">
        <v>472</v>
      </c>
      <c r="B168" s="20" t="s">
        <v>22</v>
      </c>
      <c r="C168" s="23" t="s">
        <v>14</v>
      </c>
      <c r="D168" s="20" t="s">
        <v>12</v>
      </c>
      <c r="E168" s="20" t="s">
        <v>459</v>
      </c>
      <c r="F168" s="20"/>
      <c r="G168" s="64">
        <f>G169</f>
        <v>20027.8</v>
      </c>
      <c r="H168" s="64">
        <f t="shared" si="55"/>
        <v>0</v>
      </c>
      <c r="I168" s="64">
        <f t="shared" si="56"/>
        <v>20027.8</v>
      </c>
      <c r="J168" s="52"/>
      <c r="K168" s="52"/>
      <c r="L168" s="52"/>
      <c r="M168" s="52"/>
    </row>
    <row r="169" spans="1:13" s="54" customFormat="1" ht="12">
      <c r="A169" s="24" t="s">
        <v>69</v>
      </c>
      <c r="B169" s="20" t="s">
        <v>22</v>
      </c>
      <c r="C169" s="23" t="s">
        <v>14</v>
      </c>
      <c r="D169" s="20" t="s">
        <v>12</v>
      </c>
      <c r="E169" s="20" t="s">
        <v>459</v>
      </c>
      <c r="F169" s="20" t="s">
        <v>357</v>
      </c>
      <c r="G169" s="64">
        <f>G170</f>
        <v>20027.8</v>
      </c>
      <c r="H169" s="64">
        <f t="shared" si="55"/>
        <v>0</v>
      </c>
      <c r="I169" s="64">
        <f t="shared" si="56"/>
        <v>20027.8</v>
      </c>
      <c r="J169" s="52"/>
      <c r="K169" s="52"/>
      <c r="L169" s="52"/>
      <c r="M169" s="52"/>
    </row>
    <row r="170" spans="1:13" s="54" customFormat="1" ht="12">
      <c r="A170" s="24" t="s">
        <v>87</v>
      </c>
      <c r="B170" s="20" t="s">
        <v>22</v>
      </c>
      <c r="C170" s="23" t="s">
        <v>14</v>
      </c>
      <c r="D170" s="20" t="s">
        <v>12</v>
      </c>
      <c r="E170" s="20" t="s">
        <v>459</v>
      </c>
      <c r="F170" s="20" t="s">
        <v>68</v>
      </c>
      <c r="G170" s="64">
        <v>20027.8</v>
      </c>
      <c r="H170" s="103"/>
      <c r="I170" s="64">
        <f t="shared" si="56"/>
        <v>20027.8</v>
      </c>
      <c r="J170" s="52"/>
      <c r="K170" s="52"/>
      <c r="L170" s="52"/>
      <c r="M170" s="52"/>
    </row>
    <row r="171" spans="1:13" s="54" customFormat="1" ht="48">
      <c r="A171" s="21" t="s">
        <v>336</v>
      </c>
      <c r="B171" s="20" t="s">
        <v>22</v>
      </c>
      <c r="C171" s="23" t="s">
        <v>14</v>
      </c>
      <c r="D171" s="20" t="s">
        <v>12</v>
      </c>
      <c r="E171" s="20" t="s">
        <v>337</v>
      </c>
      <c r="F171" s="20"/>
      <c r="G171" s="64">
        <f>G172</f>
        <v>12613.1</v>
      </c>
      <c r="H171" s="64">
        <f t="shared" ref="H171" si="57">H172</f>
        <v>1802.3</v>
      </c>
      <c r="I171" s="64">
        <f t="shared" si="56"/>
        <v>14415.4</v>
      </c>
      <c r="J171" s="52"/>
      <c r="K171" s="52"/>
      <c r="L171" s="52"/>
      <c r="M171" s="52"/>
    </row>
    <row r="172" spans="1:13" s="54" customFormat="1" ht="12">
      <c r="A172" s="24" t="s">
        <v>69</v>
      </c>
      <c r="B172" s="20" t="s">
        <v>22</v>
      </c>
      <c r="C172" s="23" t="s">
        <v>14</v>
      </c>
      <c r="D172" s="20" t="s">
        <v>12</v>
      </c>
      <c r="E172" s="20" t="s">
        <v>337</v>
      </c>
      <c r="F172" s="20" t="s">
        <v>67</v>
      </c>
      <c r="G172" s="64">
        <f t="shared" ref="G172:H172" si="58">G173</f>
        <v>12613.1</v>
      </c>
      <c r="H172" s="64">
        <f t="shared" si="58"/>
        <v>1802.3</v>
      </c>
      <c r="I172" s="64">
        <f t="shared" si="56"/>
        <v>14415.4</v>
      </c>
      <c r="J172" s="52"/>
      <c r="K172" s="52"/>
      <c r="L172" s="52"/>
      <c r="M172" s="52"/>
    </row>
    <row r="173" spans="1:13" s="54" customFormat="1" ht="12">
      <c r="A173" s="24" t="s">
        <v>87</v>
      </c>
      <c r="B173" s="20" t="s">
        <v>22</v>
      </c>
      <c r="C173" s="23" t="s">
        <v>14</v>
      </c>
      <c r="D173" s="20" t="s">
        <v>12</v>
      </c>
      <c r="E173" s="20" t="s">
        <v>337</v>
      </c>
      <c r="F173" s="20" t="s">
        <v>68</v>
      </c>
      <c r="G173" s="64">
        <v>12613.1</v>
      </c>
      <c r="H173" s="103">
        <f>1802.2+0.1</f>
        <v>1802.3</v>
      </c>
      <c r="I173" s="64">
        <f t="shared" si="56"/>
        <v>14415.4</v>
      </c>
      <c r="J173" s="52"/>
      <c r="K173" s="52"/>
      <c r="L173" s="52"/>
      <c r="M173" s="52"/>
    </row>
    <row r="174" spans="1:13" s="52" customFormat="1" ht="12">
      <c r="A174" s="33" t="s">
        <v>39</v>
      </c>
      <c r="B174" s="34">
        <v>800</v>
      </c>
      <c r="C174" s="18" t="s">
        <v>14</v>
      </c>
      <c r="D174" s="18" t="s">
        <v>10</v>
      </c>
      <c r="E174" s="18"/>
      <c r="F174" s="42"/>
      <c r="G174" s="65">
        <f>G175+G183</f>
        <v>802.8</v>
      </c>
      <c r="H174" s="65">
        <f t="shared" ref="H174" si="59">H175+H183</f>
        <v>0</v>
      </c>
      <c r="I174" s="65">
        <f t="shared" si="56"/>
        <v>802.8</v>
      </c>
    </row>
    <row r="175" spans="1:13" s="52" customFormat="1" ht="12">
      <c r="A175" s="21" t="s">
        <v>241</v>
      </c>
      <c r="B175" s="30">
        <v>800</v>
      </c>
      <c r="C175" s="20" t="s">
        <v>14</v>
      </c>
      <c r="D175" s="20" t="s">
        <v>10</v>
      </c>
      <c r="E175" s="72" t="s">
        <v>162</v>
      </c>
      <c r="F175" s="23"/>
      <c r="G175" s="64">
        <f>G176</f>
        <v>200</v>
      </c>
      <c r="H175" s="64">
        <f t="shared" ref="H175" si="60">H176</f>
        <v>0</v>
      </c>
      <c r="I175" s="64">
        <f t="shared" si="56"/>
        <v>200</v>
      </c>
    </row>
    <row r="176" spans="1:13" s="52" customFormat="1" ht="12">
      <c r="A176" s="21" t="s">
        <v>270</v>
      </c>
      <c r="B176" s="30">
        <v>800</v>
      </c>
      <c r="C176" s="20" t="s">
        <v>14</v>
      </c>
      <c r="D176" s="20" t="s">
        <v>10</v>
      </c>
      <c r="E176" s="72" t="s">
        <v>259</v>
      </c>
      <c r="F176" s="23"/>
      <c r="G176" s="64">
        <f>G177+G180</f>
        <v>200</v>
      </c>
      <c r="H176" s="64">
        <f t="shared" ref="H176" si="61">H177+H180</f>
        <v>0</v>
      </c>
      <c r="I176" s="64">
        <f t="shared" si="56"/>
        <v>200</v>
      </c>
    </row>
    <row r="177" spans="1:13" s="52" customFormat="1" ht="14.25" customHeight="1">
      <c r="A177" s="21" t="s">
        <v>371</v>
      </c>
      <c r="B177" s="30">
        <v>800</v>
      </c>
      <c r="C177" s="20" t="s">
        <v>14</v>
      </c>
      <c r="D177" s="20" t="s">
        <v>10</v>
      </c>
      <c r="E177" s="72" t="s">
        <v>372</v>
      </c>
      <c r="F177" s="23"/>
      <c r="G177" s="64">
        <f>G178</f>
        <v>100</v>
      </c>
      <c r="H177" s="64">
        <f t="shared" ref="H177:H178" si="62">H178</f>
        <v>0</v>
      </c>
      <c r="I177" s="64">
        <f t="shared" si="56"/>
        <v>100</v>
      </c>
    </row>
    <row r="178" spans="1:13" s="52" customFormat="1" ht="14.25" customHeight="1">
      <c r="A178" s="21" t="s">
        <v>95</v>
      </c>
      <c r="B178" s="30">
        <v>800</v>
      </c>
      <c r="C178" s="20" t="s">
        <v>14</v>
      </c>
      <c r="D178" s="20" t="s">
        <v>10</v>
      </c>
      <c r="E178" s="72" t="s">
        <v>372</v>
      </c>
      <c r="F178" s="23" t="s">
        <v>94</v>
      </c>
      <c r="G178" s="64">
        <f>G179</f>
        <v>100</v>
      </c>
      <c r="H178" s="64">
        <f t="shared" si="62"/>
        <v>0</v>
      </c>
      <c r="I178" s="64">
        <f t="shared" si="56"/>
        <v>100</v>
      </c>
    </row>
    <row r="179" spans="1:13" s="52" customFormat="1" ht="14.25" customHeight="1">
      <c r="A179" s="21" t="s">
        <v>217</v>
      </c>
      <c r="B179" s="30">
        <v>800</v>
      </c>
      <c r="C179" s="20" t="s">
        <v>14</v>
      </c>
      <c r="D179" s="20" t="s">
        <v>10</v>
      </c>
      <c r="E179" s="72" t="s">
        <v>372</v>
      </c>
      <c r="F179" s="23" t="s">
        <v>218</v>
      </c>
      <c r="G179" s="64">
        <v>100</v>
      </c>
      <c r="H179" s="64"/>
      <c r="I179" s="64">
        <f t="shared" si="56"/>
        <v>100</v>
      </c>
    </row>
    <row r="180" spans="1:13" s="52" customFormat="1" ht="14.25" customHeight="1">
      <c r="A180" s="21" t="s">
        <v>316</v>
      </c>
      <c r="B180" s="30">
        <v>800</v>
      </c>
      <c r="C180" s="20" t="s">
        <v>14</v>
      </c>
      <c r="D180" s="20" t="s">
        <v>10</v>
      </c>
      <c r="E180" s="72" t="s">
        <v>317</v>
      </c>
      <c r="F180" s="23"/>
      <c r="G180" s="64">
        <f>G181</f>
        <v>100</v>
      </c>
      <c r="H180" s="64">
        <f t="shared" ref="H180:H181" si="63">H181</f>
        <v>0</v>
      </c>
      <c r="I180" s="64">
        <f t="shared" si="56"/>
        <v>100</v>
      </c>
    </row>
    <row r="181" spans="1:13" s="52" customFormat="1" ht="14.25" customHeight="1">
      <c r="A181" s="21" t="s">
        <v>95</v>
      </c>
      <c r="B181" s="30">
        <v>800</v>
      </c>
      <c r="C181" s="20" t="s">
        <v>14</v>
      </c>
      <c r="D181" s="20" t="s">
        <v>10</v>
      </c>
      <c r="E181" s="72" t="s">
        <v>317</v>
      </c>
      <c r="F181" s="23" t="s">
        <v>94</v>
      </c>
      <c r="G181" s="64">
        <f>G182</f>
        <v>100</v>
      </c>
      <c r="H181" s="64">
        <f t="shared" si="63"/>
        <v>0</v>
      </c>
      <c r="I181" s="64">
        <f t="shared" si="56"/>
        <v>100</v>
      </c>
    </row>
    <row r="182" spans="1:13" s="52" customFormat="1" ht="14.25" customHeight="1">
      <c r="A182" s="21" t="s">
        <v>217</v>
      </c>
      <c r="B182" s="30">
        <v>800</v>
      </c>
      <c r="C182" s="20" t="s">
        <v>14</v>
      </c>
      <c r="D182" s="20" t="s">
        <v>10</v>
      </c>
      <c r="E182" s="72" t="s">
        <v>317</v>
      </c>
      <c r="F182" s="23" t="s">
        <v>218</v>
      </c>
      <c r="G182" s="64">
        <v>100</v>
      </c>
      <c r="H182" s="103"/>
      <c r="I182" s="64">
        <f t="shared" si="56"/>
        <v>100</v>
      </c>
    </row>
    <row r="183" spans="1:13" s="52" customFormat="1" ht="12">
      <c r="A183" s="21" t="s">
        <v>269</v>
      </c>
      <c r="B183" s="30">
        <v>800</v>
      </c>
      <c r="C183" s="20" t="s">
        <v>14</v>
      </c>
      <c r="D183" s="20" t="s">
        <v>10</v>
      </c>
      <c r="E183" s="20" t="s">
        <v>149</v>
      </c>
      <c r="F183" s="23"/>
      <c r="G183" s="64">
        <f>G184+G187</f>
        <v>602.79999999999995</v>
      </c>
      <c r="H183" s="64">
        <f t="shared" ref="H183" si="64">H184+H187</f>
        <v>0</v>
      </c>
      <c r="I183" s="64">
        <f t="shared" si="56"/>
        <v>602.79999999999995</v>
      </c>
    </row>
    <row r="184" spans="1:13" s="52" customFormat="1" ht="12">
      <c r="A184" s="21" t="s">
        <v>318</v>
      </c>
      <c r="B184" s="30">
        <v>800</v>
      </c>
      <c r="C184" s="20" t="s">
        <v>14</v>
      </c>
      <c r="D184" s="20" t="s">
        <v>10</v>
      </c>
      <c r="E184" s="20" t="s">
        <v>319</v>
      </c>
      <c r="F184" s="23"/>
      <c r="G184" s="64">
        <f t="shared" ref="G184:H185" si="65">G185</f>
        <v>352.8</v>
      </c>
      <c r="H184" s="64">
        <f t="shared" si="65"/>
        <v>0</v>
      </c>
      <c r="I184" s="64">
        <f t="shared" si="56"/>
        <v>352.8</v>
      </c>
    </row>
    <row r="185" spans="1:13" s="52" customFormat="1" ht="12">
      <c r="A185" s="21" t="s">
        <v>71</v>
      </c>
      <c r="B185" s="30">
        <v>800</v>
      </c>
      <c r="C185" s="20" t="s">
        <v>14</v>
      </c>
      <c r="D185" s="20" t="s">
        <v>10</v>
      </c>
      <c r="E185" s="20" t="s">
        <v>319</v>
      </c>
      <c r="F185" s="23" t="s">
        <v>22</v>
      </c>
      <c r="G185" s="64">
        <f t="shared" si="65"/>
        <v>352.8</v>
      </c>
      <c r="H185" s="64">
        <f t="shared" si="65"/>
        <v>0</v>
      </c>
      <c r="I185" s="64">
        <f t="shared" si="56"/>
        <v>352.8</v>
      </c>
    </row>
    <row r="186" spans="1:13" s="52" customFormat="1" ht="12">
      <c r="A186" s="21" t="s">
        <v>126</v>
      </c>
      <c r="B186" s="30">
        <v>800</v>
      </c>
      <c r="C186" s="20" t="s">
        <v>14</v>
      </c>
      <c r="D186" s="20" t="s">
        <v>10</v>
      </c>
      <c r="E186" s="20" t="s">
        <v>319</v>
      </c>
      <c r="F186" s="23" t="s">
        <v>77</v>
      </c>
      <c r="G186" s="64">
        <v>352.8</v>
      </c>
      <c r="H186" s="103"/>
      <c r="I186" s="64">
        <f t="shared" si="56"/>
        <v>352.8</v>
      </c>
    </row>
    <row r="187" spans="1:13" s="52" customFormat="1" ht="12">
      <c r="A187" s="21" t="s">
        <v>318</v>
      </c>
      <c r="B187" s="30">
        <v>800</v>
      </c>
      <c r="C187" s="20" t="s">
        <v>14</v>
      </c>
      <c r="D187" s="20" t="s">
        <v>10</v>
      </c>
      <c r="E187" s="72" t="s">
        <v>364</v>
      </c>
      <c r="F187" s="23"/>
      <c r="G187" s="64">
        <f>G188</f>
        <v>250</v>
      </c>
      <c r="H187" s="64">
        <f t="shared" ref="H187:H188" si="66">H188</f>
        <v>0</v>
      </c>
      <c r="I187" s="64">
        <f t="shared" si="56"/>
        <v>250</v>
      </c>
    </row>
    <row r="188" spans="1:13" s="52" customFormat="1" ht="12">
      <c r="A188" s="21" t="s">
        <v>71</v>
      </c>
      <c r="B188" s="30">
        <v>800</v>
      </c>
      <c r="C188" s="20" t="s">
        <v>14</v>
      </c>
      <c r="D188" s="20" t="s">
        <v>10</v>
      </c>
      <c r="E188" s="72" t="s">
        <v>364</v>
      </c>
      <c r="F188" s="23" t="s">
        <v>22</v>
      </c>
      <c r="G188" s="64">
        <f>G189</f>
        <v>250</v>
      </c>
      <c r="H188" s="64">
        <f t="shared" si="66"/>
        <v>0</v>
      </c>
      <c r="I188" s="64">
        <f t="shared" si="56"/>
        <v>250</v>
      </c>
    </row>
    <row r="189" spans="1:13" s="52" customFormat="1" ht="24.75" customHeight="1">
      <c r="A189" s="21" t="s">
        <v>344</v>
      </c>
      <c r="B189" s="30">
        <v>800</v>
      </c>
      <c r="C189" s="20" t="s">
        <v>14</v>
      </c>
      <c r="D189" s="20" t="s">
        <v>10</v>
      </c>
      <c r="E189" s="72" t="s">
        <v>364</v>
      </c>
      <c r="F189" s="23" t="s">
        <v>77</v>
      </c>
      <c r="G189" s="64">
        <v>250</v>
      </c>
      <c r="H189" s="103"/>
      <c r="I189" s="64">
        <f t="shared" si="56"/>
        <v>250</v>
      </c>
    </row>
    <row r="190" spans="1:13" s="54" customFormat="1" ht="12">
      <c r="A190" s="25" t="s">
        <v>46</v>
      </c>
      <c r="B190" s="32">
        <v>800</v>
      </c>
      <c r="C190" s="16" t="s">
        <v>8</v>
      </c>
      <c r="D190" s="16"/>
      <c r="E190" s="16"/>
      <c r="F190" s="26"/>
      <c r="G190" s="63">
        <f>G228+G191</f>
        <v>44285.5</v>
      </c>
      <c r="H190" s="63">
        <f t="shared" ref="H190" si="67">H228+H191</f>
        <v>1027.7</v>
      </c>
      <c r="I190" s="63">
        <f t="shared" si="56"/>
        <v>45313.2</v>
      </c>
      <c r="J190" s="52"/>
      <c r="K190" s="52"/>
      <c r="L190" s="52"/>
      <c r="M190" s="52"/>
    </row>
    <row r="191" spans="1:13" s="56" customFormat="1" ht="12">
      <c r="A191" s="22" t="s">
        <v>140</v>
      </c>
      <c r="B191" s="34">
        <v>800</v>
      </c>
      <c r="C191" s="18" t="s">
        <v>8</v>
      </c>
      <c r="D191" s="18" t="s">
        <v>5</v>
      </c>
      <c r="E191" s="18"/>
      <c r="F191" s="42"/>
      <c r="G191" s="65">
        <f>G216+G192+G220+G224</f>
        <v>40477.5</v>
      </c>
      <c r="H191" s="65">
        <f>H216+H192+H220+H224</f>
        <v>199.7</v>
      </c>
      <c r="I191" s="65">
        <f t="shared" si="56"/>
        <v>40677.199999999997</v>
      </c>
      <c r="J191" s="113"/>
      <c r="K191" s="113"/>
      <c r="L191" s="113"/>
      <c r="M191" s="113"/>
    </row>
    <row r="192" spans="1:13" s="52" customFormat="1" ht="24">
      <c r="A192" s="21" t="s">
        <v>394</v>
      </c>
      <c r="B192" s="30">
        <v>800</v>
      </c>
      <c r="C192" s="20" t="s">
        <v>8</v>
      </c>
      <c r="D192" s="20" t="s">
        <v>5</v>
      </c>
      <c r="E192" s="20" t="s">
        <v>340</v>
      </c>
      <c r="F192" s="23"/>
      <c r="G192" s="64">
        <f>G208+G211+G193+G198+G203</f>
        <v>40380.5</v>
      </c>
      <c r="H192" s="64">
        <f>H208+H211+H193+H198+H203</f>
        <v>0</v>
      </c>
      <c r="I192" s="64">
        <f t="shared" si="56"/>
        <v>40380.5</v>
      </c>
    </row>
    <row r="193" spans="1:9" s="52" customFormat="1" ht="36">
      <c r="A193" s="21" t="s">
        <v>491</v>
      </c>
      <c r="B193" s="30">
        <v>800</v>
      </c>
      <c r="C193" s="20" t="s">
        <v>8</v>
      </c>
      <c r="D193" s="20" t="s">
        <v>5</v>
      </c>
      <c r="E193" s="20" t="s">
        <v>486</v>
      </c>
      <c r="F193" s="23"/>
      <c r="G193" s="64">
        <f>G194+G196</f>
        <v>38049</v>
      </c>
      <c r="H193" s="64">
        <f>H194+H196</f>
        <v>0</v>
      </c>
      <c r="I193" s="64">
        <f t="shared" si="56"/>
        <v>38049</v>
      </c>
    </row>
    <row r="194" spans="1:9" s="52" customFormat="1" ht="12">
      <c r="A194" s="21" t="s">
        <v>350</v>
      </c>
      <c r="B194" s="30">
        <v>800</v>
      </c>
      <c r="C194" s="20" t="s">
        <v>8</v>
      </c>
      <c r="D194" s="20" t="s">
        <v>5</v>
      </c>
      <c r="E194" s="20" t="s">
        <v>486</v>
      </c>
      <c r="F194" s="23" t="s">
        <v>135</v>
      </c>
      <c r="G194" s="64">
        <f>G195</f>
        <v>7812.6</v>
      </c>
      <c r="H194" s="64">
        <f>H195</f>
        <v>0</v>
      </c>
      <c r="I194" s="64">
        <f t="shared" si="56"/>
        <v>7812.6</v>
      </c>
    </row>
    <row r="195" spans="1:9" s="52" customFormat="1" ht="12">
      <c r="A195" s="21" t="s">
        <v>137</v>
      </c>
      <c r="B195" s="30">
        <v>800</v>
      </c>
      <c r="C195" s="20" t="s">
        <v>8</v>
      </c>
      <c r="D195" s="20" t="s">
        <v>5</v>
      </c>
      <c r="E195" s="20" t="s">
        <v>486</v>
      </c>
      <c r="F195" s="23" t="s">
        <v>136</v>
      </c>
      <c r="G195" s="64">
        <v>7812.6</v>
      </c>
      <c r="H195" s="64"/>
      <c r="I195" s="64">
        <f t="shared" si="56"/>
        <v>7812.6</v>
      </c>
    </row>
    <row r="196" spans="1:9" s="52" customFormat="1" ht="12">
      <c r="A196" s="21" t="s">
        <v>71</v>
      </c>
      <c r="B196" s="30">
        <v>800</v>
      </c>
      <c r="C196" s="20" t="s">
        <v>8</v>
      </c>
      <c r="D196" s="20" t="s">
        <v>5</v>
      </c>
      <c r="E196" s="20" t="s">
        <v>486</v>
      </c>
      <c r="F196" s="23" t="s">
        <v>22</v>
      </c>
      <c r="G196" s="64">
        <f>G197</f>
        <v>30236.400000000001</v>
      </c>
      <c r="H196" s="64">
        <f>H197</f>
        <v>0</v>
      </c>
      <c r="I196" s="64">
        <f t="shared" si="56"/>
        <v>30236.400000000001</v>
      </c>
    </row>
    <row r="197" spans="1:9" s="52" customFormat="1" ht="12">
      <c r="A197" s="21" t="s">
        <v>72</v>
      </c>
      <c r="B197" s="30">
        <v>800</v>
      </c>
      <c r="C197" s="20" t="s">
        <v>8</v>
      </c>
      <c r="D197" s="20" t="s">
        <v>5</v>
      </c>
      <c r="E197" s="20" t="s">
        <v>486</v>
      </c>
      <c r="F197" s="23" t="s">
        <v>70</v>
      </c>
      <c r="G197" s="64">
        <v>30236.400000000001</v>
      </c>
      <c r="H197" s="64"/>
      <c r="I197" s="64">
        <f t="shared" si="56"/>
        <v>30236.400000000001</v>
      </c>
    </row>
    <row r="198" spans="1:9" s="52" customFormat="1" ht="36">
      <c r="A198" s="21" t="s">
        <v>492</v>
      </c>
      <c r="B198" s="30">
        <v>800</v>
      </c>
      <c r="C198" s="20" t="s">
        <v>8</v>
      </c>
      <c r="D198" s="20" t="s">
        <v>5</v>
      </c>
      <c r="E198" s="20" t="s">
        <v>487</v>
      </c>
      <c r="F198" s="23"/>
      <c r="G198" s="64">
        <f>G199+G201</f>
        <v>737.7</v>
      </c>
      <c r="H198" s="64">
        <f>H199+H201</f>
        <v>0</v>
      </c>
      <c r="I198" s="64">
        <f t="shared" si="56"/>
        <v>737.7</v>
      </c>
    </row>
    <row r="199" spans="1:9" s="52" customFormat="1" ht="12">
      <c r="A199" s="21" t="s">
        <v>350</v>
      </c>
      <c r="B199" s="30">
        <v>800</v>
      </c>
      <c r="C199" s="20" t="s">
        <v>8</v>
      </c>
      <c r="D199" s="20" t="s">
        <v>5</v>
      </c>
      <c r="E199" s="20" t="s">
        <v>487</v>
      </c>
      <c r="F199" s="23" t="s">
        <v>135</v>
      </c>
      <c r="G199" s="64">
        <f>G200</f>
        <v>151.5</v>
      </c>
      <c r="H199" s="64">
        <f>H200</f>
        <v>0</v>
      </c>
      <c r="I199" s="64">
        <f t="shared" si="56"/>
        <v>151.5</v>
      </c>
    </row>
    <row r="200" spans="1:9" s="52" customFormat="1" ht="12">
      <c r="A200" s="21" t="s">
        <v>137</v>
      </c>
      <c r="B200" s="30">
        <v>800</v>
      </c>
      <c r="C200" s="20" t="s">
        <v>8</v>
      </c>
      <c r="D200" s="20" t="s">
        <v>5</v>
      </c>
      <c r="E200" s="20" t="s">
        <v>487</v>
      </c>
      <c r="F200" s="23" t="s">
        <v>136</v>
      </c>
      <c r="G200" s="64">
        <v>151.5</v>
      </c>
      <c r="H200" s="64"/>
      <c r="I200" s="64">
        <f t="shared" si="56"/>
        <v>151.5</v>
      </c>
    </row>
    <row r="201" spans="1:9" s="52" customFormat="1" ht="12">
      <c r="A201" s="21" t="s">
        <v>71</v>
      </c>
      <c r="B201" s="30">
        <v>800</v>
      </c>
      <c r="C201" s="20" t="s">
        <v>8</v>
      </c>
      <c r="D201" s="20" t="s">
        <v>5</v>
      </c>
      <c r="E201" s="20" t="s">
        <v>487</v>
      </c>
      <c r="F201" s="23" t="s">
        <v>22</v>
      </c>
      <c r="G201" s="64">
        <f>G202</f>
        <v>586.20000000000005</v>
      </c>
      <c r="H201" s="64">
        <f>H202</f>
        <v>0</v>
      </c>
      <c r="I201" s="64">
        <f t="shared" si="56"/>
        <v>586.20000000000005</v>
      </c>
    </row>
    <row r="202" spans="1:9" s="52" customFormat="1" ht="12">
      <c r="A202" s="21" t="s">
        <v>72</v>
      </c>
      <c r="B202" s="30">
        <v>800</v>
      </c>
      <c r="C202" s="20" t="s">
        <v>8</v>
      </c>
      <c r="D202" s="20" t="s">
        <v>5</v>
      </c>
      <c r="E202" s="20" t="s">
        <v>487</v>
      </c>
      <c r="F202" s="23" t="s">
        <v>70</v>
      </c>
      <c r="G202" s="64">
        <v>586.20000000000005</v>
      </c>
      <c r="H202" s="64"/>
      <c r="I202" s="64">
        <f t="shared" si="56"/>
        <v>586.20000000000005</v>
      </c>
    </row>
    <row r="203" spans="1:9" s="52" customFormat="1" ht="36">
      <c r="A203" s="21" t="s">
        <v>489</v>
      </c>
      <c r="B203" s="30">
        <v>800</v>
      </c>
      <c r="C203" s="20" t="s">
        <v>8</v>
      </c>
      <c r="D203" s="20" t="s">
        <v>5</v>
      </c>
      <c r="E203" s="20" t="s">
        <v>488</v>
      </c>
      <c r="F203" s="23"/>
      <c r="G203" s="64">
        <f>G204+G206</f>
        <v>38.799999999999997</v>
      </c>
      <c r="H203" s="64">
        <f>H204+H206</f>
        <v>0</v>
      </c>
      <c r="I203" s="64">
        <f t="shared" si="56"/>
        <v>38.799999999999997</v>
      </c>
    </row>
    <row r="204" spans="1:9" s="52" customFormat="1" ht="12">
      <c r="A204" s="21" t="s">
        <v>350</v>
      </c>
      <c r="B204" s="30">
        <v>800</v>
      </c>
      <c r="C204" s="20" t="s">
        <v>8</v>
      </c>
      <c r="D204" s="20" t="s">
        <v>5</v>
      </c>
      <c r="E204" s="20" t="s">
        <v>488</v>
      </c>
      <c r="F204" s="23" t="s">
        <v>135</v>
      </c>
      <c r="G204" s="64">
        <f>G205</f>
        <v>8</v>
      </c>
      <c r="H204" s="64">
        <f>H205</f>
        <v>0</v>
      </c>
      <c r="I204" s="64">
        <f t="shared" si="56"/>
        <v>8</v>
      </c>
    </row>
    <row r="205" spans="1:9" s="52" customFormat="1" ht="12">
      <c r="A205" s="21" t="s">
        <v>137</v>
      </c>
      <c r="B205" s="30">
        <v>800</v>
      </c>
      <c r="C205" s="20" t="s">
        <v>8</v>
      </c>
      <c r="D205" s="20" t="s">
        <v>5</v>
      </c>
      <c r="E205" s="20" t="s">
        <v>488</v>
      </c>
      <c r="F205" s="23" t="s">
        <v>136</v>
      </c>
      <c r="G205" s="64">
        <v>8</v>
      </c>
      <c r="H205" s="64"/>
      <c r="I205" s="64">
        <f t="shared" si="56"/>
        <v>8</v>
      </c>
    </row>
    <row r="206" spans="1:9" s="52" customFormat="1" ht="12">
      <c r="A206" s="21" t="s">
        <v>71</v>
      </c>
      <c r="B206" s="30">
        <v>800</v>
      </c>
      <c r="C206" s="20" t="s">
        <v>8</v>
      </c>
      <c r="D206" s="20" t="s">
        <v>5</v>
      </c>
      <c r="E206" s="20" t="s">
        <v>488</v>
      </c>
      <c r="F206" s="23" t="s">
        <v>22</v>
      </c>
      <c r="G206" s="64">
        <f>G207</f>
        <v>30.8</v>
      </c>
      <c r="H206" s="64">
        <f>H207</f>
        <v>0</v>
      </c>
      <c r="I206" s="64">
        <f t="shared" si="56"/>
        <v>30.8</v>
      </c>
    </row>
    <row r="207" spans="1:9" s="52" customFormat="1" ht="12">
      <c r="A207" s="21" t="s">
        <v>72</v>
      </c>
      <c r="B207" s="30">
        <v>800</v>
      </c>
      <c r="C207" s="20" t="s">
        <v>8</v>
      </c>
      <c r="D207" s="20" t="s">
        <v>5</v>
      </c>
      <c r="E207" s="20" t="s">
        <v>488</v>
      </c>
      <c r="F207" s="23" t="s">
        <v>70</v>
      </c>
      <c r="G207" s="64">
        <v>30.8</v>
      </c>
      <c r="H207" s="64"/>
      <c r="I207" s="64">
        <f t="shared" si="56"/>
        <v>30.8</v>
      </c>
    </row>
    <row r="208" spans="1:9" s="52" customFormat="1" ht="15.75" customHeight="1">
      <c r="A208" s="21" t="s">
        <v>366</v>
      </c>
      <c r="B208" s="30">
        <v>800</v>
      </c>
      <c r="C208" s="20" t="s">
        <v>8</v>
      </c>
      <c r="D208" s="20" t="s">
        <v>5</v>
      </c>
      <c r="E208" s="20" t="s">
        <v>341</v>
      </c>
      <c r="F208" s="23"/>
      <c r="G208" s="64">
        <f t="shared" ref="G208:H212" si="68">G209</f>
        <v>340</v>
      </c>
      <c r="H208" s="64">
        <f t="shared" si="68"/>
        <v>0</v>
      </c>
      <c r="I208" s="64">
        <f t="shared" si="56"/>
        <v>340</v>
      </c>
    </row>
    <row r="209" spans="1:9" s="52" customFormat="1" ht="12">
      <c r="A209" s="21" t="s">
        <v>350</v>
      </c>
      <c r="B209" s="30">
        <v>800</v>
      </c>
      <c r="C209" s="20" t="s">
        <v>8</v>
      </c>
      <c r="D209" s="20" t="s">
        <v>5</v>
      </c>
      <c r="E209" s="20" t="s">
        <v>341</v>
      </c>
      <c r="F209" s="23" t="s">
        <v>135</v>
      </c>
      <c r="G209" s="64">
        <f t="shared" si="68"/>
        <v>340</v>
      </c>
      <c r="H209" s="64">
        <f t="shared" si="68"/>
        <v>0</v>
      </c>
      <c r="I209" s="64">
        <f t="shared" si="56"/>
        <v>340</v>
      </c>
    </row>
    <row r="210" spans="1:9" s="52" customFormat="1" ht="12">
      <c r="A210" s="21" t="s">
        <v>137</v>
      </c>
      <c r="B210" s="30">
        <v>800</v>
      </c>
      <c r="C210" s="20" t="s">
        <v>8</v>
      </c>
      <c r="D210" s="20" t="s">
        <v>5</v>
      </c>
      <c r="E210" s="20" t="s">
        <v>341</v>
      </c>
      <c r="F210" s="23" t="s">
        <v>136</v>
      </c>
      <c r="G210" s="64">
        <v>340</v>
      </c>
      <c r="H210" s="103"/>
      <c r="I210" s="64">
        <f t="shared" si="56"/>
        <v>340</v>
      </c>
    </row>
    <row r="211" spans="1:9" s="52" customFormat="1" ht="24">
      <c r="A211" s="21" t="s">
        <v>428</v>
      </c>
      <c r="B211" s="30">
        <v>800</v>
      </c>
      <c r="C211" s="20" t="s">
        <v>8</v>
      </c>
      <c r="D211" s="20" t="s">
        <v>5</v>
      </c>
      <c r="E211" s="20" t="s">
        <v>431</v>
      </c>
      <c r="F211" s="23"/>
      <c r="G211" s="64">
        <f>G212+G214</f>
        <v>1215</v>
      </c>
      <c r="H211" s="64">
        <f>H212+H214</f>
        <v>0</v>
      </c>
      <c r="I211" s="64">
        <f t="shared" si="56"/>
        <v>1215</v>
      </c>
    </row>
    <row r="212" spans="1:9" s="52" customFormat="1" ht="12">
      <c r="A212" s="21" t="s">
        <v>350</v>
      </c>
      <c r="B212" s="30">
        <v>800</v>
      </c>
      <c r="C212" s="20" t="s">
        <v>8</v>
      </c>
      <c r="D212" s="20" t="s">
        <v>5</v>
      </c>
      <c r="E212" s="20" t="s">
        <v>431</v>
      </c>
      <c r="F212" s="23" t="s">
        <v>135</v>
      </c>
      <c r="G212" s="64">
        <f t="shared" si="68"/>
        <v>1000</v>
      </c>
      <c r="H212" s="64">
        <f t="shared" si="68"/>
        <v>0</v>
      </c>
      <c r="I212" s="64">
        <f t="shared" si="56"/>
        <v>1000</v>
      </c>
    </row>
    <row r="213" spans="1:9" s="52" customFormat="1" ht="12">
      <c r="A213" s="21" t="s">
        <v>137</v>
      </c>
      <c r="B213" s="30">
        <v>800</v>
      </c>
      <c r="C213" s="20" t="s">
        <v>8</v>
      </c>
      <c r="D213" s="20" t="s">
        <v>5</v>
      </c>
      <c r="E213" s="20" t="s">
        <v>431</v>
      </c>
      <c r="F213" s="23" t="s">
        <v>136</v>
      </c>
      <c r="G213" s="64">
        <v>1000</v>
      </c>
      <c r="H213" s="103"/>
      <c r="I213" s="64">
        <f t="shared" si="56"/>
        <v>1000</v>
      </c>
    </row>
    <row r="214" spans="1:9" s="52" customFormat="1" ht="12">
      <c r="A214" s="21" t="s">
        <v>71</v>
      </c>
      <c r="B214" s="30">
        <v>800</v>
      </c>
      <c r="C214" s="20" t="s">
        <v>8</v>
      </c>
      <c r="D214" s="20" t="s">
        <v>5</v>
      </c>
      <c r="E214" s="20" t="s">
        <v>431</v>
      </c>
      <c r="F214" s="23" t="s">
        <v>22</v>
      </c>
      <c r="G214" s="64">
        <f>G215</f>
        <v>215</v>
      </c>
      <c r="H214" s="64">
        <f>H215</f>
        <v>0</v>
      </c>
      <c r="I214" s="64">
        <f t="shared" si="56"/>
        <v>215</v>
      </c>
    </row>
    <row r="215" spans="1:9" s="52" customFormat="1" ht="12">
      <c r="A215" s="21" t="s">
        <v>72</v>
      </c>
      <c r="B215" s="30">
        <v>800</v>
      </c>
      <c r="C215" s="20" t="s">
        <v>8</v>
      </c>
      <c r="D215" s="20" t="s">
        <v>5</v>
      </c>
      <c r="E215" s="20" t="s">
        <v>431</v>
      </c>
      <c r="F215" s="23" t="s">
        <v>70</v>
      </c>
      <c r="G215" s="64">
        <v>215</v>
      </c>
      <c r="H215" s="103"/>
      <c r="I215" s="64">
        <f t="shared" si="56"/>
        <v>215</v>
      </c>
    </row>
    <row r="216" spans="1:9" s="52" customFormat="1" ht="24">
      <c r="A216" s="21" t="s">
        <v>320</v>
      </c>
      <c r="B216" s="30">
        <v>800</v>
      </c>
      <c r="C216" s="20" t="s">
        <v>8</v>
      </c>
      <c r="D216" s="20" t="s">
        <v>5</v>
      </c>
      <c r="E216" s="20" t="s">
        <v>267</v>
      </c>
      <c r="F216" s="23"/>
      <c r="G216" s="64">
        <f t="shared" ref="G216:H218" si="69">G217</f>
        <v>97</v>
      </c>
      <c r="H216" s="64">
        <f t="shared" si="69"/>
        <v>0</v>
      </c>
      <c r="I216" s="64">
        <f t="shared" si="56"/>
        <v>97</v>
      </c>
    </row>
    <row r="217" spans="1:9" s="52" customFormat="1" ht="12">
      <c r="A217" s="21" t="s">
        <v>213</v>
      </c>
      <c r="B217" s="30">
        <v>800</v>
      </c>
      <c r="C217" s="20" t="s">
        <v>8</v>
      </c>
      <c r="D217" s="20" t="s">
        <v>5</v>
      </c>
      <c r="E217" s="20" t="s">
        <v>268</v>
      </c>
      <c r="F217" s="23"/>
      <c r="G217" s="64">
        <f>G218</f>
        <v>97</v>
      </c>
      <c r="H217" s="64">
        <f t="shared" si="69"/>
        <v>0</v>
      </c>
      <c r="I217" s="64">
        <f t="shared" si="56"/>
        <v>97</v>
      </c>
    </row>
    <row r="218" spans="1:9" s="52" customFormat="1" ht="12">
      <c r="A218" s="24" t="s">
        <v>69</v>
      </c>
      <c r="B218" s="30">
        <v>800</v>
      </c>
      <c r="C218" s="20" t="s">
        <v>8</v>
      </c>
      <c r="D218" s="20" t="s">
        <v>5</v>
      </c>
      <c r="E218" s="20" t="s">
        <v>268</v>
      </c>
      <c r="F218" s="23" t="s">
        <v>67</v>
      </c>
      <c r="G218" s="64">
        <f t="shared" si="69"/>
        <v>97</v>
      </c>
      <c r="H218" s="64">
        <f t="shared" si="69"/>
        <v>0</v>
      </c>
      <c r="I218" s="64">
        <f t="shared" si="56"/>
        <v>97</v>
      </c>
    </row>
    <row r="219" spans="1:9" s="52" customFormat="1" ht="12">
      <c r="A219" s="24" t="s">
        <v>87</v>
      </c>
      <c r="B219" s="30">
        <v>800</v>
      </c>
      <c r="C219" s="20" t="s">
        <v>8</v>
      </c>
      <c r="D219" s="20" t="s">
        <v>5</v>
      </c>
      <c r="E219" s="20" t="s">
        <v>268</v>
      </c>
      <c r="F219" s="23" t="s">
        <v>68</v>
      </c>
      <c r="G219" s="64">
        <v>97</v>
      </c>
      <c r="H219" s="103"/>
      <c r="I219" s="64">
        <f t="shared" si="56"/>
        <v>97</v>
      </c>
    </row>
    <row r="220" spans="1:9" s="52" customFormat="1" ht="36">
      <c r="A220" s="29" t="s">
        <v>432</v>
      </c>
      <c r="B220" s="30">
        <v>800</v>
      </c>
      <c r="C220" s="20" t="s">
        <v>8</v>
      </c>
      <c r="D220" s="20" t="s">
        <v>5</v>
      </c>
      <c r="E220" s="20" t="s">
        <v>405</v>
      </c>
      <c r="F220" s="23"/>
      <c r="G220" s="64">
        <f t="shared" ref="G220:H222" si="70">G221</f>
        <v>0</v>
      </c>
      <c r="H220" s="64">
        <f t="shared" si="70"/>
        <v>111.4</v>
      </c>
      <c r="I220" s="64">
        <f t="shared" si="56"/>
        <v>111.4</v>
      </c>
    </row>
    <row r="221" spans="1:9" s="52" customFormat="1" ht="24">
      <c r="A221" s="29" t="s">
        <v>125</v>
      </c>
      <c r="B221" s="30">
        <v>800</v>
      </c>
      <c r="C221" s="20" t="s">
        <v>8</v>
      </c>
      <c r="D221" s="20" t="s">
        <v>5</v>
      </c>
      <c r="E221" s="20" t="s">
        <v>415</v>
      </c>
      <c r="F221" s="23"/>
      <c r="G221" s="64">
        <f t="shared" si="70"/>
        <v>0</v>
      </c>
      <c r="H221" s="64">
        <f t="shared" si="70"/>
        <v>111.4</v>
      </c>
      <c r="I221" s="64">
        <f t="shared" si="56"/>
        <v>111.4</v>
      </c>
    </row>
    <row r="222" spans="1:9" s="52" customFormat="1" ht="12">
      <c r="A222" s="24" t="s">
        <v>69</v>
      </c>
      <c r="B222" s="30">
        <v>800</v>
      </c>
      <c r="C222" s="20" t="s">
        <v>8</v>
      </c>
      <c r="D222" s="20" t="s">
        <v>5</v>
      </c>
      <c r="E222" s="20" t="s">
        <v>415</v>
      </c>
      <c r="F222" s="23" t="s">
        <v>67</v>
      </c>
      <c r="G222" s="64">
        <f t="shared" si="70"/>
        <v>0</v>
      </c>
      <c r="H222" s="64">
        <f t="shared" si="70"/>
        <v>111.4</v>
      </c>
      <c r="I222" s="64">
        <f t="shared" si="56"/>
        <v>111.4</v>
      </c>
    </row>
    <row r="223" spans="1:9" s="52" customFormat="1" ht="12">
      <c r="A223" s="24" t="s">
        <v>87</v>
      </c>
      <c r="B223" s="30">
        <v>800</v>
      </c>
      <c r="C223" s="20" t="s">
        <v>8</v>
      </c>
      <c r="D223" s="20" t="s">
        <v>5</v>
      </c>
      <c r="E223" s="20" t="s">
        <v>415</v>
      </c>
      <c r="F223" s="23" t="s">
        <v>68</v>
      </c>
      <c r="G223" s="64">
        <v>0</v>
      </c>
      <c r="H223" s="103">
        <v>111.4</v>
      </c>
      <c r="I223" s="64">
        <f t="shared" si="56"/>
        <v>111.4</v>
      </c>
    </row>
    <row r="224" spans="1:9" s="52" customFormat="1" ht="12">
      <c r="A224" s="21" t="s">
        <v>266</v>
      </c>
      <c r="B224" s="30">
        <v>800</v>
      </c>
      <c r="C224" s="20" t="s">
        <v>8</v>
      </c>
      <c r="D224" s="20" t="s">
        <v>5</v>
      </c>
      <c r="E224" s="20" t="s">
        <v>192</v>
      </c>
      <c r="F224" s="23"/>
      <c r="G224" s="64">
        <f t="shared" ref="G224:H226" si="71">G225</f>
        <v>0</v>
      </c>
      <c r="H224" s="64">
        <f t="shared" si="71"/>
        <v>88.3</v>
      </c>
      <c r="I224" s="64">
        <f t="shared" si="56"/>
        <v>88.3</v>
      </c>
    </row>
    <row r="225" spans="1:13" s="52" customFormat="1" ht="12">
      <c r="A225" s="21" t="s">
        <v>106</v>
      </c>
      <c r="B225" s="30">
        <v>800</v>
      </c>
      <c r="C225" s="20" t="s">
        <v>8</v>
      </c>
      <c r="D225" s="20" t="s">
        <v>5</v>
      </c>
      <c r="E225" s="20" t="s">
        <v>193</v>
      </c>
      <c r="F225" s="23"/>
      <c r="G225" s="64">
        <f t="shared" si="71"/>
        <v>0</v>
      </c>
      <c r="H225" s="64">
        <f t="shared" si="71"/>
        <v>88.3</v>
      </c>
      <c r="I225" s="64">
        <f t="shared" si="56"/>
        <v>88.3</v>
      </c>
    </row>
    <row r="226" spans="1:13" s="52" customFormat="1" ht="12">
      <c r="A226" s="24" t="s">
        <v>69</v>
      </c>
      <c r="B226" s="30">
        <v>800</v>
      </c>
      <c r="C226" s="20" t="s">
        <v>8</v>
      </c>
      <c r="D226" s="20" t="s">
        <v>5</v>
      </c>
      <c r="E226" s="20" t="s">
        <v>193</v>
      </c>
      <c r="F226" s="23" t="s">
        <v>67</v>
      </c>
      <c r="G226" s="64">
        <f t="shared" si="71"/>
        <v>0</v>
      </c>
      <c r="H226" s="64">
        <f t="shared" si="71"/>
        <v>88.3</v>
      </c>
      <c r="I226" s="64">
        <f t="shared" si="56"/>
        <v>88.3</v>
      </c>
    </row>
    <row r="227" spans="1:13" s="52" customFormat="1" ht="12">
      <c r="A227" s="24" t="s">
        <v>87</v>
      </c>
      <c r="B227" s="30">
        <v>800</v>
      </c>
      <c r="C227" s="20" t="s">
        <v>8</v>
      </c>
      <c r="D227" s="20" t="s">
        <v>5</v>
      </c>
      <c r="E227" s="20" t="s">
        <v>193</v>
      </c>
      <c r="F227" s="23" t="s">
        <v>68</v>
      </c>
      <c r="G227" s="64">
        <v>0</v>
      </c>
      <c r="H227" s="103">
        <v>88.3</v>
      </c>
      <c r="I227" s="64">
        <f t="shared" si="56"/>
        <v>88.3</v>
      </c>
    </row>
    <row r="228" spans="1:13" s="56" customFormat="1" ht="12">
      <c r="A228" s="22" t="s">
        <v>139</v>
      </c>
      <c r="B228" s="34">
        <v>800</v>
      </c>
      <c r="C228" s="18" t="s">
        <v>8</v>
      </c>
      <c r="D228" s="18" t="s">
        <v>6</v>
      </c>
      <c r="E228" s="18"/>
      <c r="F228" s="42"/>
      <c r="G228" s="65">
        <f>G229</f>
        <v>3808</v>
      </c>
      <c r="H228" s="65">
        <f>H229</f>
        <v>828</v>
      </c>
      <c r="I228" s="65">
        <f t="shared" si="56"/>
        <v>4636</v>
      </c>
      <c r="J228" s="113"/>
      <c r="K228" s="113"/>
      <c r="L228" s="113"/>
      <c r="M228" s="113"/>
    </row>
    <row r="229" spans="1:13" s="52" customFormat="1" ht="24">
      <c r="A229" s="99" t="s">
        <v>422</v>
      </c>
      <c r="B229" s="30">
        <v>800</v>
      </c>
      <c r="C229" s="20" t="s">
        <v>8</v>
      </c>
      <c r="D229" s="20" t="s">
        <v>6</v>
      </c>
      <c r="E229" s="20" t="s">
        <v>410</v>
      </c>
      <c r="F229" s="23"/>
      <c r="G229" s="64">
        <f>G230+G235+G241+G238</f>
        <v>3808</v>
      </c>
      <c r="H229" s="64">
        <f>H230+H235+H241+H238</f>
        <v>828</v>
      </c>
      <c r="I229" s="64">
        <f t="shared" ref="I229:I336" si="72">G229+H229</f>
        <v>4636</v>
      </c>
    </row>
    <row r="230" spans="1:13" s="2" customFormat="1" ht="12">
      <c r="A230" s="99" t="s">
        <v>214</v>
      </c>
      <c r="B230" s="30">
        <v>800</v>
      </c>
      <c r="C230" s="20" t="s">
        <v>8</v>
      </c>
      <c r="D230" s="20" t="s">
        <v>6</v>
      </c>
      <c r="E230" s="20" t="s">
        <v>411</v>
      </c>
      <c r="F230" s="23"/>
      <c r="G230" s="64">
        <f>G231+G233</f>
        <v>2608</v>
      </c>
      <c r="H230" s="64">
        <f>H231+H233</f>
        <v>828</v>
      </c>
      <c r="I230" s="64">
        <f t="shared" si="72"/>
        <v>3436</v>
      </c>
    </row>
    <row r="231" spans="1:13" s="2" customFormat="1" ht="12">
      <c r="A231" s="100" t="s">
        <v>69</v>
      </c>
      <c r="B231" s="30">
        <v>800</v>
      </c>
      <c r="C231" s="20" t="s">
        <v>8</v>
      </c>
      <c r="D231" s="20" t="s">
        <v>6</v>
      </c>
      <c r="E231" s="20" t="s">
        <v>411</v>
      </c>
      <c r="F231" s="23" t="s">
        <v>67</v>
      </c>
      <c r="G231" s="64">
        <f t="shared" ref="G231:H231" si="73">G232</f>
        <v>2008</v>
      </c>
      <c r="H231" s="64">
        <f t="shared" si="73"/>
        <v>828</v>
      </c>
      <c r="I231" s="64">
        <f t="shared" si="72"/>
        <v>2836</v>
      </c>
    </row>
    <row r="232" spans="1:13" s="2" customFormat="1" ht="12">
      <c r="A232" s="100" t="s">
        <v>87</v>
      </c>
      <c r="B232" s="30">
        <v>800</v>
      </c>
      <c r="C232" s="20" t="s">
        <v>8</v>
      </c>
      <c r="D232" s="20" t="s">
        <v>6</v>
      </c>
      <c r="E232" s="20" t="s">
        <v>411</v>
      </c>
      <c r="F232" s="23" t="s">
        <v>68</v>
      </c>
      <c r="G232" s="64">
        <v>2008</v>
      </c>
      <c r="H232" s="101">
        <f>517+311</f>
        <v>828</v>
      </c>
      <c r="I232" s="64">
        <f t="shared" si="72"/>
        <v>2836</v>
      </c>
    </row>
    <row r="233" spans="1:13" s="2" customFormat="1" ht="12">
      <c r="A233" s="21" t="s">
        <v>350</v>
      </c>
      <c r="B233" s="30">
        <v>800</v>
      </c>
      <c r="C233" s="20" t="s">
        <v>8</v>
      </c>
      <c r="D233" s="20" t="s">
        <v>6</v>
      </c>
      <c r="E233" s="20" t="s">
        <v>411</v>
      </c>
      <c r="F233" s="23" t="s">
        <v>135</v>
      </c>
      <c r="G233" s="64">
        <f>G234</f>
        <v>600</v>
      </c>
      <c r="H233" s="64">
        <f>H234</f>
        <v>0</v>
      </c>
      <c r="I233" s="64">
        <f t="shared" si="72"/>
        <v>600</v>
      </c>
    </row>
    <row r="234" spans="1:13" s="2" customFormat="1" ht="10.5" customHeight="1">
      <c r="A234" s="21" t="s">
        <v>137</v>
      </c>
      <c r="B234" s="30">
        <v>800</v>
      </c>
      <c r="C234" s="20" t="s">
        <v>8</v>
      </c>
      <c r="D234" s="20" t="s">
        <v>6</v>
      </c>
      <c r="E234" s="20" t="s">
        <v>411</v>
      </c>
      <c r="F234" s="23" t="s">
        <v>136</v>
      </c>
      <c r="G234" s="64">
        <v>600</v>
      </c>
      <c r="H234" s="101"/>
      <c r="I234" s="64">
        <f t="shared" si="72"/>
        <v>600</v>
      </c>
    </row>
    <row r="235" spans="1:13" s="2" customFormat="1" ht="12.75" hidden="1" customHeight="1">
      <c r="A235" s="100" t="s">
        <v>453</v>
      </c>
      <c r="B235" s="30">
        <v>800</v>
      </c>
      <c r="C235" s="20" t="s">
        <v>8</v>
      </c>
      <c r="D235" s="20" t="s">
        <v>6</v>
      </c>
      <c r="E235" s="20" t="s">
        <v>452</v>
      </c>
      <c r="F235" s="23"/>
      <c r="G235" s="64">
        <f>G236</f>
        <v>0</v>
      </c>
      <c r="H235" s="64">
        <f>H236</f>
        <v>0</v>
      </c>
      <c r="I235" s="64">
        <f t="shared" si="72"/>
        <v>0</v>
      </c>
    </row>
    <row r="236" spans="1:13" s="2" customFormat="1" ht="12" hidden="1">
      <c r="A236" s="21" t="s">
        <v>71</v>
      </c>
      <c r="B236" s="30">
        <v>800</v>
      </c>
      <c r="C236" s="20" t="s">
        <v>8</v>
      </c>
      <c r="D236" s="20" t="s">
        <v>6</v>
      </c>
      <c r="E236" s="20" t="s">
        <v>452</v>
      </c>
      <c r="F236" s="23" t="s">
        <v>22</v>
      </c>
      <c r="G236" s="64">
        <f>G237</f>
        <v>0</v>
      </c>
      <c r="H236" s="64">
        <f>H237</f>
        <v>0</v>
      </c>
      <c r="I236" s="64">
        <f t="shared" si="72"/>
        <v>0</v>
      </c>
    </row>
    <row r="237" spans="1:13" s="2" customFormat="1" ht="12" hidden="1">
      <c r="A237" s="21" t="s">
        <v>126</v>
      </c>
      <c r="B237" s="30">
        <v>800</v>
      </c>
      <c r="C237" s="20" t="s">
        <v>8</v>
      </c>
      <c r="D237" s="20" t="s">
        <v>6</v>
      </c>
      <c r="E237" s="20" t="s">
        <v>452</v>
      </c>
      <c r="F237" s="23" t="s">
        <v>77</v>
      </c>
      <c r="G237" s="64">
        <v>0</v>
      </c>
      <c r="H237" s="101"/>
      <c r="I237" s="64">
        <f t="shared" si="72"/>
        <v>0</v>
      </c>
    </row>
    <row r="238" spans="1:13" s="2" customFormat="1" ht="24">
      <c r="A238" s="117" t="s">
        <v>463</v>
      </c>
      <c r="B238" s="30">
        <v>800</v>
      </c>
      <c r="C238" s="20" t="s">
        <v>8</v>
      </c>
      <c r="D238" s="20" t="s">
        <v>6</v>
      </c>
      <c r="E238" s="20" t="s">
        <v>482</v>
      </c>
      <c r="F238" s="23"/>
      <c r="G238" s="64">
        <f>G239</f>
        <v>147.4</v>
      </c>
      <c r="H238" s="64">
        <f>H239</f>
        <v>0</v>
      </c>
      <c r="I238" s="64">
        <f t="shared" si="72"/>
        <v>147.4</v>
      </c>
    </row>
    <row r="239" spans="1:13" s="2" customFormat="1" ht="12">
      <c r="A239" s="21" t="s">
        <v>350</v>
      </c>
      <c r="B239" s="30">
        <v>800</v>
      </c>
      <c r="C239" s="20" t="s">
        <v>8</v>
      </c>
      <c r="D239" s="20" t="s">
        <v>6</v>
      </c>
      <c r="E239" s="20" t="s">
        <v>482</v>
      </c>
      <c r="F239" s="23" t="s">
        <v>135</v>
      </c>
      <c r="G239" s="64">
        <f>G240</f>
        <v>147.4</v>
      </c>
      <c r="H239" s="64">
        <f>H240</f>
        <v>0</v>
      </c>
      <c r="I239" s="64">
        <f t="shared" si="72"/>
        <v>147.4</v>
      </c>
    </row>
    <row r="240" spans="1:13" s="2" customFormat="1" ht="12">
      <c r="A240" s="21" t="s">
        <v>137</v>
      </c>
      <c r="B240" s="30">
        <v>800</v>
      </c>
      <c r="C240" s="20" t="s">
        <v>8</v>
      </c>
      <c r="D240" s="20" t="s">
        <v>6</v>
      </c>
      <c r="E240" s="20" t="s">
        <v>482</v>
      </c>
      <c r="F240" s="23" t="s">
        <v>136</v>
      </c>
      <c r="G240" s="64">
        <v>147.4</v>
      </c>
      <c r="H240" s="101"/>
      <c r="I240" s="64">
        <f t="shared" si="72"/>
        <v>147.4</v>
      </c>
    </row>
    <row r="241" spans="1:13" s="2" customFormat="1" ht="24">
      <c r="A241" s="21" t="s">
        <v>463</v>
      </c>
      <c r="B241" s="30">
        <v>800</v>
      </c>
      <c r="C241" s="20" t="s">
        <v>8</v>
      </c>
      <c r="D241" s="20" t="s">
        <v>6</v>
      </c>
      <c r="E241" s="20" t="s">
        <v>462</v>
      </c>
      <c r="F241" s="23"/>
      <c r="G241" s="64">
        <f>G242+G244</f>
        <v>1052.5999999999999</v>
      </c>
      <c r="H241" s="64">
        <f>H242+H244</f>
        <v>0</v>
      </c>
      <c r="I241" s="64">
        <f t="shared" si="72"/>
        <v>1052.5999999999999</v>
      </c>
    </row>
    <row r="242" spans="1:13" s="2" customFormat="1" ht="0.75" hidden="1" customHeight="1">
      <c r="A242" s="100" t="s">
        <v>69</v>
      </c>
      <c r="B242" s="30">
        <v>800</v>
      </c>
      <c r="C242" s="20" t="s">
        <v>8</v>
      </c>
      <c r="D242" s="20" t="s">
        <v>6</v>
      </c>
      <c r="E242" s="20" t="s">
        <v>462</v>
      </c>
      <c r="F242" s="23" t="s">
        <v>67</v>
      </c>
      <c r="G242" s="64">
        <f>G243</f>
        <v>0</v>
      </c>
      <c r="H242" s="64">
        <f>H243</f>
        <v>0</v>
      </c>
      <c r="I242" s="64">
        <f t="shared" si="72"/>
        <v>0</v>
      </c>
    </row>
    <row r="243" spans="1:13" s="2" customFormat="1" ht="12" hidden="1">
      <c r="A243" s="100" t="s">
        <v>87</v>
      </c>
      <c r="B243" s="30">
        <v>800</v>
      </c>
      <c r="C243" s="20" t="s">
        <v>8</v>
      </c>
      <c r="D243" s="20" t="s">
        <v>6</v>
      </c>
      <c r="E243" s="20" t="s">
        <v>462</v>
      </c>
      <c r="F243" s="23" t="s">
        <v>68</v>
      </c>
      <c r="G243" s="64">
        <v>0</v>
      </c>
      <c r="H243" s="101">
        <f>1000+200-1200</f>
        <v>0</v>
      </c>
      <c r="I243" s="64">
        <f t="shared" si="72"/>
        <v>0</v>
      </c>
    </row>
    <row r="244" spans="1:13" s="2" customFormat="1" ht="12">
      <c r="A244" s="21" t="s">
        <v>350</v>
      </c>
      <c r="B244" s="30">
        <v>800</v>
      </c>
      <c r="C244" s="20" t="s">
        <v>8</v>
      </c>
      <c r="D244" s="20" t="s">
        <v>6</v>
      </c>
      <c r="E244" s="20" t="s">
        <v>462</v>
      </c>
      <c r="F244" s="23" t="s">
        <v>135</v>
      </c>
      <c r="G244" s="64">
        <f>G245</f>
        <v>1052.5999999999999</v>
      </c>
      <c r="H244" s="64">
        <f>H245</f>
        <v>0</v>
      </c>
      <c r="I244" s="64">
        <f t="shared" si="72"/>
        <v>1052.5999999999999</v>
      </c>
    </row>
    <row r="245" spans="1:13" s="2" customFormat="1" ht="12">
      <c r="A245" s="21" t="s">
        <v>137</v>
      </c>
      <c r="B245" s="30">
        <v>800</v>
      </c>
      <c r="C245" s="20" t="s">
        <v>8</v>
      </c>
      <c r="D245" s="20" t="s">
        <v>6</v>
      </c>
      <c r="E245" s="20" t="s">
        <v>462</v>
      </c>
      <c r="F245" s="23" t="s">
        <v>136</v>
      </c>
      <c r="G245" s="64">
        <v>1052.5999999999999</v>
      </c>
      <c r="H245" s="101"/>
      <c r="I245" s="64">
        <f t="shared" si="72"/>
        <v>1052.5999999999999</v>
      </c>
    </row>
    <row r="246" spans="1:13" s="6" customFormat="1" ht="12">
      <c r="A246" s="15" t="s">
        <v>374</v>
      </c>
      <c r="B246" s="32">
        <v>800</v>
      </c>
      <c r="C246" s="16" t="s">
        <v>15</v>
      </c>
      <c r="D246" s="16"/>
      <c r="E246" s="16"/>
      <c r="F246" s="26"/>
      <c r="G246" s="63">
        <f t="shared" ref="G246:H253" si="74">G247</f>
        <v>5545.9</v>
      </c>
      <c r="H246" s="63">
        <f t="shared" si="74"/>
        <v>0</v>
      </c>
      <c r="I246" s="63">
        <f t="shared" si="72"/>
        <v>5545.9</v>
      </c>
      <c r="J246" s="2"/>
      <c r="K246" s="2"/>
      <c r="L246" s="2"/>
      <c r="M246" s="2"/>
    </row>
    <row r="247" spans="1:13" s="53" customFormat="1" ht="12">
      <c r="A247" s="33" t="s">
        <v>373</v>
      </c>
      <c r="B247" s="34">
        <v>800</v>
      </c>
      <c r="C247" s="18" t="s">
        <v>15</v>
      </c>
      <c r="D247" s="18" t="s">
        <v>8</v>
      </c>
      <c r="E247" s="18"/>
      <c r="F247" s="42"/>
      <c r="G247" s="65">
        <f t="shared" si="74"/>
        <v>5545.9</v>
      </c>
      <c r="H247" s="65">
        <f t="shared" si="74"/>
        <v>0</v>
      </c>
      <c r="I247" s="65">
        <f t="shared" si="72"/>
        <v>5545.9</v>
      </c>
      <c r="J247" s="5"/>
      <c r="K247" s="5"/>
      <c r="L247" s="5"/>
      <c r="M247" s="5"/>
    </row>
    <row r="248" spans="1:13" s="2" customFormat="1" ht="27.75" customHeight="1">
      <c r="A248" s="24" t="s">
        <v>378</v>
      </c>
      <c r="B248" s="30">
        <v>800</v>
      </c>
      <c r="C248" s="20" t="s">
        <v>15</v>
      </c>
      <c r="D248" s="20" t="s">
        <v>8</v>
      </c>
      <c r="E248" s="20" t="s">
        <v>375</v>
      </c>
      <c r="F248" s="23"/>
      <c r="G248" s="64">
        <f>G252+G261+G249+G255+G258</f>
        <v>5545.9</v>
      </c>
      <c r="H248" s="64">
        <f>H252+H261+H249+H255+H258</f>
        <v>0</v>
      </c>
      <c r="I248" s="64">
        <f t="shared" si="72"/>
        <v>5545.9</v>
      </c>
    </row>
    <row r="249" spans="1:13" s="2" customFormat="1" ht="12" hidden="1">
      <c r="A249" s="21" t="s">
        <v>407</v>
      </c>
      <c r="B249" s="30">
        <v>800</v>
      </c>
      <c r="C249" s="20" t="s">
        <v>15</v>
      </c>
      <c r="D249" s="20" t="s">
        <v>8</v>
      </c>
      <c r="E249" s="20" t="s">
        <v>406</v>
      </c>
      <c r="F249" s="23"/>
      <c r="G249" s="64">
        <f>G250</f>
        <v>0</v>
      </c>
      <c r="H249" s="64">
        <f>H250</f>
        <v>0</v>
      </c>
      <c r="I249" s="64">
        <f t="shared" si="72"/>
        <v>0</v>
      </c>
    </row>
    <row r="250" spans="1:13" s="2" customFormat="1" ht="12" hidden="1">
      <c r="A250" s="24" t="s">
        <v>69</v>
      </c>
      <c r="B250" s="30">
        <v>800</v>
      </c>
      <c r="C250" s="20" t="s">
        <v>15</v>
      </c>
      <c r="D250" s="20" t="s">
        <v>8</v>
      </c>
      <c r="E250" s="20" t="s">
        <v>406</v>
      </c>
      <c r="F250" s="23" t="s">
        <v>67</v>
      </c>
      <c r="G250" s="64">
        <f>G251</f>
        <v>0</v>
      </c>
      <c r="H250" s="64">
        <f>H251</f>
        <v>0</v>
      </c>
      <c r="I250" s="64">
        <f t="shared" si="72"/>
        <v>0</v>
      </c>
    </row>
    <row r="251" spans="1:13" s="2" customFormat="1" ht="12" hidden="1">
      <c r="A251" s="24" t="s">
        <v>87</v>
      </c>
      <c r="B251" s="30">
        <v>800</v>
      </c>
      <c r="C251" s="20" t="s">
        <v>15</v>
      </c>
      <c r="D251" s="20" t="s">
        <v>8</v>
      </c>
      <c r="E251" s="20" t="s">
        <v>406</v>
      </c>
      <c r="F251" s="23" t="s">
        <v>68</v>
      </c>
      <c r="G251" s="64">
        <v>0</v>
      </c>
      <c r="H251" s="101"/>
      <c r="I251" s="64">
        <f t="shared" si="72"/>
        <v>0</v>
      </c>
    </row>
    <row r="252" spans="1:13" s="2" customFormat="1" ht="12">
      <c r="A252" s="24" t="s">
        <v>377</v>
      </c>
      <c r="B252" s="30">
        <v>800</v>
      </c>
      <c r="C252" s="20" t="s">
        <v>15</v>
      </c>
      <c r="D252" s="20" t="s">
        <v>8</v>
      </c>
      <c r="E252" s="20" t="s">
        <v>376</v>
      </c>
      <c r="F252" s="23"/>
      <c r="G252" s="64">
        <f t="shared" si="74"/>
        <v>935</v>
      </c>
      <c r="H252" s="64">
        <f t="shared" si="74"/>
        <v>0</v>
      </c>
      <c r="I252" s="64">
        <f t="shared" si="72"/>
        <v>935</v>
      </c>
    </row>
    <row r="253" spans="1:13" s="2" customFormat="1" ht="12">
      <c r="A253" s="24" t="s">
        <v>69</v>
      </c>
      <c r="B253" s="30">
        <v>800</v>
      </c>
      <c r="C253" s="20" t="s">
        <v>15</v>
      </c>
      <c r="D253" s="20" t="s">
        <v>8</v>
      </c>
      <c r="E253" s="20" t="s">
        <v>376</v>
      </c>
      <c r="F253" s="23" t="s">
        <v>67</v>
      </c>
      <c r="G253" s="64">
        <f t="shared" si="74"/>
        <v>935</v>
      </c>
      <c r="H253" s="64">
        <f t="shared" si="74"/>
        <v>0</v>
      </c>
      <c r="I253" s="64">
        <f t="shared" si="72"/>
        <v>935</v>
      </c>
    </row>
    <row r="254" spans="1:13" s="2" customFormat="1" ht="12">
      <c r="A254" s="24" t="s">
        <v>87</v>
      </c>
      <c r="B254" s="30">
        <v>800</v>
      </c>
      <c r="C254" s="20" t="s">
        <v>15</v>
      </c>
      <c r="D254" s="20" t="s">
        <v>8</v>
      </c>
      <c r="E254" s="20" t="s">
        <v>376</v>
      </c>
      <c r="F254" s="23" t="s">
        <v>68</v>
      </c>
      <c r="G254" s="64">
        <v>935</v>
      </c>
      <c r="H254" s="101"/>
      <c r="I254" s="64">
        <f t="shared" si="72"/>
        <v>935</v>
      </c>
    </row>
    <row r="255" spans="1:13" s="2" customFormat="1" ht="12">
      <c r="A255" s="24" t="s">
        <v>469</v>
      </c>
      <c r="B255" s="30">
        <v>800</v>
      </c>
      <c r="C255" s="20" t="s">
        <v>15</v>
      </c>
      <c r="D255" s="20" t="s">
        <v>8</v>
      </c>
      <c r="E255" s="20" t="s">
        <v>468</v>
      </c>
      <c r="F255" s="23"/>
      <c r="G255" s="64">
        <f>G256</f>
        <v>433.4</v>
      </c>
      <c r="H255" s="64">
        <f>H256</f>
        <v>0</v>
      </c>
      <c r="I255" s="64">
        <f t="shared" si="72"/>
        <v>433.4</v>
      </c>
    </row>
    <row r="256" spans="1:13" s="2" customFormat="1" ht="12">
      <c r="A256" s="24" t="s">
        <v>69</v>
      </c>
      <c r="B256" s="30">
        <v>800</v>
      </c>
      <c r="C256" s="20" t="s">
        <v>15</v>
      </c>
      <c r="D256" s="20" t="s">
        <v>8</v>
      </c>
      <c r="E256" s="20" t="s">
        <v>468</v>
      </c>
      <c r="F256" s="23" t="s">
        <v>67</v>
      </c>
      <c r="G256" s="64">
        <f>G257</f>
        <v>433.4</v>
      </c>
      <c r="H256" s="64">
        <f>H257</f>
        <v>0</v>
      </c>
      <c r="I256" s="64">
        <f t="shared" si="72"/>
        <v>433.4</v>
      </c>
    </row>
    <row r="257" spans="1:9" s="2" customFormat="1" ht="12">
      <c r="A257" s="24" t="s">
        <v>87</v>
      </c>
      <c r="B257" s="30">
        <v>800</v>
      </c>
      <c r="C257" s="20" t="s">
        <v>15</v>
      </c>
      <c r="D257" s="20" t="s">
        <v>8</v>
      </c>
      <c r="E257" s="20" t="s">
        <v>468</v>
      </c>
      <c r="F257" s="23" t="s">
        <v>68</v>
      </c>
      <c r="G257" s="64">
        <v>433.4</v>
      </c>
      <c r="H257" s="101"/>
      <c r="I257" s="64">
        <f t="shared" si="72"/>
        <v>433.4</v>
      </c>
    </row>
    <row r="258" spans="1:9" s="2" customFormat="1" ht="12">
      <c r="A258" s="24" t="s">
        <v>484</v>
      </c>
      <c r="B258" s="30">
        <v>800</v>
      </c>
      <c r="C258" s="20" t="s">
        <v>15</v>
      </c>
      <c r="D258" s="20" t="s">
        <v>8</v>
      </c>
      <c r="E258" s="20" t="s">
        <v>483</v>
      </c>
      <c r="F258" s="23"/>
      <c r="G258" s="64">
        <f>G259</f>
        <v>310</v>
      </c>
      <c r="H258" s="64">
        <f>H259</f>
        <v>0</v>
      </c>
      <c r="I258" s="64">
        <f t="shared" si="72"/>
        <v>310</v>
      </c>
    </row>
    <row r="259" spans="1:9" s="2" customFormat="1" ht="12">
      <c r="A259" s="24" t="s">
        <v>69</v>
      </c>
      <c r="B259" s="30">
        <v>800</v>
      </c>
      <c r="C259" s="20" t="s">
        <v>15</v>
      </c>
      <c r="D259" s="20" t="s">
        <v>8</v>
      </c>
      <c r="E259" s="20" t="s">
        <v>483</v>
      </c>
      <c r="F259" s="23" t="s">
        <v>67</v>
      </c>
      <c r="G259" s="64">
        <f>G260</f>
        <v>310</v>
      </c>
      <c r="H259" s="64">
        <f>H260</f>
        <v>0</v>
      </c>
      <c r="I259" s="64">
        <f t="shared" si="72"/>
        <v>310</v>
      </c>
    </row>
    <row r="260" spans="1:9" s="2" customFormat="1" ht="12">
      <c r="A260" s="24" t="s">
        <v>87</v>
      </c>
      <c r="B260" s="30">
        <v>800</v>
      </c>
      <c r="C260" s="20" t="s">
        <v>15</v>
      </c>
      <c r="D260" s="20" t="s">
        <v>8</v>
      </c>
      <c r="E260" s="20" t="s">
        <v>483</v>
      </c>
      <c r="F260" s="23" t="s">
        <v>68</v>
      </c>
      <c r="G260" s="64">
        <v>310</v>
      </c>
      <c r="H260" s="101"/>
      <c r="I260" s="64">
        <f t="shared" si="72"/>
        <v>310</v>
      </c>
    </row>
    <row r="261" spans="1:9" s="2" customFormat="1" ht="24">
      <c r="A261" s="24" t="s">
        <v>380</v>
      </c>
      <c r="B261" s="30">
        <v>800</v>
      </c>
      <c r="C261" s="20" t="s">
        <v>15</v>
      </c>
      <c r="D261" s="20" t="s">
        <v>8</v>
      </c>
      <c r="E261" s="20" t="s">
        <v>381</v>
      </c>
      <c r="F261" s="23"/>
      <c r="G261" s="64">
        <f>G262</f>
        <v>3867.5</v>
      </c>
      <c r="H261" s="64">
        <f t="shared" ref="H261:H262" si="75">H262</f>
        <v>0</v>
      </c>
      <c r="I261" s="64">
        <f t="shared" si="72"/>
        <v>3867.5</v>
      </c>
    </row>
    <row r="262" spans="1:9" s="2" customFormat="1" ht="12">
      <c r="A262" s="24" t="s">
        <v>69</v>
      </c>
      <c r="B262" s="30">
        <v>800</v>
      </c>
      <c r="C262" s="20" t="s">
        <v>15</v>
      </c>
      <c r="D262" s="20" t="s">
        <v>8</v>
      </c>
      <c r="E262" s="20" t="s">
        <v>381</v>
      </c>
      <c r="F262" s="23" t="s">
        <v>67</v>
      </c>
      <c r="G262" s="64">
        <f>G263</f>
        <v>3867.5</v>
      </c>
      <c r="H262" s="64">
        <f t="shared" si="75"/>
        <v>0</v>
      </c>
      <c r="I262" s="64">
        <f t="shared" si="72"/>
        <v>3867.5</v>
      </c>
    </row>
    <row r="263" spans="1:9" s="2" customFormat="1" ht="12">
      <c r="A263" s="24" t="s">
        <v>87</v>
      </c>
      <c r="B263" s="30">
        <v>800</v>
      </c>
      <c r="C263" s="20" t="s">
        <v>15</v>
      </c>
      <c r="D263" s="20" t="s">
        <v>8</v>
      </c>
      <c r="E263" s="20" t="s">
        <v>381</v>
      </c>
      <c r="F263" s="23" t="s">
        <v>68</v>
      </c>
      <c r="G263" s="64">
        <v>3867.5</v>
      </c>
      <c r="H263" s="103"/>
      <c r="I263" s="64">
        <f t="shared" si="72"/>
        <v>3867.5</v>
      </c>
    </row>
    <row r="264" spans="1:9" s="2" customFormat="1" ht="15" customHeight="1">
      <c r="A264" s="25" t="s">
        <v>21</v>
      </c>
      <c r="B264" s="16" t="s">
        <v>22</v>
      </c>
      <c r="C264" s="16" t="s">
        <v>9</v>
      </c>
      <c r="D264" s="20"/>
      <c r="E264" s="20"/>
      <c r="F264" s="23"/>
      <c r="G264" s="63">
        <f>G270+G297+G265</f>
        <v>12413.2</v>
      </c>
      <c r="H264" s="63">
        <f>H270+H297+H265</f>
        <v>0</v>
      </c>
      <c r="I264" s="63">
        <f t="shared" si="72"/>
        <v>12413.2</v>
      </c>
    </row>
    <row r="265" spans="1:9" s="5" customFormat="1" ht="0.75" hidden="1" customHeight="1">
      <c r="A265" s="22" t="s">
        <v>23</v>
      </c>
      <c r="B265" s="18" t="s">
        <v>22</v>
      </c>
      <c r="C265" s="18" t="s">
        <v>9</v>
      </c>
      <c r="D265" s="18" t="s">
        <v>5</v>
      </c>
      <c r="E265" s="19"/>
      <c r="F265" s="80"/>
      <c r="G265" s="65">
        <f>G266</f>
        <v>0</v>
      </c>
      <c r="H265" s="65">
        <f>H266</f>
        <v>0</v>
      </c>
      <c r="I265" s="63">
        <f t="shared" si="72"/>
        <v>0</v>
      </c>
    </row>
    <row r="266" spans="1:9" s="2" customFormat="1" ht="12" hidden="1">
      <c r="A266" s="21" t="s">
        <v>342</v>
      </c>
      <c r="B266" s="57" t="s">
        <v>22</v>
      </c>
      <c r="C266" s="57" t="s">
        <v>9</v>
      </c>
      <c r="D266" s="57" t="s">
        <v>5</v>
      </c>
      <c r="E266" s="57" t="s">
        <v>340</v>
      </c>
      <c r="F266" s="58"/>
      <c r="G266" s="64">
        <f>G267</f>
        <v>0</v>
      </c>
      <c r="H266" s="64">
        <f>H267</f>
        <v>0</v>
      </c>
      <c r="I266" s="64">
        <f t="shared" si="72"/>
        <v>0</v>
      </c>
    </row>
    <row r="267" spans="1:9" s="2" customFormat="1" ht="12" hidden="1">
      <c r="A267" s="21" t="s">
        <v>138</v>
      </c>
      <c r="B267" s="57" t="s">
        <v>22</v>
      </c>
      <c r="C267" s="57" t="s">
        <v>9</v>
      </c>
      <c r="D267" s="57" t="s">
        <v>5</v>
      </c>
      <c r="E267" s="57" t="s">
        <v>341</v>
      </c>
      <c r="F267" s="58" t="s">
        <v>135</v>
      </c>
      <c r="G267" s="64">
        <f t="shared" ref="G267:H268" si="76">G268</f>
        <v>0</v>
      </c>
      <c r="H267" s="64">
        <f t="shared" si="76"/>
        <v>0</v>
      </c>
      <c r="I267" s="64">
        <f t="shared" si="72"/>
        <v>0</v>
      </c>
    </row>
    <row r="268" spans="1:9" s="2" customFormat="1" ht="12" hidden="1">
      <c r="A268" s="21" t="s">
        <v>137</v>
      </c>
      <c r="B268" s="57" t="s">
        <v>22</v>
      </c>
      <c r="C268" s="57" t="s">
        <v>9</v>
      </c>
      <c r="D268" s="57" t="s">
        <v>5</v>
      </c>
      <c r="E268" s="57" t="s">
        <v>341</v>
      </c>
      <c r="F268" s="58" t="s">
        <v>136</v>
      </c>
      <c r="G268" s="64">
        <f t="shared" si="76"/>
        <v>0</v>
      </c>
      <c r="H268" s="64">
        <f t="shared" si="76"/>
        <v>0</v>
      </c>
      <c r="I268" s="64">
        <f t="shared" si="72"/>
        <v>0</v>
      </c>
    </row>
    <row r="269" spans="1:9" s="2" customFormat="1" ht="12" hidden="1">
      <c r="A269" s="29" t="s">
        <v>358</v>
      </c>
      <c r="B269" s="57" t="s">
        <v>22</v>
      </c>
      <c r="C269" s="57" t="s">
        <v>9</v>
      </c>
      <c r="D269" s="57" t="s">
        <v>5</v>
      </c>
      <c r="E269" s="57" t="s">
        <v>341</v>
      </c>
      <c r="F269" s="58" t="s">
        <v>136</v>
      </c>
      <c r="G269" s="64">
        <v>0</v>
      </c>
      <c r="H269" s="101"/>
      <c r="I269" s="64">
        <f t="shared" si="72"/>
        <v>0</v>
      </c>
    </row>
    <row r="270" spans="1:9" s="8" customFormat="1" ht="14.25" customHeight="1">
      <c r="A270" s="22" t="s">
        <v>253</v>
      </c>
      <c r="B270" s="18" t="s">
        <v>22</v>
      </c>
      <c r="C270" s="18" t="s">
        <v>9</v>
      </c>
      <c r="D270" s="18" t="s">
        <v>7</v>
      </c>
      <c r="E270" s="20"/>
      <c r="F270" s="23"/>
      <c r="G270" s="65">
        <f>G271</f>
        <v>11568.2</v>
      </c>
      <c r="H270" s="65">
        <f t="shared" ref="H270:H271" si="77">H271</f>
        <v>0</v>
      </c>
      <c r="I270" s="65">
        <f t="shared" si="72"/>
        <v>11568.2</v>
      </c>
    </row>
    <row r="271" spans="1:9" s="8" customFormat="1" ht="12">
      <c r="A271" s="21" t="s">
        <v>241</v>
      </c>
      <c r="B271" s="20" t="s">
        <v>22</v>
      </c>
      <c r="C271" s="20" t="s">
        <v>9</v>
      </c>
      <c r="D271" s="20" t="s">
        <v>7</v>
      </c>
      <c r="E271" s="20" t="s">
        <v>162</v>
      </c>
      <c r="F271" s="23"/>
      <c r="G271" s="64">
        <f>G272</f>
        <v>11568.2</v>
      </c>
      <c r="H271" s="64">
        <f t="shared" si="77"/>
        <v>0</v>
      </c>
      <c r="I271" s="64">
        <f t="shared" si="72"/>
        <v>11568.2</v>
      </c>
    </row>
    <row r="272" spans="1:9" s="8" customFormat="1" ht="12">
      <c r="A272" s="21" t="s">
        <v>271</v>
      </c>
      <c r="B272" s="20" t="s">
        <v>22</v>
      </c>
      <c r="C272" s="20" t="s">
        <v>9</v>
      </c>
      <c r="D272" s="20" t="s">
        <v>7</v>
      </c>
      <c r="E272" s="20" t="s">
        <v>242</v>
      </c>
      <c r="F272" s="23"/>
      <c r="G272" s="64">
        <f>G279+G282+G285+G276+G273+G291+G294+G288</f>
        <v>11568.2</v>
      </c>
      <c r="H272" s="64">
        <f>H279+H282+H285+H276+H273+H291+H294+H288</f>
        <v>0</v>
      </c>
      <c r="I272" s="64">
        <f t="shared" si="72"/>
        <v>11568.2</v>
      </c>
    </row>
    <row r="273" spans="1:9" s="8" customFormat="1" ht="15" hidden="1" customHeight="1">
      <c r="A273" s="21" t="s">
        <v>323</v>
      </c>
      <c r="B273" s="20" t="s">
        <v>22</v>
      </c>
      <c r="C273" s="20" t="s">
        <v>9</v>
      </c>
      <c r="D273" s="20" t="s">
        <v>7</v>
      </c>
      <c r="E273" s="20" t="s">
        <v>354</v>
      </c>
      <c r="F273" s="23"/>
      <c r="G273" s="64">
        <f>G274</f>
        <v>0</v>
      </c>
      <c r="H273" s="101"/>
      <c r="I273" s="64">
        <f t="shared" si="72"/>
        <v>0</v>
      </c>
    </row>
    <row r="274" spans="1:9" s="8" customFormat="1" ht="15" hidden="1" customHeight="1">
      <c r="A274" s="21" t="s">
        <v>95</v>
      </c>
      <c r="B274" s="20" t="s">
        <v>22</v>
      </c>
      <c r="C274" s="20" t="s">
        <v>9</v>
      </c>
      <c r="D274" s="20" t="s">
        <v>7</v>
      </c>
      <c r="E274" s="20" t="s">
        <v>354</v>
      </c>
      <c r="F274" s="23" t="s">
        <v>94</v>
      </c>
      <c r="G274" s="64">
        <f>G275</f>
        <v>0</v>
      </c>
      <c r="H274" s="101"/>
      <c r="I274" s="64">
        <f t="shared" si="72"/>
        <v>0</v>
      </c>
    </row>
    <row r="275" spans="1:9" s="8" customFormat="1" ht="15" hidden="1" customHeight="1">
      <c r="A275" s="21" t="s">
        <v>217</v>
      </c>
      <c r="B275" s="20" t="s">
        <v>22</v>
      </c>
      <c r="C275" s="20" t="s">
        <v>9</v>
      </c>
      <c r="D275" s="20" t="s">
        <v>7</v>
      </c>
      <c r="E275" s="20" t="s">
        <v>354</v>
      </c>
      <c r="F275" s="23" t="s">
        <v>218</v>
      </c>
      <c r="G275" s="64">
        <v>0</v>
      </c>
      <c r="H275" s="101"/>
      <c r="I275" s="64">
        <f t="shared" si="72"/>
        <v>0</v>
      </c>
    </row>
    <row r="276" spans="1:9" s="8" customFormat="1" ht="36">
      <c r="A276" s="21" t="s">
        <v>132</v>
      </c>
      <c r="B276" s="20" t="s">
        <v>22</v>
      </c>
      <c r="C276" s="20" t="s">
        <v>9</v>
      </c>
      <c r="D276" s="20" t="s">
        <v>7</v>
      </c>
      <c r="E276" s="20" t="s">
        <v>287</v>
      </c>
      <c r="F276" s="23"/>
      <c r="G276" s="64">
        <f>G277</f>
        <v>508</v>
      </c>
      <c r="H276" s="64">
        <f t="shared" ref="H276:H277" si="78">H277</f>
        <v>0</v>
      </c>
      <c r="I276" s="64">
        <f t="shared" si="72"/>
        <v>508</v>
      </c>
    </row>
    <row r="277" spans="1:9" s="8" customFormat="1" ht="14.25" customHeight="1">
      <c r="A277" s="21" t="s">
        <v>95</v>
      </c>
      <c r="B277" s="20" t="s">
        <v>22</v>
      </c>
      <c r="C277" s="20" t="s">
        <v>9</v>
      </c>
      <c r="D277" s="20" t="s">
        <v>7</v>
      </c>
      <c r="E277" s="20" t="s">
        <v>287</v>
      </c>
      <c r="F277" s="23" t="s">
        <v>94</v>
      </c>
      <c r="G277" s="64">
        <f>G278</f>
        <v>508</v>
      </c>
      <c r="H277" s="64">
        <f t="shared" si="78"/>
        <v>0</v>
      </c>
      <c r="I277" s="64">
        <f t="shared" si="72"/>
        <v>508</v>
      </c>
    </row>
    <row r="278" spans="1:9" s="8" customFormat="1" ht="12">
      <c r="A278" s="21" t="s">
        <v>217</v>
      </c>
      <c r="B278" s="20" t="s">
        <v>22</v>
      </c>
      <c r="C278" s="20" t="s">
        <v>9</v>
      </c>
      <c r="D278" s="20" t="s">
        <v>7</v>
      </c>
      <c r="E278" s="20" t="s">
        <v>287</v>
      </c>
      <c r="F278" s="23" t="s">
        <v>218</v>
      </c>
      <c r="G278" s="64">
        <v>508</v>
      </c>
      <c r="H278" s="101"/>
      <c r="I278" s="64">
        <f t="shared" si="72"/>
        <v>508</v>
      </c>
    </row>
    <row r="279" spans="1:9" s="8" customFormat="1" ht="12">
      <c r="A279" s="21" t="s">
        <v>74</v>
      </c>
      <c r="B279" s="20" t="s">
        <v>22</v>
      </c>
      <c r="C279" s="20" t="s">
        <v>9</v>
      </c>
      <c r="D279" s="20" t="s">
        <v>7</v>
      </c>
      <c r="E279" s="20" t="s">
        <v>243</v>
      </c>
      <c r="F279" s="23"/>
      <c r="G279" s="64">
        <f>G280</f>
        <v>10518.6</v>
      </c>
      <c r="H279" s="64">
        <f t="shared" ref="H279:H280" si="79">H280</f>
        <v>0</v>
      </c>
      <c r="I279" s="64">
        <f t="shared" si="72"/>
        <v>10518.6</v>
      </c>
    </row>
    <row r="280" spans="1:9" s="8" customFormat="1" ht="14.25" customHeight="1">
      <c r="A280" s="21" t="s">
        <v>95</v>
      </c>
      <c r="B280" s="20" t="s">
        <v>22</v>
      </c>
      <c r="C280" s="20" t="s">
        <v>9</v>
      </c>
      <c r="D280" s="20" t="s">
        <v>7</v>
      </c>
      <c r="E280" s="20" t="s">
        <v>243</v>
      </c>
      <c r="F280" s="23" t="s">
        <v>94</v>
      </c>
      <c r="G280" s="64">
        <f>G281</f>
        <v>10518.6</v>
      </c>
      <c r="H280" s="64">
        <f t="shared" si="79"/>
        <v>0</v>
      </c>
      <c r="I280" s="64">
        <f t="shared" si="72"/>
        <v>10518.6</v>
      </c>
    </row>
    <row r="281" spans="1:9" s="8" customFormat="1" ht="12">
      <c r="A281" s="21" t="s">
        <v>217</v>
      </c>
      <c r="B281" s="20" t="s">
        <v>22</v>
      </c>
      <c r="C281" s="20" t="s">
        <v>9</v>
      </c>
      <c r="D281" s="20" t="s">
        <v>7</v>
      </c>
      <c r="E281" s="20" t="s">
        <v>243</v>
      </c>
      <c r="F281" s="23" t="s">
        <v>218</v>
      </c>
      <c r="G281" s="64">
        <v>10518.6</v>
      </c>
      <c r="H281" s="101"/>
      <c r="I281" s="64">
        <f t="shared" si="72"/>
        <v>10518.6</v>
      </c>
    </row>
    <row r="282" spans="1:9" s="8" customFormat="1" ht="24">
      <c r="A282" s="21" t="s">
        <v>98</v>
      </c>
      <c r="B282" s="20" t="s">
        <v>22</v>
      </c>
      <c r="C282" s="20" t="s">
        <v>9</v>
      </c>
      <c r="D282" s="20" t="s">
        <v>7</v>
      </c>
      <c r="E282" s="20" t="s">
        <v>244</v>
      </c>
      <c r="F282" s="23"/>
      <c r="G282" s="64">
        <f>G283</f>
        <v>163.6</v>
      </c>
      <c r="H282" s="64">
        <f t="shared" ref="H282:H283" si="80">H283</f>
        <v>0</v>
      </c>
      <c r="I282" s="64">
        <f t="shared" si="72"/>
        <v>163.6</v>
      </c>
    </row>
    <row r="283" spans="1:9" s="8" customFormat="1" ht="12.75" customHeight="1">
      <c r="A283" s="21" t="s">
        <v>95</v>
      </c>
      <c r="B283" s="20" t="s">
        <v>22</v>
      </c>
      <c r="C283" s="20" t="s">
        <v>9</v>
      </c>
      <c r="D283" s="20" t="s">
        <v>7</v>
      </c>
      <c r="E283" s="20" t="s">
        <v>244</v>
      </c>
      <c r="F283" s="23" t="s">
        <v>94</v>
      </c>
      <c r="G283" s="64">
        <f>G284</f>
        <v>163.6</v>
      </c>
      <c r="H283" s="64">
        <f t="shared" si="80"/>
        <v>0</v>
      </c>
      <c r="I283" s="64">
        <f t="shared" si="72"/>
        <v>163.6</v>
      </c>
    </row>
    <row r="284" spans="1:9" s="8" customFormat="1" ht="12">
      <c r="A284" s="21" t="s">
        <v>217</v>
      </c>
      <c r="B284" s="20" t="s">
        <v>22</v>
      </c>
      <c r="C284" s="20" t="s">
        <v>9</v>
      </c>
      <c r="D284" s="20" t="s">
        <v>7</v>
      </c>
      <c r="E284" s="20" t="s">
        <v>244</v>
      </c>
      <c r="F284" s="23" t="s">
        <v>218</v>
      </c>
      <c r="G284" s="64">
        <v>163.6</v>
      </c>
      <c r="H284" s="101"/>
      <c r="I284" s="64">
        <f t="shared" si="72"/>
        <v>163.6</v>
      </c>
    </row>
    <row r="285" spans="1:9" s="8" customFormat="1" ht="12">
      <c r="A285" s="21" t="s">
        <v>99</v>
      </c>
      <c r="B285" s="20" t="s">
        <v>22</v>
      </c>
      <c r="C285" s="20" t="s">
        <v>9</v>
      </c>
      <c r="D285" s="20" t="s">
        <v>7</v>
      </c>
      <c r="E285" s="20" t="s">
        <v>246</v>
      </c>
      <c r="F285" s="23"/>
      <c r="G285" s="64">
        <f>G286</f>
        <v>20</v>
      </c>
      <c r="H285" s="64">
        <f t="shared" ref="H285:H286" si="81">H286</f>
        <v>0</v>
      </c>
      <c r="I285" s="64">
        <f t="shared" si="72"/>
        <v>20</v>
      </c>
    </row>
    <row r="286" spans="1:9" s="8" customFormat="1" ht="12" customHeight="1">
      <c r="A286" s="21" t="s">
        <v>95</v>
      </c>
      <c r="B286" s="20" t="s">
        <v>22</v>
      </c>
      <c r="C286" s="20" t="s">
        <v>9</v>
      </c>
      <c r="D286" s="20" t="s">
        <v>7</v>
      </c>
      <c r="E286" s="20" t="s">
        <v>246</v>
      </c>
      <c r="F286" s="23" t="s">
        <v>94</v>
      </c>
      <c r="G286" s="64">
        <f>G287</f>
        <v>20</v>
      </c>
      <c r="H286" s="64">
        <f t="shared" si="81"/>
        <v>0</v>
      </c>
      <c r="I286" s="64">
        <f t="shared" si="72"/>
        <v>20</v>
      </c>
    </row>
    <row r="287" spans="1:9" s="8" customFormat="1" ht="12">
      <c r="A287" s="21" t="s">
        <v>217</v>
      </c>
      <c r="B287" s="20" t="s">
        <v>22</v>
      </c>
      <c r="C287" s="20" t="s">
        <v>9</v>
      </c>
      <c r="D287" s="20" t="s">
        <v>7</v>
      </c>
      <c r="E287" s="20" t="s">
        <v>246</v>
      </c>
      <c r="F287" s="23" t="s">
        <v>218</v>
      </c>
      <c r="G287" s="64">
        <v>20</v>
      </c>
      <c r="H287" s="101"/>
      <c r="I287" s="64">
        <f t="shared" si="72"/>
        <v>20</v>
      </c>
    </row>
    <row r="288" spans="1:9" s="8" customFormat="1" ht="12">
      <c r="A288" s="21" t="s">
        <v>477</v>
      </c>
      <c r="B288" s="20" t="s">
        <v>22</v>
      </c>
      <c r="C288" s="20" t="s">
        <v>9</v>
      </c>
      <c r="D288" s="20" t="s">
        <v>7</v>
      </c>
      <c r="E288" s="20" t="s">
        <v>476</v>
      </c>
      <c r="F288" s="23"/>
      <c r="G288" s="64">
        <f>G289</f>
        <v>350</v>
      </c>
      <c r="H288" s="64">
        <f>H289</f>
        <v>0</v>
      </c>
      <c r="I288" s="64">
        <f t="shared" si="72"/>
        <v>350</v>
      </c>
    </row>
    <row r="289" spans="1:9" s="8" customFormat="1" ht="15.75" customHeight="1">
      <c r="A289" s="21" t="s">
        <v>95</v>
      </c>
      <c r="B289" s="20" t="s">
        <v>22</v>
      </c>
      <c r="C289" s="20" t="s">
        <v>9</v>
      </c>
      <c r="D289" s="20" t="s">
        <v>7</v>
      </c>
      <c r="E289" s="20" t="s">
        <v>476</v>
      </c>
      <c r="F289" s="23" t="s">
        <v>94</v>
      </c>
      <c r="G289" s="64">
        <f>G290</f>
        <v>350</v>
      </c>
      <c r="H289" s="64">
        <f>H290</f>
        <v>0</v>
      </c>
      <c r="I289" s="64">
        <f t="shared" si="72"/>
        <v>350</v>
      </c>
    </row>
    <row r="290" spans="1:9" s="8" customFormat="1" ht="12">
      <c r="A290" s="21" t="s">
        <v>217</v>
      </c>
      <c r="B290" s="20" t="s">
        <v>22</v>
      </c>
      <c r="C290" s="20" t="s">
        <v>9</v>
      </c>
      <c r="D290" s="20" t="s">
        <v>7</v>
      </c>
      <c r="E290" s="20" t="s">
        <v>476</v>
      </c>
      <c r="F290" s="23" t="s">
        <v>218</v>
      </c>
      <c r="G290" s="64">
        <v>350</v>
      </c>
      <c r="H290" s="101"/>
      <c r="I290" s="64">
        <f t="shared" si="72"/>
        <v>350</v>
      </c>
    </row>
    <row r="291" spans="1:9" s="8" customFormat="1" ht="36">
      <c r="A291" s="21" t="s">
        <v>473</v>
      </c>
      <c r="B291" s="20" t="s">
        <v>22</v>
      </c>
      <c r="C291" s="20" t="s">
        <v>9</v>
      </c>
      <c r="D291" s="20" t="s">
        <v>7</v>
      </c>
      <c r="E291" s="20" t="s">
        <v>283</v>
      </c>
      <c r="F291" s="23"/>
      <c r="G291" s="64">
        <f>G292</f>
        <v>8</v>
      </c>
      <c r="H291" s="64">
        <f>H292</f>
        <v>0</v>
      </c>
      <c r="I291" s="64">
        <f t="shared" si="72"/>
        <v>8</v>
      </c>
    </row>
    <row r="292" spans="1:9" s="8" customFormat="1" ht="16.5" customHeight="1">
      <c r="A292" s="21" t="s">
        <v>95</v>
      </c>
      <c r="B292" s="20" t="s">
        <v>22</v>
      </c>
      <c r="C292" s="20" t="s">
        <v>9</v>
      </c>
      <c r="D292" s="20" t="s">
        <v>7</v>
      </c>
      <c r="E292" s="20" t="s">
        <v>283</v>
      </c>
      <c r="F292" s="23" t="s">
        <v>94</v>
      </c>
      <c r="G292" s="64">
        <f>G293</f>
        <v>8</v>
      </c>
      <c r="H292" s="64">
        <f>H293</f>
        <v>0</v>
      </c>
      <c r="I292" s="64">
        <f t="shared" si="72"/>
        <v>8</v>
      </c>
    </row>
    <row r="293" spans="1:9" s="8" customFormat="1" ht="14.25" customHeight="1">
      <c r="A293" s="21" t="s">
        <v>217</v>
      </c>
      <c r="B293" s="20" t="s">
        <v>22</v>
      </c>
      <c r="C293" s="20" t="s">
        <v>9</v>
      </c>
      <c r="D293" s="20" t="s">
        <v>7</v>
      </c>
      <c r="E293" s="20" t="s">
        <v>283</v>
      </c>
      <c r="F293" s="23" t="s">
        <v>218</v>
      </c>
      <c r="G293" s="64">
        <v>8</v>
      </c>
      <c r="H293" s="101"/>
      <c r="I293" s="64">
        <f t="shared" si="72"/>
        <v>8</v>
      </c>
    </row>
    <row r="294" spans="1:9" s="8" customFormat="1" ht="12" hidden="1">
      <c r="A294" s="21" t="s">
        <v>306</v>
      </c>
      <c r="B294" s="20" t="s">
        <v>22</v>
      </c>
      <c r="C294" s="20" t="s">
        <v>9</v>
      </c>
      <c r="D294" s="20" t="s">
        <v>7</v>
      </c>
      <c r="E294" s="20" t="s">
        <v>321</v>
      </c>
      <c r="F294" s="23"/>
      <c r="G294" s="64">
        <f>G295</f>
        <v>0</v>
      </c>
      <c r="H294" s="101"/>
      <c r="I294" s="63">
        <f t="shared" si="72"/>
        <v>0</v>
      </c>
    </row>
    <row r="295" spans="1:9" s="8" customFormat="1" ht="12" hidden="1">
      <c r="A295" s="21" t="s">
        <v>95</v>
      </c>
      <c r="B295" s="20" t="s">
        <v>22</v>
      </c>
      <c r="C295" s="20" t="s">
        <v>9</v>
      </c>
      <c r="D295" s="20" t="s">
        <v>7</v>
      </c>
      <c r="E295" s="20" t="s">
        <v>321</v>
      </c>
      <c r="F295" s="23" t="s">
        <v>94</v>
      </c>
      <c r="G295" s="64">
        <f>G296</f>
        <v>0</v>
      </c>
      <c r="H295" s="101"/>
      <c r="I295" s="63">
        <f t="shared" si="72"/>
        <v>0</v>
      </c>
    </row>
    <row r="296" spans="1:9" s="8" customFormat="1" ht="12" hidden="1">
      <c r="A296" s="21" t="s">
        <v>217</v>
      </c>
      <c r="B296" s="20" t="s">
        <v>22</v>
      </c>
      <c r="C296" s="20" t="s">
        <v>9</v>
      </c>
      <c r="D296" s="20" t="s">
        <v>7</v>
      </c>
      <c r="E296" s="20" t="s">
        <v>321</v>
      </c>
      <c r="F296" s="23" t="s">
        <v>218</v>
      </c>
      <c r="G296" s="64"/>
      <c r="H296" s="101"/>
      <c r="I296" s="63">
        <f t="shared" si="72"/>
        <v>0</v>
      </c>
    </row>
    <row r="297" spans="1:9" s="8" customFormat="1" ht="12">
      <c r="A297" s="22" t="s">
        <v>277</v>
      </c>
      <c r="B297" s="34">
        <v>800</v>
      </c>
      <c r="C297" s="18" t="s">
        <v>9</v>
      </c>
      <c r="D297" s="18" t="s">
        <v>9</v>
      </c>
      <c r="E297" s="16"/>
      <c r="F297" s="16"/>
      <c r="G297" s="65">
        <f>G298+G314</f>
        <v>845</v>
      </c>
      <c r="H297" s="65">
        <f>H298+H314</f>
        <v>0</v>
      </c>
      <c r="I297" s="65">
        <f t="shared" si="72"/>
        <v>845</v>
      </c>
    </row>
    <row r="298" spans="1:9" s="8" customFormat="1" ht="24">
      <c r="A298" s="21" t="s">
        <v>119</v>
      </c>
      <c r="B298" s="30">
        <v>800</v>
      </c>
      <c r="C298" s="20" t="s">
        <v>9</v>
      </c>
      <c r="D298" s="20" t="s">
        <v>9</v>
      </c>
      <c r="E298" s="20" t="s">
        <v>163</v>
      </c>
      <c r="F298" s="20"/>
      <c r="G298" s="64">
        <f>G299+G310</f>
        <v>645</v>
      </c>
      <c r="H298" s="64">
        <f>H299+H310</f>
        <v>0</v>
      </c>
      <c r="I298" s="64">
        <f t="shared" si="72"/>
        <v>645</v>
      </c>
    </row>
    <row r="299" spans="1:9" s="8" customFormat="1" ht="12">
      <c r="A299" s="21" t="s">
        <v>120</v>
      </c>
      <c r="B299" s="30">
        <v>800</v>
      </c>
      <c r="C299" s="20" t="s">
        <v>9</v>
      </c>
      <c r="D299" s="20" t="s">
        <v>9</v>
      </c>
      <c r="E299" s="20" t="s">
        <v>164</v>
      </c>
      <c r="F299" s="20"/>
      <c r="G299" s="64">
        <f>G300+G305</f>
        <v>445</v>
      </c>
      <c r="H299" s="64">
        <f>H300+H305</f>
        <v>0</v>
      </c>
      <c r="I299" s="64">
        <f t="shared" si="72"/>
        <v>445</v>
      </c>
    </row>
    <row r="300" spans="1:9" s="2" customFormat="1" ht="12">
      <c r="A300" s="21" t="s">
        <v>88</v>
      </c>
      <c r="B300" s="30">
        <v>800</v>
      </c>
      <c r="C300" s="20" t="s">
        <v>9</v>
      </c>
      <c r="D300" s="20" t="s">
        <v>9</v>
      </c>
      <c r="E300" s="20" t="s">
        <v>165</v>
      </c>
      <c r="F300" s="20"/>
      <c r="G300" s="64">
        <f>G303+G301</f>
        <v>165</v>
      </c>
      <c r="H300" s="64">
        <f t="shared" ref="H300" si="82">H303+H301</f>
        <v>0</v>
      </c>
      <c r="I300" s="64">
        <f t="shared" si="72"/>
        <v>165</v>
      </c>
    </row>
    <row r="301" spans="1:9" s="2" customFormat="1" ht="24">
      <c r="A301" s="21" t="s">
        <v>61</v>
      </c>
      <c r="B301" s="30">
        <v>800</v>
      </c>
      <c r="C301" s="20" t="s">
        <v>9</v>
      </c>
      <c r="D301" s="20" t="s">
        <v>9</v>
      </c>
      <c r="E301" s="20" t="s">
        <v>165</v>
      </c>
      <c r="F301" s="20" t="s">
        <v>60</v>
      </c>
      <c r="G301" s="64">
        <f>G302</f>
        <v>22</v>
      </c>
      <c r="H301" s="64">
        <f t="shared" ref="H301" si="83">H302</f>
        <v>0</v>
      </c>
      <c r="I301" s="64">
        <f t="shared" si="72"/>
        <v>22</v>
      </c>
    </row>
    <row r="302" spans="1:9" s="2" customFormat="1" ht="12">
      <c r="A302" s="21" t="s">
        <v>63</v>
      </c>
      <c r="B302" s="30">
        <v>800</v>
      </c>
      <c r="C302" s="20" t="s">
        <v>9</v>
      </c>
      <c r="D302" s="20" t="s">
        <v>9</v>
      </c>
      <c r="E302" s="20" t="s">
        <v>165</v>
      </c>
      <c r="F302" s="20" t="s">
        <v>62</v>
      </c>
      <c r="G302" s="64">
        <v>22</v>
      </c>
      <c r="H302" s="101"/>
      <c r="I302" s="64">
        <f t="shared" si="72"/>
        <v>22</v>
      </c>
    </row>
    <row r="303" spans="1:9" s="2" customFormat="1" ht="12">
      <c r="A303" s="21" t="s">
        <v>69</v>
      </c>
      <c r="B303" s="30">
        <v>800</v>
      </c>
      <c r="C303" s="20" t="s">
        <v>9</v>
      </c>
      <c r="D303" s="20" t="s">
        <v>9</v>
      </c>
      <c r="E303" s="20" t="s">
        <v>165</v>
      </c>
      <c r="F303" s="20" t="s">
        <v>67</v>
      </c>
      <c r="G303" s="64">
        <f>G304</f>
        <v>143</v>
      </c>
      <c r="H303" s="64">
        <f t="shared" ref="H303" si="84">H304</f>
        <v>0</v>
      </c>
      <c r="I303" s="64">
        <f t="shared" si="72"/>
        <v>143</v>
      </c>
    </row>
    <row r="304" spans="1:9" s="2" customFormat="1" ht="12">
      <c r="A304" s="21" t="s">
        <v>89</v>
      </c>
      <c r="B304" s="30">
        <v>800</v>
      </c>
      <c r="C304" s="20" t="s">
        <v>9</v>
      </c>
      <c r="D304" s="20" t="s">
        <v>9</v>
      </c>
      <c r="E304" s="20" t="s">
        <v>165</v>
      </c>
      <c r="F304" s="20" t="s">
        <v>68</v>
      </c>
      <c r="G304" s="64">
        <v>143</v>
      </c>
      <c r="H304" s="101"/>
      <c r="I304" s="64">
        <f t="shared" si="72"/>
        <v>143</v>
      </c>
    </row>
    <row r="305" spans="1:9" s="2" customFormat="1" ht="13.5" customHeight="1">
      <c r="A305" s="21" t="s">
        <v>458</v>
      </c>
      <c r="B305" s="30">
        <v>800</v>
      </c>
      <c r="C305" s="20" t="s">
        <v>9</v>
      </c>
      <c r="D305" s="20" t="s">
        <v>9</v>
      </c>
      <c r="E305" s="20" t="s">
        <v>226</v>
      </c>
      <c r="F305" s="20"/>
      <c r="G305" s="64">
        <f>G306+G308</f>
        <v>280</v>
      </c>
      <c r="H305" s="64">
        <f>H306+H308</f>
        <v>0</v>
      </c>
      <c r="I305" s="64">
        <f t="shared" si="72"/>
        <v>280</v>
      </c>
    </row>
    <row r="306" spans="1:9" s="2" customFormat="1" ht="12" hidden="1">
      <c r="A306" s="21" t="s">
        <v>69</v>
      </c>
      <c r="B306" s="30">
        <v>800</v>
      </c>
      <c r="C306" s="20" t="s">
        <v>9</v>
      </c>
      <c r="D306" s="20" t="s">
        <v>9</v>
      </c>
      <c r="E306" s="20" t="s">
        <v>226</v>
      </c>
      <c r="F306" s="20" t="s">
        <v>67</v>
      </c>
      <c r="G306" s="64">
        <f>G307</f>
        <v>0</v>
      </c>
      <c r="H306" s="64">
        <f t="shared" ref="H306" si="85">H307</f>
        <v>0</v>
      </c>
      <c r="I306" s="64">
        <f t="shared" si="72"/>
        <v>0</v>
      </c>
    </row>
    <row r="307" spans="1:9" s="2" customFormat="1" ht="12" hidden="1">
      <c r="A307" s="21" t="s">
        <v>89</v>
      </c>
      <c r="B307" s="30">
        <v>800</v>
      </c>
      <c r="C307" s="20" t="s">
        <v>9</v>
      </c>
      <c r="D307" s="20" t="s">
        <v>9</v>
      </c>
      <c r="E307" s="20" t="s">
        <v>226</v>
      </c>
      <c r="F307" s="20" t="s">
        <v>68</v>
      </c>
      <c r="G307" s="64"/>
      <c r="H307" s="101"/>
      <c r="I307" s="64">
        <f t="shared" si="72"/>
        <v>0</v>
      </c>
    </row>
    <row r="308" spans="1:9" s="2" customFormat="1" ht="14.25" customHeight="1">
      <c r="A308" s="21" t="s">
        <v>95</v>
      </c>
      <c r="B308" s="30">
        <v>800</v>
      </c>
      <c r="C308" s="20" t="s">
        <v>9</v>
      </c>
      <c r="D308" s="20" t="s">
        <v>9</v>
      </c>
      <c r="E308" s="20" t="s">
        <v>226</v>
      </c>
      <c r="F308" s="23" t="s">
        <v>94</v>
      </c>
      <c r="G308" s="64">
        <f>G309</f>
        <v>280</v>
      </c>
      <c r="H308" s="64">
        <f>H309</f>
        <v>0</v>
      </c>
      <c r="I308" s="64">
        <f t="shared" si="72"/>
        <v>280</v>
      </c>
    </row>
    <row r="309" spans="1:9" s="2" customFormat="1" ht="12">
      <c r="A309" s="21" t="s">
        <v>217</v>
      </c>
      <c r="B309" s="30">
        <v>800</v>
      </c>
      <c r="C309" s="20" t="s">
        <v>9</v>
      </c>
      <c r="D309" s="20" t="s">
        <v>9</v>
      </c>
      <c r="E309" s="20" t="s">
        <v>226</v>
      </c>
      <c r="F309" s="23" t="s">
        <v>218</v>
      </c>
      <c r="G309" s="64">
        <v>280</v>
      </c>
      <c r="H309" s="101"/>
      <c r="I309" s="64">
        <f t="shared" si="72"/>
        <v>280</v>
      </c>
    </row>
    <row r="310" spans="1:9" s="2" customFormat="1" ht="12">
      <c r="A310" s="21" t="s">
        <v>206</v>
      </c>
      <c r="B310" s="30">
        <v>800</v>
      </c>
      <c r="C310" s="20" t="s">
        <v>9</v>
      </c>
      <c r="D310" s="20" t="s">
        <v>9</v>
      </c>
      <c r="E310" s="20" t="s">
        <v>205</v>
      </c>
      <c r="F310" s="20"/>
      <c r="G310" s="64">
        <f t="shared" ref="G310:H312" si="86">G311</f>
        <v>200</v>
      </c>
      <c r="H310" s="64">
        <f t="shared" si="86"/>
        <v>0</v>
      </c>
      <c r="I310" s="64">
        <f t="shared" si="72"/>
        <v>200</v>
      </c>
    </row>
    <row r="311" spans="1:9" s="2" customFormat="1" ht="12">
      <c r="A311" s="21" t="s">
        <v>88</v>
      </c>
      <c r="B311" s="30">
        <v>800</v>
      </c>
      <c r="C311" s="20" t="s">
        <v>9</v>
      </c>
      <c r="D311" s="20" t="s">
        <v>9</v>
      </c>
      <c r="E311" s="20" t="s">
        <v>207</v>
      </c>
      <c r="F311" s="20"/>
      <c r="G311" s="64">
        <f t="shared" si="86"/>
        <v>200</v>
      </c>
      <c r="H311" s="64">
        <f t="shared" si="86"/>
        <v>0</v>
      </c>
      <c r="I311" s="64">
        <f t="shared" si="72"/>
        <v>200</v>
      </c>
    </row>
    <row r="312" spans="1:9" s="2" customFormat="1" ht="12">
      <c r="A312" s="21" t="s">
        <v>69</v>
      </c>
      <c r="B312" s="30">
        <v>800</v>
      </c>
      <c r="C312" s="20" t="s">
        <v>9</v>
      </c>
      <c r="D312" s="20" t="s">
        <v>9</v>
      </c>
      <c r="E312" s="20" t="s">
        <v>207</v>
      </c>
      <c r="F312" s="20" t="s">
        <v>67</v>
      </c>
      <c r="G312" s="64">
        <f t="shared" si="86"/>
        <v>200</v>
      </c>
      <c r="H312" s="64">
        <f t="shared" si="86"/>
        <v>0</v>
      </c>
      <c r="I312" s="64">
        <f t="shared" si="72"/>
        <v>200</v>
      </c>
    </row>
    <row r="313" spans="1:9" s="2" customFormat="1" ht="12">
      <c r="A313" s="21" t="s">
        <v>89</v>
      </c>
      <c r="B313" s="30">
        <v>800</v>
      </c>
      <c r="C313" s="20" t="s">
        <v>9</v>
      </c>
      <c r="D313" s="20" t="s">
        <v>9</v>
      </c>
      <c r="E313" s="20" t="s">
        <v>207</v>
      </c>
      <c r="F313" s="20" t="s">
        <v>68</v>
      </c>
      <c r="G313" s="64">
        <v>200</v>
      </c>
      <c r="H313" s="101"/>
      <c r="I313" s="64">
        <f t="shared" si="72"/>
        <v>200</v>
      </c>
    </row>
    <row r="314" spans="1:9" s="2" customFormat="1" ht="12">
      <c r="A314" s="21" t="s">
        <v>238</v>
      </c>
      <c r="B314" s="30">
        <v>800</v>
      </c>
      <c r="C314" s="20" t="s">
        <v>9</v>
      </c>
      <c r="D314" s="20" t="s">
        <v>9</v>
      </c>
      <c r="E314" s="20" t="s">
        <v>237</v>
      </c>
      <c r="F314" s="20"/>
      <c r="G314" s="64">
        <f t="shared" ref="G314:H316" si="87">G315</f>
        <v>200</v>
      </c>
      <c r="H314" s="64">
        <f t="shared" si="87"/>
        <v>0</v>
      </c>
      <c r="I314" s="64">
        <f t="shared" si="72"/>
        <v>200</v>
      </c>
    </row>
    <row r="315" spans="1:9" s="2" customFormat="1" ht="12">
      <c r="A315" s="21" t="s">
        <v>250</v>
      </c>
      <c r="B315" s="30">
        <v>800</v>
      </c>
      <c r="C315" s="20" t="s">
        <v>9</v>
      </c>
      <c r="D315" s="20" t="s">
        <v>9</v>
      </c>
      <c r="E315" s="20" t="s">
        <v>249</v>
      </c>
      <c r="F315" s="20"/>
      <c r="G315" s="64">
        <f t="shared" si="87"/>
        <v>200</v>
      </c>
      <c r="H315" s="64">
        <f t="shared" si="87"/>
        <v>0</v>
      </c>
      <c r="I315" s="64">
        <f t="shared" si="72"/>
        <v>200</v>
      </c>
    </row>
    <row r="316" spans="1:9" s="2" customFormat="1" ht="12">
      <c r="A316" s="21" t="s">
        <v>69</v>
      </c>
      <c r="B316" s="30">
        <v>800</v>
      </c>
      <c r="C316" s="20" t="s">
        <v>9</v>
      </c>
      <c r="D316" s="20" t="s">
        <v>9</v>
      </c>
      <c r="E316" s="20" t="s">
        <v>249</v>
      </c>
      <c r="F316" s="20" t="s">
        <v>67</v>
      </c>
      <c r="G316" s="64">
        <f t="shared" si="87"/>
        <v>200</v>
      </c>
      <c r="H316" s="64">
        <f t="shared" si="87"/>
        <v>0</v>
      </c>
      <c r="I316" s="64">
        <f t="shared" si="72"/>
        <v>200</v>
      </c>
    </row>
    <row r="317" spans="1:9" s="2" customFormat="1" ht="12">
      <c r="A317" s="21" t="s">
        <v>89</v>
      </c>
      <c r="B317" s="30">
        <v>800</v>
      </c>
      <c r="C317" s="20" t="s">
        <v>9</v>
      </c>
      <c r="D317" s="20" t="s">
        <v>9</v>
      </c>
      <c r="E317" s="20" t="s">
        <v>249</v>
      </c>
      <c r="F317" s="20" t="s">
        <v>68</v>
      </c>
      <c r="G317" s="64">
        <v>200</v>
      </c>
      <c r="H317" s="101"/>
      <c r="I317" s="64">
        <f t="shared" si="72"/>
        <v>200</v>
      </c>
    </row>
    <row r="318" spans="1:9" s="2" customFormat="1" ht="11.4">
      <c r="A318" s="25" t="s">
        <v>54</v>
      </c>
      <c r="B318" s="16" t="s">
        <v>22</v>
      </c>
      <c r="C318" s="16" t="s">
        <v>17</v>
      </c>
      <c r="D318" s="16"/>
      <c r="E318" s="16"/>
      <c r="F318" s="16"/>
      <c r="G318" s="63">
        <f t="shared" ref="G318:H320" si="88">G319</f>
        <v>109451.6</v>
      </c>
      <c r="H318" s="63">
        <f t="shared" si="88"/>
        <v>345</v>
      </c>
      <c r="I318" s="63">
        <f t="shared" si="72"/>
        <v>109796.6</v>
      </c>
    </row>
    <row r="319" spans="1:9" s="2" customFormat="1" ht="12">
      <c r="A319" s="22" t="s">
        <v>20</v>
      </c>
      <c r="B319" s="16" t="s">
        <v>22</v>
      </c>
      <c r="C319" s="18" t="s">
        <v>17</v>
      </c>
      <c r="D319" s="18" t="s">
        <v>5</v>
      </c>
      <c r="E319" s="18"/>
      <c r="F319" s="18"/>
      <c r="G319" s="65">
        <f>G320+G361</f>
        <v>109451.6</v>
      </c>
      <c r="H319" s="65">
        <f>H320+H361</f>
        <v>345</v>
      </c>
      <c r="I319" s="65">
        <f t="shared" si="72"/>
        <v>109796.6</v>
      </c>
    </row>
    <row r="320" spans="1:9" s="2" customFormat="1" ht="12">
      <c r="A320" s="21" t="s">
        <v>241</v>
      </c>
      <c r="B320" s="20" t="s">
        <v>22</v>
      </c>
      <c r="C320" s="20" t="s">
        <v>17</v>
      </c>
      <c r="D320" s="20" t="s">
        <v>5</v>
      </c>
      <c r="E320" s="20" t="s">
        <v>162</v>
      </c>
      <c r="F320" s="20"/>
      <c r="G320" s="64">
        <f t="shared" si="88"/>
        <v>109451.6</v>
      </c>
      <c r="H320" s="64">
        <f t="shared" si="88"/>
        <v>345</v>
      </c>
      <c r="I320" s="64">
        <f t="shared" si="72"/>
        <v>109796.6</v>
      </c>
    </row>
    <row r="321" spans="1:13" s="6" customFormat="1" ht="12">
      <c r="A321" s="21" t="s">
        <v>271</v>
      </c>
      <c r="B321" s="20" t="s">
        <v>22</v>
      </c>
      <c r="C321" s="20" t="s">
        <v>17</v>
      </c>
      <c r="D321" s="20" t="s">
        <v>5</v>
      </c>
      <c r="E321" s="20" t="s">
        <v>242</v>
      </c>
      <c r="F321" s="20"/>
      <c r="G321" s="64">
        <f>G325+G328+G331+G334+G337+G340+G343+G355+G352+G349+G358+G346+G322</f>
        <v>109451.6</v>
      </c>
      <c r="H321" s="64">
        <f>H325+H328+H331+H334+H337+H340+H343+H355+H352+H349+H358+H346+H322</f>
        <v>345</v>
      </c>
      <c r="I321" s="64">
        <f t="shared" si="72"/>
        <v>109796.6</v>
      </c>
      <c r="J321" s="2"/>
      <c r="K321" s="2"/>
      <c r="L321" s="2"/>
      <c r="M321" s="2"/>
    </row>
    <row r="322" spans="1:13" s="6" customFormat="1" ht="12">
      <c r="A322" s="21" t="s">
        <v>508</v>
      </c>
      <c r="B322" s="20" t="s">
        <v>22</v>
      </c>
      <c r="C322" s="20" t="s">
        <v>17</v>
      </c>
      <c r="D322" s="20" t="s">
        <v>5</v>
      </c>
      <c r="E322" s="20" t="s">
        <v>509</v>
      </c>
      <c r="F322" s="20"/>
      <c r="G322" s="64">
        <f>G323</f>
        <v>0</v>
      </c>
      <c r="H322" s="64">
        <f>H323</f>
        <v>345</v>
      </c>
      <c r="I322" s="64">
        <f t="shared" si="72"/>
        <v>345</v>
      </c>
      <c r="J322" s="2"/>
      <c r="K322" s="2"/>
      <c r="L322" s="2"/>
      <c r="M322" s="2"/>
    </row>
    <row r="323" spans="1:13" s="6" customFormat="1" ht="12">
      <c r="A323" s="21" t="s">
        <v>95</v>
      </c>
      <c r="B323" s="20" t="s">
        <v>22</v>
      </c>
      <c r="C323" s="20" t="s">
        <v>17</v>
      </c>
      <c r="D323" s="20" t="s">
        <v>5</v>
      </c>
      <c r="E323" s="20" t="s">
        <v>509</v>
      </c>
      <c r="F323" s="20" t="s">
        <v>94</v>
      </c>
      <c r="G323" s="64">
        <f>G324</f>
        <v>0</v>
      </c>
      <c r="H323" s="64">
        <f>H324</f>
        <v>345</v>
      </c>
      <c r="I323" s="64">
        <f t="shared" si="72"/>
        <v>345</v>
      </c>
      <c r="J323" s="2"/>
      <c r="K323" s="2"/>
      <c r="L323" s="2"/>
      <c r="M323" s="2"/>
    </row>
    <row r="324" spans="1:13" s="6" customFormat="1" ht="12.75" customHeight="1">
      <c r="A324" s="21" t="s">
        <v>217</v>
      </c>
      <c r="B324" s="20" t="s">
        <v>22</v>
      </c>
      <c r="C324" s="20" t="s">
        <v>17</v>
      </c>
      <c r="D324" s="20" t="s">
        <v>5</v>
      </c>
      <c r="E324" s="20" t="s">
        <v>509</v>
      </c>
      <c r="F324" s="20" t="s">
        <v>218</v>
      </c>
      <c r="G324" s="64">
        <v>0</v>
      </c>
      <c r="H324" s="64">
        <v>345</v>
      </c>
      <c r="I324" s="64">
        <f t="shared" si="72"/>
        <v>345</v>
      </c>
      <c r="J324" s="2"/>
      <c r="K324" s="2"/>
      <c r="L324" s="2"/>
      <c r="M324" s="2"/>
    </row>
    <row r="325" spans="1:13" s="2" customFormat="1" ht="36" hidden="1">
      <c r="A325" s="21" t="s">
        <v>204</v>
      </c>
      <c r="B325" s="20" t="s">
        <v>22</v>
      </c>
      <c r="C325" s="20" t="s">
        <v>17</v>
      </c>
      <c r="D325" s="20" t="s">
        <v>5</v>
      </c>
      <c r="E325" s="20" t="s">
        <v>365</v>
      </c>
      <c r="F325" s="20"/>
      <c r="G325" s="64">
        <f>G326</f>
        <v>0</v>
      </c>
      <c r="H325" s="64">
        <f t="shared" ref="H325:H326" si="89">H326</f>
        <v>0</v>
      </c>
      <c r="I325" s="64">
        <f t="shared" si="72"/>
        <v>0</v>
      </c>
    </row>
    <row r="326" spans="1:13" s="2" customFormat="1" ht="16.5" hidden="1" customHeight="1">
      <c r="A326" s="21" t="s">
        <v>95</v>
      </c>
      <c r="B326" s="20" t="s">
        <v>22</v>
      </c>
      <c r="C326" s="20" t="s">
        <v>17</v>
      </c>
      <c r="D326" s="20" t="s">
        <v>5</v>
      </c>
      <c r="E326" s="20" t="s">
        <v>365</v>
      </c>
      <c r="F326" s="20" t="s">
        <v>94</v>
      </c>
      <c r="G326" s="64">
        <f>G327</f>
        <v>0</v>
      </c>
      <c r="H326" s="64">
        <f t="shared" si="89"/>
        <v>0</v>
      </c>
      <c r="I326" s="64">
        <f t="shared" si="72"/>
        <v>0</v>
      </c>
    </row>
    <row r="327" spans="1:13" s="2" customFormat="1" ht="12" hidden="1">
      <c r="A327" s="21" t="s">
        <v>217</v>
      </c>
      <c r="B327" s="20" t="s">
        <v>22</v>
      </c>
      <c r="C327" s="20" t="s">
        <v>17</v>
      </c>
      <c r="D327" s="20" t="s">
        <v>5</v>
      </c>
      <c r="E327" s="20" t="s">
        <v>365</v>
      </c>
      <c r="F327" s="20" t="s">
        <v>218</v>
      </c>
      <c r="G327" s="64">
        <v>0</v>
      </c>
      <c r="H327" s="101"/>
      <c r="I327" s="64">
        <f t="shared" si="72"/>
        <v>0</v>
      </c>
    </row>
    <row r="328" spans="1:13" s="2" customFormat="1" ht="12">
      <c r="A328" s="21" t="s">
        <v>74</v>
      </c>
      <c r="B328" s="20" t="s">
        <v>22</v>
      </c>
      <c r="C328" s="20" t="s">
        <v>17</v>
      </c>
      <c r="D328" s="20" t="s">
        <v>5</v>
      </c>
      <c r="E328" s="20" t="s">
        <v>243</v>
      </c>
      <c r="F328" s="20"/>
      <c r="G328" s="64">
        <f>G329</f>
        <v>82924.5</v>
      </c>
      <c r="H328" s="64">
        <f t="shared" ref="H328:H329" si="90">H329</f>
        <v>143.4</v>
      </c>
      <c r="I328" s="64">
        <f t="shared" si="72"/>
        <v>83067.899999999994</v>
      </c>
    </row>
    <row r="329" spans="1:13" s="2" customFormat="1" ht="16.5" customHeight="1">
      <c r="A329" s="21" t="s">
        <v>95</v>
      </c>
      <c r="B329" s="20" t="s">
        <v>22</v>
      </c>
      <c r="C329" s="20" t="s">
        <v>17</v>
      </c>
      <c r="D329" s="20" t="s">
        <v>5</v>
      </c>
      <c r="E329" s="20" t="s">
        <v>243</v>
      </c>
      <c r="F329" s="20" t="s">
        <v>127</v>
      </c>
      <c r="G329" s="64">
        <f>G330</f>
        <v>82924.5</v>
      </c>
      <c r="H329" s="64">
        <f t="shared" si="90"/>
        <v>143.4</v>
      </c>
      <c r="I329" s="64">
        <f t="shared" si="72"/>
        <v>83067.899999999994</v>
      </c>
    </row>
    <row r="330" spans="1:13" s="2" customFormat="1" ht="12">
      <c r="A330" s="21" t="s">
        <v>217</v>
      </c>
      <c r="B330" s="20" t="s">
        <v>22</v>
      </c>
      <c r="C330" s="20" t="s">
        <v>17</v>
      </c>
      <c r="D330" s="20" t="s">
        <v>5</v>
      </c>
      <c r="E330" s="20" t="s">
        <v>243</v>
      </c>
      <c r="F330" s="20" t="s">
        <v>218</v>
      </c>
      <c r="G330" s="87">
        <v>82924.5</v>
      </c>
      <c r="H330" s="101">
        <f>130.7+12.8-0.1</f>
        <v>143.4</v>
      </c>
      <c r="I330" s="64">
        <f t="shared" si="72"/>
        <v>83067.899999999994</v>
      </c>
    </row>
    <row r="331" spans="1:13" s="2" customFormat="1" ht="24">
      <c r="A331" s="21" t="s">
        <v>98</v>
      </c>
      <c r="B331" s="20" t="s">
        <v>22</v>
      </c>
      <c r="C331" s="20" t="s">
        <v>17</v>
      </c>
      <c r="D331" s="20" t="s">
        <v>5</v>
      </c>
      <c r="E331" s="20" t="s">
        <v>244</v>
      </c>
      <c r="F331" s="20"/>
      <c r="G331" s="64">
        <f>G332</f>
        <v>558</v>
      </c>
      <c r="H331" s="64">
        <f t="shared" ref="H331:H332" si="91">H332</f>
        <v>-92</v>
      </c>
      <c r="I331" s="64">
        <f t="shared" si="72"/>
        <v>466</v>
      </c>
    </row>
    <row r="332" spans="1:13" s="2" customFormat="1" ht="16.5" customHeight="1">
      <c r="A332" s="21" t="s">
        <v>95</v>
      </c>
      <c r="B332" s="20" t="s">
        <v>22</v>
      </c>
      <c r="C332" s="20" t="s">
        <v>17</v>
      </c>
      <c r="D332" s="20" t="s">
        <v>5</v>
      </c>
      <c r="E332" s="20" t="s">
        <v>244</v>
      </c>
      <c r="F332" s="20" t="s">
        <v>127</v>
      </c>
      <c r="G332" s="64">
        <f>G333</f>
        <v>558</v>
      </c>
      <c r="H332" s="64">
        <f t="shared" si="91"/>
        <v>-92</v>
      </c>
      <c r="I332" s="64">
        <f t="shared" si="72"/>
        <v>466</v>
      </c>
    </row>
    <row r="333" spans="1:13" s="2" customFormat="1" ht="12">
      <c r="A333" s="21" t="s">
        <v>217</v>
      </c>
      <c r="B333" s="20" t="s">
        <v>22</v>
      </c>
      <c r="C333" s="20" t="s">
        <v>17</v>
      </c>
      <c r="D333" s="20" t="s">
        <v>5</v>
      </c>
      <c r="E333" s="20" t="s">
        <v>244</v>
      </c>
      <c r="F333" s="20" t="s">
        <v>218</v>
      </c>
      <c r="G333" s="64">
        <v>558</v>
      </c>
      <c r="H333" s="101">
        <f>-92</f>
        <v>-92</v>
      </c>
      <c r="I333" s="64">
        <f t="shared" si="72"/>
        <v>466</v>
      </c>
    </row>
    <row r="334" spans="1:13" s="2" customFormat="1" ht="24" hidden="1">
      <c r="A334" s="21" t="s">
        <v>96</v>
      </c>
      <c r="B334" s="20" t="s">
        <v>22</v>
      </c>
      <c r="C334" s="20" t="s">
        <v>17</v>
      </c>
      <c r="D334" s="20" t="s">
        <v>5</v>
      </c>
      <c r="E334" s="20" t="s">
        <v>247</v>
      </c>
      <c r="F334" s="20"/>
      <c r="G334" s="64">
        <f>G335</f>
        <v>0</v>
      </c>
      <c r="H334" s="64">
        <f t="shared" ref="H334:H335" si="92">H335</f>
        <v>0</v>
      </c>
      <c r="I334" s="64">
        <f t="shared" si="72"/>
        <v>0</v>
      </c>
    </row>
    <row r="335" spans="1:13" s="2" customFormat="1" ht="15" hidden="1" customHeight="1">
      <c r="A335" s="21" t="s">
        <v>95</v>
      </c>
      <c r="B335" s="20" t="s">
        <v>22</v>
      </c>
      <c r="C335" s="20" t="s">
        <v>17</v>
      </c>
      <c r="D335" s="20" t="s">
        <v>5</v>
      </c>
      <c r="E335" s="20" t="s">
        <v>247</v>
      </c>
      <c r="F335" s="20" t="s">
        <v>94</v>
      </c>
      <c r="G335" s="64">
        <f>G336</f>
        <v>0</v>
      </c>
      <c r="H335" s="64">
        <f t="shared" si="92"/>
        <v>0</v>
      </c>
      <c r="I335" s="64">
        <f t="shared" si="72"/>
        <v>0</v>
      </c>
    </row>
    <row r="336" spans="1:13" s="2" customFormat="1" ht="12" hidden="1">
      <c r="A336" s="21" t="s">
        <v>217</v>
      </c>
      <c r="B336" s="20" t="s">
        <v>22</v>
      </c>
      <c r="C336" s="20" t="s">
        <v>17</v>
      </c>
      <c r="D336" s="20" t="s">
        <v>5</v>
      </c>
      <c r="E336" s="20" t="s">
        <v>247</v>
      </c>
      <c r="F336" s="20" t="s">
        <v>218</v>
      </c>
      <c r="G336" s="64">
        <v>0</v>
      </c>
      <c r="H336" s="101"/>
      <c r="I336" s="64">
        <f t="shared" si="72"/>
        <v>0</v>
      </c>
    </row>
    <row r="337" spans="1:9" s="2" customFormat="1" ht="12">
      <c r="A337" s="21" t="s">
        <v>97</v>
      </c>
      <c r="B337" s="20" t="s">
        <v>22</v>
      </c>
      <c r="C337" s="20" t="s">
        <v>17</v>
      </c>
      <c r="D337" s="20" t="s">
        <v>5</v>
      </c>
      <c r="E337" s="20" t="s">
        <v>248</v>
      </c>
      <c r="F337" s="23"/>
      <c r="G337" s="64">
        <f>G338</f>
        <v>1295.7</v>
      </c>
      <c r="H337" s="64">
        <f t="shared" ref="H337:H338" si="93">H338</f>
        <v>-2.1000000000000028</v>
      </c>
      <c r="I337" s="64">
        <f t="shared" ref="I337:I414" si="94">G337+H337</f>
        <v>1293.6000000000001</v>
      </c>
    </row>
    <row r="338" spans="1:9" s="2" customFormat="1" ht="14.25" customHeight="1">
      <c r="A338" s="21" t="s">
        <v>95</v>
      </c>
      <c r="B338" s="20" t="s">
        <v>22</v>
      </c>
      <c r="C338" s="20" t="s">
        <v>17</v>
      </c>
      <c r="D338" s="20" t="s">
        <v>5</v>
      </c>
      <c r="E338" s="20" t="s">
        <v>248</v>
      </c>
      <c r="F338" s="23" t="s">
        <v>94</v>
      </c>
      <c r="G338" s="64">
        <f>G339</f>
        <v>1295.7</v>
      </c>
      <c r="H338" s="64">
        <f t="shared" si="93"/>
        <v>-2.1000000000000028</v>
      </c>
      <c r="I338" s="64">
        <f t="shared" si="94"/>
        <v>1293.6000000000001</v>
      </c>
    </row>
    <row r="339" spans="1:9" s="2" customFormat="1" ht="12">
      <c r="A339" s="21" t="s">
        <v>217</v>
      </c>
      <c r="B339" s="20" t="s">
        <v>22</v>
      </c>
      <c r="C339" s="20" t="s">
        <v>17</v>
      </c>
      <c r="D339" s="20" t="s">
        <v>5</v>
      </c>
      <c r="E339" s="20" t="s">
        <v>248</v>
      </c>
      <c r="F339" s="23" t="s">
        <v>218</v>
      </c>
      <c r="G339" s="64">
        <f>1612.7-200-117</f>
        <v>1295.7</v>
      </c>
      <c r="H339" s="101">
        <f>-38.7+36.5+0.1</f>
        <v>-2.1000000000000028</v>
      </c>
      <c r="I339" s="64">
        <f t="shared" si="94"/>
        <v>1293.6000000000001</v>
      </c>
    </row>
    <row r="340" spans="1:9" s="2" customFormat="1" ht="24">
      <c r="A340" s="21" t="s">
        <v>370</v>
      </c>
      <c r="B340" s="20" t="s">
        <v>22</v>
      </c>
      <c r="C340" s="20" t="s">
        <v>17</v>
      </c>
      <c r="D340" s="20" t="s">
        <v>5</v>
      </c>
      <c r="E340" s="20" t="s">
        <v>322</v>
      </c>
      <c r="F340" s="20"/>
      <c r="G340" s="64">
        <f>G341</f>
        <v>984.2</v>
      </c>
      <c r="H340" s="64">
        <f t="shared" ref="H340:H341" si="95">H341</f>
        <v>0</v>
      </c>
      <c r="I340" s="64">
        <f t="shared" si="94"/>
        <v>984.2</v>
      </c>
    </row>
    <row r="341" spans="1:9" s="2" customFormat="1" ht="14.25" customHeight="1">
      <c r="A341" s="21" t="s">
        <v>95</v>
      </c>
      <c r="B341" s="20" t="s">
        <v>22</v>
      </c>
      <c r="C341" s="20" t="s">
        <v>17</v>
      </c>
      <c r="D341" s="20" t="s">
        <v>5</v>
      </c>
      <c r="E341" s="20" t="s">
        <v>322</v>
      </c>
      <c r="F341" s="20" t="s">
        <v>94</v>
      </c>
      <c r="G341" s="64">
        <f>G342</f>
        <v>984.2</v>
      </c>
      <c r="H341" s="64">
        <f t="shared" si="95"/>
        <v>0</v>
      </c>
      <c r="I341" s="64">
        <f t="shared" si="94"/>
        <v>984.2</v>
      </c>
    </row>
    <row r="342" spans="1:9" s="2" customFormat="1" ht="12">
      <c r="A342" s="21" t="s">
        <v>217</v>
      </c>
      <c r="B342" s="20" t="s">
        <v>22</v>
      </c>
      <c r="C342" s="20" t="s">
        <v>17</v>
      </c>
      <c r="D342" s="20" t="s">
        <v>5</v>
      </c>
      <c r="E342" s="20" t="s">
        <v>322</v>
      </c>
      <c r="F342" s="20" t="s">
        <v>218</v>
      </c>
      <c r="G342" s="64">
        <v>984.2</v>
      </c>
      <c r="H342" s="101"/>
      <c r="I342" s="64">
        <f t="shared" si="94"/>
        <v>984.2</v>
      </c>
    </row>
    <row r="343" spans="1:9" s="2" customFormat="1" ht="12">
      <c r="A343" s="21" t="s">
        <v>323</v>
      </c>
      <c r="B343" s="20" t="s">
        <v>22</v>
      </c>
      <c r="C343" s="20" t="s">
        <v>17</v>
      </c>
      <c r="D343" s="20" t="s">
        <v>5</v>
      </c>
      <c r="E343" s="20" t="s">
        <v>416</v>
      </c>
      <c r="F343" s="20"/>
      <c r="G343" s="64">
        <f>G344</f>
        <v>218.9</v>
      </c>
      <c r="H343" s="64">
        <f t="shared" ref="H343:H344" si="96">H344</f>
        <v>-49.3</v>
      </c>
      <c r="I343" s="64">
        <f t="shared" si="94"/>
        <v>169.60000000000002</v>
      </c>
    </row>
    <row r="344" spans="1:9" s="2" customFormat="1" ht="14.25" customHeight="1">
      <c r="A344" s="21" t="s">
        <v>95</v>
      </c>
      <c r="B344" s="20" t="s">
        <v>22</v>
      </c>
      <c r="C344" s="20" t="s">
        <v>17</v>
      </c>
      <c r="D344" s="20" t="s">
        <v>5</v>
      </c>
      <c r="E344" s="20" t="s">
        <v>416</v>
      </c>
      <c r="F344" s="20" t="s">
        <v>94</v>
      </c>
      <c r="G344" s="64">
        <f>G345</f>
        <v>218.9</v>
      </c>
      <c r="H344" s="64">
        <f t="shared" si="96"/>
        <v>-49.3</v>
      </c>
      <c r="I344" s="64">
        <f t="shared" si="94"/>
        <v>169.60000000000002</v>
      </c>
    </row>
    <row r="345" spans="1:9" s="2" customFormat="1" ht="12">
      <c r="A345" s="21" t="s">
        <v>217</v>
      </c>
      <c r="B345" s="20" t="s">
        <v>22</v>
      </c>
      <c r="C345" s="20" t="s">
        <v>17</v>
      </c>
      <c r="D345" s="20" t="s">
        <v>5</v>
      </c>
      <c r="E345" s="20" t="s">
        <v>416</v>
      </c>
      <c r="F345" s="20" t="s">
        <v>218</v>
      </c>
      <c r="G345" s="64">
        <v>218.9</v>
      </c>
      <c r="H345" s="103">
        <f>-49.3</f>
        <v>-49.3</v>
      </c>
      <c r="I345" s="64">
        <f t="shared" si="94"/>
        <v>169.60000000000002</v>
      </c>
    </row>
    <row r="346" spans="1:9" s="2" customFormat="1" ht="36">
      <c r="A346" s="21" t="s">
        <v>204</v>
      </c>
      <c r="B346" s="20" t="s">
        <v>22</v>
      </c>
      <c r="C346" s="20" t="s">
        <v>17</v>
      </c>
      <c r="D346" s="20" t="s">
        <v>5</v>
      </c>
      <c r="E346" s="20" t="s">
        <v>485</v>
      </c>
      <c r="F346" s="20"/>
      <c r="G346" s="64">
        <f>G347</f>
        <v>1723.6</v>
      </c>
      <c r="H346" s="64">
        <f>H347</f>
        <v>0</v>
      </c>
      <c r="I346" s="64">
        <f t="shared" si="94"/>
        <v>1723.6</v>
      </c>
    </row>
    <row r="347" spans="1:9" s="2" customFormat="1" ht="17.25" customHeight="1">
      <c r="A347" s="21" t="s">
        <v>95</v>
      </c>
      <c r="B347" s="20" t="s">
        <v>22</v>
      </c>
      <c r="C347" s="20" t="s">
        <v>17</v>
      </c>
      <c r="D347" s="20" t="s">
        <v>5</v>
      </c>
      <c r="E347" s="20" t="s">
        <v>485</v>
      </c>
      <c r="F347" s="20" t="s">
        <v>94</v>
      </c>
      <c r="G347" s="64">
        <f>G348</f>
        <v>1723.6</v>
      </c>
      <c r="H347" s="64">
        <f>H348</f>
        <v>0</v>
      </c>
      <c r="I347" s="64">
        <f t="shared" si="94"/>
        <v>1723.6</v>
      </c>
    </row>
    <row r="348" spans="1:9" s="2" customFormat="1" ht="12">
      <c r="A348" s="21" t="s">
        <v>217</v>
      </c>
      <c r="B348" s="20" t="s">
        <v>22</v>
      </c>
      <c r="C348" s="20" t="s">
        <v>17</v>
      </c>
      <c r="D348" s="20" t="s">
        <v>5</v>
      </c>
      <c r="E348" s="20" t="s">
        <v>485</v>
      </c>
      <c r="F348" s="20" t="s">
        <v>218</v>
      </c>
      <c r="G348" s="64">
        <v>1723.6</v>
      </c>
      <c r="H348" s="103"/>
      <c r="I348" s="64">
        <f t="shared" si="94"/>
        <v>1723.6</v>
      </c>
    </row>
    <row r="349" spans="1:9" s="2" customFormat="1" ht="24">
      <c r="A349" s="21" t="s">
        <v>478</v>
      </c>
      <c r="B349" s="20" t="s">
        <v>22</v>
      </c>
      <c r="C349" s="20" t="s">
        <v>17</v>
      </c>
      <c r="D349" s="20" t="s">
        <v>5</v>
      </c>
      <c r="E349" s="20" t="s">
        <v>436</v>
      </c>
      <c r="F349" s="20"/>
      <c r="G349" s="64">
        <f>G350</f>
        <v>3418.8</v>
      </c>
      <c r="H349" s="64">
        <f>H350</f>
        <v>0</v>
      </c>
      <c r="I349" s="64">
        <f t="shared" si="94"/>
        <v>3418.8</v>
      </c>
    </row>
    <row r="350" spans="1:9" s="2" customFormat="1" ht="15.75" customHeight="1">
      <c r="A350" s="21" t="s">
        <v>95</v>
      </c>
      <c r="B350" s="20" t="s">
        <v>22</v>
      </c>
      <c r="C350" s="20" t="s">
        <v>17</v>
      </c>
      <c r="D350" s="20" t="s">
        <v>5</v>
      </c>
      <c r="E350" s="20" t="s">
        <v>436</v>
      </c>
      <c r="F350" s="20" t="s">
        <v>94</v>
      </c>
      <c r="G350" s="64">
        <f>G351</f>
        <v>3418.8</v>
      </c>
      <c r="H350" s="64">
        <f>H351</f>
        <v>0</v>
      </c>
      <c r="I350" s="64">
        <f t="shared" si="94"/>
        <v>3418.8</v>
      </c>
    </row>
    <row r="351" spans="1:9" s="2" customFormat="1" ht="12">
      <c r="A351" s="21" t="s">
        <v>217</v>
      </c>
      <c r="B351" s="20" t="s">
        <v>22</v>
      </c>
      <c r="C351" s="20" t="s">
        <v>17</v>
      </c>
      <c r="D351" s="20" t="s">
        <v>5</v>
      </c>
      <c r="E351" s="20" t="s">
        <v>436</v>
      </c>
      <c r="F351" s="20" t="s">
        <v>218</v>
      </c>
      <c r="G351" s="64">
        <v>3418.8</v>
      </c>
      <c r="H351" s="103"/>
      <c r="I351" s="64">
        <f t="shared" si="94"/>
        <v>3418.8</v>
      </c>
    </row>
    <row r="352" spans="1:9" s="2" customFormat="1" ht="12">
      <c r="A352" s="21" t="s">
        <v>223</v>
      </c>
      <c r="B352" s="20" t="s">
        <v>22</v>
      </c>
      <c r="C352" s="20" t="s">
        <v>17</v>
      </c>
      <c r="D352" s="20" t="s">
        <v>5</v>
      </c>
      <c r="E352" s="20" t="s">
        <v>245</v>
      </c>
      <c r="F352" s="20"/>
      <c r="G352" s="64">
        <f>G353</f>
        <v>600</v>
      </c>
      <c r="H352" s="64">
        <f t="shared" ref="H352:H353" si="97">H353</f>
        <v>0</v>
      </c>
      <c r="I352" s="64">
        <f t="shared" si="94"/>
        <v>600</v>
      </c>
    </row>
    <row r="353" spans="1:9" s="2" customFormat="1" ht="13.5" customHeight="1">
      <c r="A353" s="21" t="s">
        <v>95</v>
      </c>
      <c r="B353" s="20" t="s">
        <v>22</v>
      </c>
      <c r="C353" s="20" t="s">
        <v>17</v>
      </c>
      <c r="D353" s="20" t="s">
        <v>5</v>
      </c>
      <c r="E353" s="20" t="s">
        <v>245</v>
      </c>
      <c r="F353" s="20" t="s">
        <v>94</v>
      </c>
      <c r="G353" s="64">
        <f>G354</f>
        <v>600</v>
      </c>
      <c r="H353" s="64">
        <f t="shared" si="97"/>
        <v>0</v>
      </c>
      <c r="I353" s="64">
        <f t="shared" si="94"/>
        <v>600</v>
      </c>
    </row>
    <row r="354" spans="1:9" s="2" customFormat="1" ht="12">
      <c r="A354" s="21" t="s">
        <v>217</v>
      </c>
      <c r="B354" s="20" t="s">
        <v>22</v>
      </c>
      <c r="C354" s="20" t="s">
        <v>17</v>
      </c>
      <c r="D354" s="20" t="s">
        <v>5</v>
      </c>
      <c r="E354" s="20" t="s">
        <v>245</v>
      </c>
      <c r="F354" s="20" t="s">
        <v>218</v>
      </c>
      <c r="G354" s="64">
        <v>600</v>
      </c>
      <c r="H354" s="101"/>
      <c r="I354" s="64">
        <f t="shared" si="94"/>
        <v>600</v>
      </c>
    </row>
    <row r="355" spans="1:9" s="2" customFormat="1" ht="24">
      <c r="A355" s="21" t="s">
        <v>392</v>
      </c>
      <c r="B355" s="20" t="s">
        <v>22</v>
      </c>
      <c r="C355" s="20" t="s">
        <v>17</v>
      </c>
      <c r="D355" s="20" t="s">
        <v>5</v>
      </c>
      <c r="E355" s="20" t="s">
        <v>359</v>
      </c>
      <c r="F355" s="20"/>
      <c r="G355" s="64">
        <f>G356</f>
        <v>400.8</v>
      </c>
      <c r="H355" s="64">
        <f t="shared" ref="H355:H356" si="98">H356</f>
        <v>0</v>
      </c>
      <c r="I355" s="64">
        <f t="shared" si="94"/>
        <v>400.8</v>
      </c>
    </row>
    <row r="356" spans="1:9" s="2" customFormat="1" ht="12" customHeight="1">
      <c r="A356" s="21" t="s">
        <v>95</v>
      </c>
      <c r="B356" s="20" t="s">
        <v>22</v>
      </c>
      <c r="C356" s="20" t="s">
        <v>17</v>
      </c>
      <c r="D356" s="20" t="s">
        <v>5</v>
      </c>
      <c r="E356" s="20" t="s">
        <v>359</v>
      </c>
      <c r="F356" s="20" t="s">
        <v>94</v>
      </c>
      <c r="G356" s="64">
        <f>G357</f>
        <v>400.8</v>
      </c>
      <c r="H356" s="64">
        <f t="shared" si="98"/>
        <v>0</v>
      </c>
      <c r="I356" s="64">
        <f t="shared" si="94"/>
        <v>400.8</v>
      </c>
    </row>
    <row r="357" spans="1:9" s="2" customFormat="1" ht="12">
      <c r="A357" s="21" t="s">
        <v>217</v>
      </c>
      <c r="B357" s="20" t="s">
        <v>22</v>
      </c>
      <c r="C357" s="20" t="s">
        <v>17</v>
      </c>
      <c r="D357" s="20" t="s">
        <v>5</v>
      </c>
      <c r="E357" s="20" t="s">
        <v>359</v>
      </c>
      <c r="F357" s="20" t="s">
        <v>218</v>
      </c>
      <c r="G357" s="64">
        <v>400.8</v>
      </c>
      <c r="H357" s="101"/>
      <c r="I357" s="64">
        <f t="shared" si="94"/>
        <v>400.8</v>
      </c>
    </row>
    <row r="358" spans="1:9" s="2" customFormat="1" ht="12">
      <c r="A358" s="21" t="s">
        <v>461</v>
      </c>
      <c r="B358" s="20" t="s">
        <v>22</v>
      </c>
      <c r="C358" s="20" t="s">
        <v>17</v>
      </c>
      <c r="D358" s="20" t="s">
        <v>5</v>
      </c>
      <c r="E358" s="20" t="s">
        <v>460</v>
      </c>
      <c r="F358" s="23"/>
      <c r="G358" s="64">
        <f>G359</f>
        <v>17327.099999999999</v>
      </c>
      <c r="H358" s="64">
        <f>H359</f>
        <v>0</v>
      </c>
      <c r="I358" s="64">
        <f t="shared" si="94"/>
        <v>17327.099999999999</v>
      </c>
    </row>
    <row r="359" spans="1:9" s="2" customFormat="1" ht="15" customHeight="1">
      <c r="A359" s="21" t="s">
        <v>95</v>
      </c>
      <c r="B359" s="20" t="s">
        <v>22</v>
      </c>
      <c r="C359" s="20" t="s">
        <v>17</v>
      </c>
      <c r="D359" s="20" t="s">
        <v>5</v>
      </c>
      <c r="E359" s="20" t="s">
        <v>460</v>
      </c>
      <c r="F359" s="23" t="s">
        <v>94</v>
      </c>
      <c r="G359" s="64">
        <f>G360</f>
        <v>17327.099999999999</v>
      </c>
      <c r="H359" s="64">
        <f>H360</f>
        <v>0</v>
      </c>
      <c r="I359" s="64">
        <f t="shared" si="94"/>
        <v>17327.099999999999</v>
      </c>
    </row>
    <row r="360" spans="1:9" s="2" customFormat="1" ht="11.25" customHeight="1">
      <c r="A360" s="21" t="s">
        <v>217</v>
      </c>
      <c r="B360" s="20" t="s">
        <v>22</v>
      </c>
      <c r="C360" s="20" t="s">
        <v>17</v>
      </c>
      <c r="D360" s="20" t="s">
        <v>5</v>
      </c>
      <c r="E360" s="20" t="s">
        <v>460</v>
      </c>
      <c r="F360" s="23" t="s">
        <v>218</v>
      </c>
      <c r="G360" s="64">
        <v>17327.099999999999</v>
      </c>
      <c r="H360" s="101"/>
      <c r="I360" s="64">
        <f t="shared" si="94"/>
        <v>17327.099999999999</v>
      </c>
    </row>
    <row r="361" spans="1:9" s="2" customFormat="1" ht="24" hidden="1">
      <c r="A361" s="96" t="s">
        <v>384</v>
      </c>
      <c r="B361" s="20" t="s">
        <v>22</v>
      </c>
      <c r="C361" s="20" t="s">
        <v>17</v>
      </c>
      <c r="D361" s="20" t="s">
        <v>5</v>
      </c>
      <c r="E361" s="20" t="s">
        <v>387</v>
      </c>
      <c r="F361" s="23"/>
      <c r="G361" s="64">
        <f t="shared" ref="G361:H364" si="99">G362</f>
        <v>0</v>
      </c>
      <c r="H361" s="64">
        <f t="shared" si="99"/>
        <v>0</v>
      </c>
      <c r="I361" s="64">
        <f t="shared" si="94"/>
        <v>0</v>
      </c>
    </row>
    <row r="362" spans="1:9" s="2" customFormat="1" ht="12" hidden="1">
      <c r="A362" s="85" t="s">
        <v>419</v>
      </c>
      <c r="B362" s="20" t="s">
        <v>22</v>
      </c>
      <c r="C362" s="20" t="s">
        <v>17</v>
      </c>
      <c r="D362" s="20" t="s">
        <v>5</v>
      </c>
      <c r="E362" s="20" t="s">
        <v>417</v>
      </c>
      <c r="F362" s="23"/>
      <c r="G362" s="64">
        <f>G363</f>
        <v>0</v>
      </c>
      <c r="H362" s="64">
        <f>H363</f>
        <v>0</v>
      </c>
      <c r="I362" s="64">
        <f t="shared" si="94"/>
        <v>0</v>
      </c>
    </row>
    <row r="363" spans="1:9" s="2" customFormat="1" ht="12" hidden="1">
      <c r="A363" s="24" t="s">
        <v>386</v>
      </c>
      <c r="B363" s="20" t="s">
        <v>22</v>
      </c>
      <c r="C363" s="20" t="s">
        <v>17</v>
      </c>
      <c r="D363" s="20" t="s">
        <v>5</v>
      </c>
      <c r="E363" s="20" t="s">
        <v>418</v>
      </c>
      <c r="F363" s="23"/>
      <c r="G363" s="64">
        <f t="shared" si="99"/>
        <v>0</v>
      </c>
      <c r="H363" s="64">
        <f t="shared" si="99"/>
        <v>0</v>
      </c>
      <c r="I363" s="64">
        <f t="shared" si="94"/>
        <v>0</v>
      </c>
    </row>
    <row r="364" spans="1:9" s="2" customFormat="1" ht="14.25" hidden="1" customHeight="1">
      <c r="A364" s="21" t="s">
        <v>95</v>
      </c>
      <c r="B364" s="20" t="s">
        <v>22</v>
      </c>
      <c r="C364" s="20" t="s">
        <v>17</v>
      </c>
      <c r="D364" s="20" t="s">
        <v>5</v>
      </c>
      <c r="E364" s="20" t="s">
        <v>418</v>
      </c>
      <c r="F364" s="23" t="s">
        <v>94</v>
      </c>
      <c r="G364" s="64">
        <f t="shared" si="99"/>
        <v>0</v>
      </c>
      <c r="H364" s="64">
        <f t="shared" si="99"/>
        <v>0</v>
      </c>
      <c r="I364" s="64">
        <f t="shared" si="94"/>
        <v>0</v>
      </c>
    </row>
    <row r="365" spans="1:9" s="2" customFormat="1" ht="12" hidden="1">
      <c r="A365" s="21" t="s">
        <v>217</v>
      </c>
      <c r="B365" s="20" t="s">
        <v>22</v>
      </c>
      <c r="C365" s="20" t="s">
        <v>17</v>
      </c>
      <c r="D365" s="20" t="s">
        <v>5</v>
      </c>
      <c r="E365" s="20" t="s">
        <v>418</v>
      </c>
      <c r="F365" s="23" t="s">
        <v>218</v>
      </c>
      <c r="G365" s="64">
        <v>0</v>
      </c>
      <c r="H365" s="101"/>
      <c r="I365" s="64">
        <f t="shared" si="94"/>
        <v>0</v>
      </c>
    </row>
    <row r="366" spans="1:9" s="2" customFormat="1" ht="14.25" customHeight="1">
      <c r="A366" s="25" t="s">
        <v>33</v>
      </c>
      <c r="B366" s="32">
        <v>800</v>
      </c>
      <c r="C366" s="32">
        <v>10</v>
      </c>
      <c r="D366" s="16"/>
      <c r="E366" s="16"/>
      <c r="F366" s="16"/>
      <c r="G366" s="63">
        <f>G367+G374+G404+G412</f>
        <v>18424.099999999999</v>
      </c>
      <c r="H366" s="63">
        <f>H367+H374+H404+H412</f>
        <v>0</v>
      </c>
      <c r="I366" s="63">
        <f t="shared" si="94"/>
        <v>18424.099999999999</v>
      </c>
    </row>
    <row r="367" spans="1:9" s="2" customFormat="1" ht="15.75" customHeight="1">
      <c r="A367" s="33" t="s">
        <v>78</v>
      </c>
      <c r="B367" s="34">
        <v>800</v>
      </c>
      <c r="C367" s="34">
        <v>10</v>
      </c>
      <c r="D367" s="18" t="s">
        <v>5</v>
      </c>
      <c r="E367" s="18"/>
      <c r="F367" s="18"/>
      <c r="G367" s="65">
        <f t="shared" ref="G367:H370" si="100">G368</f>
        <v>1113</v>
      </c>
      <c r="H367" s="65">
        <f t="shared" si="100"/>
        <v>0</v>
      </c>
      <c r="I367" s="65">
        <f t="shared" si="94"/>
        <v>1113</v>
      </c>
    </row>
    <row r="368" spans="1:9" s="2" customFormat="1" ht="14.25" customHeight="1">
      <c r="A368" s="24" t="s">
        <v>123</v>
      </c>
      <c r="B368" s="30">
        <v>800</v>
      </c>
      <c r="C368" s="30">
        <v>10</v>
      </c>
      <c r="D368" s="20" t="s">
        <v>5</v>
      </c>
      <c r="E368" s="20" t="s">
        <v>166</v>
      </c>
      <c r="F368" s="20"/>
      <c r="G368" s="64">
        <f t="shared" si="100"/>
        <v>1113</v>
      </c>
      <c r="H368" s="64">
        <f t="shared" si="100"/>
        <v>0</v>
      </c>
      <c r="I368" s="64">
        <f t="shared" si="94"/>
        <v>1113</v>
      </c>
    </row>
    <row r="369" spans="1:9" s="2" customFormat="1" ht="14.25" customHeight="1">
      <c r="A369" s="24" t="s">
        <v>298</v>
      </c>
      <c r="B369" s="30">
        <v>800</v>
      </c>
      <c r="C369" s="30">
        <v>10</v>
      </c>
      <c r="D369" s="20" t="s">
        <v>5</v>
      </c>
      <c r="E369" s="20" t="s">
        <v>167</v>
      </c>
      <c r="F369" s="20"/>
      <c r="G369" s="64">
        <f>G370+G372</f>
        <v>1113</v>
      </c>
      <c r="H369" s="64">
        <f>H370+H372</f>
        <v>0</v>
      </c>
      <c r="I369" s="64">
        <f t="shared" si="94"/>
        <v>1113</v>
      </c>
    </row>
    <row r="370" spans="1:9" s="2" customFormat="1" ht="1.5" hidden="1" customHeight="1">
      <c r="A370" s="24" t="s">
        <v>80</v>
      </c>
      <c r="B370" s="30">
        <v>800</v>
      </c>
      <c r="C370" s="30">
        <v>10</v>
      </c>
      <c r="D370" s="20" t="s">
        <v>5</v>
      </c>
      <c r="E370" s="20" t="s">
        <v>167</v>
      </c>
      <c r="F370" s="20" t="s">
        <v>79</v>
      </c>
      <c r="G370" s="64">
        <f t="shared" si="100"/>
        <v>0</v>
      </c>
      <c r="H370" s="64">
        <f t="shared" si="100"/>
        <v>0</v>
      </c>
      <c r="I370" s="64">
        <f t="shared" si="94"/>
        <v>0</v>
      </c>
    </row>
    <row r="371" spans="1:9" s="2" customFormat="1" ht="14.25" hidden="1" customHeight="1">
      <c r="A371" s="24" t="s">
        <v>82</v>
      </c>
      <c r="B371" s="30">
        <v>800</v>
      </c>
      <c r="C371" s="30">
        <v>10</v>
      </c>
      <c r="D371" s="20" t="s">
        <v>5</v>
      </c>
      <c r="E371" s="20" t="s">
        <v>167</v>
      </c>
      <c r="F371" s="20" t="s">
        <v>81</v>
      </c>
      <c r="G371" s="64">
        <v>0</v>
      </c>
      <c r="H371" s="101"/>
      <c r="I371" s="64">
        <f t="shared" si="94"/>
        <v>0</v>
      </c>
    </row>
    <row r="372" spans="1:9" s="2" customFormat="1" ht="14.25" customHeight="1">
      <c r="A372" s="24" t="s">
        <v>80</v>
      </c>
      <c r="B372" s="30">
        <v>800</v>
      </c>
      <c r="C372" s="30">
        <v>10</v>
      </c>
      <c r="D372" s="20" t="s">
        <v>5</v>
      </c>
      <c r="E372" s="20" t="s">
        <v>167</v>
      </c>
      <c r="F372" s="20" t="s">
        <v>79</v>
      </c>
      <c r="G372" s="64">
        <f>G373</f>
        <v>1113</v>
      </c>
      <c r="H372" s="64">
        <f>H373</f>
        <v>0</v>
      </c>
      <c r="I372" s="64">
        <f t="shared" si="94"/>
        <v>1113</v>
      </c>
    </row>
    <row r="373" spans="1:9" s="2" customFormat="1" ht="14.25" customHeight="1">
      <c r="A373" s="24" t="s">
        <v>85</v>
      </c>
      <c r="B373" s="30">
        <v>800</v>
      </c>
      <c r="C373" s="30">
        <v>10</v>
      </c>
      <c r="D373" s="20" t="s">
        <v>5</v>
      </c>
      <c r="E373" s="20" t="s">
        <v>167</v>
      </c>
      <c r="F373" s="20" t="s">
        <v>84</v>
      </c>
      <c r="G373" s="64">
        <v>1113</v>
      </c>
      <c r="H373" s="101"/>
      <c r="I373" s="64">
        <f t="shared" si="94"/>
        <v>1113</v>
      </c>
    </row>
    <row r="374" spans="1:9" s="2" customFormat="1" ht="14.25" customHeight="1">
      <c r="A374" s="33" t="s">
        <v>27</v>
      </c>
      <c r="B374" s="34">
        <v>800</v>
      </c>
      <c r="C374" s="34">
        <v>10</v>
      </c>
      <c r="D374" s="18" t="s">
        <v>7</v>
      </c>
      <c r="E374" s="18"/>
      <c r="F374" s="18"/>
      <c r="G374" s="65">
        <f>G400+G375+G387+G382</f>
        <v>10579.199999999999</v>
      </c>
      <c r="H374" s="65">
        <f>H400+H375+H387+H382</f>
        <v>0</v>
      </c>
      <c r="I374" s="65">
        <f t="shared" si="94"/>
        <v>10579.199999999999</v>
      </c>
    </row>
    <row r="375" spans="1:9" s="2" customFormat="1" ht="12">
      <c r="A375" s="24" t="s">
        <v>121</v>
      </c>
      <c r="B375" s="30">
        <v>800</v>
      </c>
      <c r="C375" s="30">
        <v>10</v>
      </c>
      <c r="D375" s="20" t="s">
        <v>7</v>
      </c>
      <c r="E375" s="20" t="s">
        <v>168</v>
      </c>
      <c r="F375" s="20"/>
      <c r="G375" s="64">
        <f>G379+G376</f>
        <v>1090.8000000000002</v>
      </c>
      <c r="H375" s="64">
        <f>H379+H376</f>
        <v>0</v>
      </c>
      <c r="I375" s="64">
        <f t="shared" si="94"/>
        <v>1090.8000000000002</v>
      </c>
    </row>
    <row r="376" spans="1:9" s="2" customFormat="1" ht="12">
      <c r="A376" s="24" t="s">
        <v>496</v>
      </c>
      <c r="B376" s="30">
        <v>800</v>
      </c>
      <c r="C376" s="30">
        <v>10</v>
      </c>
      <c r="D376" s="20" t="s">
        <v>7</v>
      </c>
      <c r="E376" s="72" t="s">
        <v>495</v>
      </c>
      <c r="F376" s="20"/>
      <c r="G376" s="64">
        <f>G377</f>
        <v>32.4</v>
      </c>
      <c r="H376" s="64">
        <f>H377</f>
        <v>0</v>
      </c>
      <c r="I376" s="64">
        <f t="shared" si="94"/>
        <v>32.4</v>
      </c>
    </row>
    <row r="377" spans="1:9" s="2" customFormat="1" ht="12">
      <c r="A377" s="24" t="s">
        <v>80</v>
      </c>
      <c r="B377" s="30">
        <v>800</v>
      </c>
      <c r="C377" s="30">
        <v>10</v>
      </c>
      <c r="D377" s="20" t="s">
        <v>7</v>
      </c>
      <c r="E377" s="72" t="s">
        <v>495</v>
      </c>
      <c r="F377" s="20" t="s">
        <v>79</v>
      </c>
      <c r="G377" s="64">
        <f>G378</f>
        <v>32.4</v>
      </c>
      <c r="H377" s="64">
        <f>H378</f>
        <v>0</v>
      </c>
      <c r="I377" s="64">
        <f t="shared" si="94"/>
        <v>32.4</v>
      </c>
    </row>
    <row r="378" spans="1:9" s="2" customFormat="1" ht="12">
      <c r="A378" s="24" t="s">
        <v>85</v>
      </c>
      <c r="B378" s="30">
        <v>800</v>
      </c>
      <c r="C378" s="30">
        <v>10</v>
      </c>
      <c r="D378" s="20" t="s">
        <v>7</v>
      </c>
      <c r="E378" s="72" t="s">
        <v>495</v>
      </c>
      <c r="F378" s="20" t="s">
        <v>84</v>
      </c>
      <c r="G378" s="64">
        <v>32.4</v>
      </c>
      <c r="H378" s="64"/>
      <c r="I378" s="64">
        <f t="shared" si="94"/>
        <v>32.4</v>
      </c>
    </row>
    <row r="379" spans="1:9" s="2" customFormat="1" ht="12">
      <c r="A379" s="24" t="s">
        <v>369</v>
      </c>
      <c r="B379" s="30">
        <v>800</v>
      </c>
      <c r="C379" s="30">
        <v>10</v>
      </c>
      <c r="D379" s="20" t="s">
        <v>7</v>
      </c>
      <c r="E379" s="72" t="s">
        <v>324</v>
      </c>
      <c r="F379" s="20"/>
      <c r="G379" s="64">
        <f>G380</f>
        <v>1058.4000000000001</v>
      </c>
      <c r="H379" s="64">
        <f t="shared" ref="H379:H380" si="101">H380</f>
        <v>0</v>
      </c>
      <c r="I379" s="64">
        <f t="shared" si="94"/>
        <v>1058.4000000000001</v>
      </c>
    </row>
    <row r="380" spans="1:9" s="2" customFormat="1" ht="12">
      <c r="A380" s="24" t="s">
        <v>80</v>
      </c>
      <c r="B380" s="30">
        <v>800</v>
      </c>
      <c r="C380" s="30">
        <v>10</v>
      </c>
      <c r="D380" s="20" t="s">
        <v>7</v>
      </c>
      <c r="E380" s="72" t="s">
        <v>324</v>
      </c>
      <c r="F380" s="20" t="s">
        <v>79</v>
      </c>
      <c r="G380" s="64">
        <f>G381</f>
        <v>1058.4000000000001</v>
      </c>
      <c r="H380" s="64">
        <f t="shared" si="101"/>
        <v>0</v>
      </c>
      <c r="I380" s="64">
        <f t="shared" si="94"/>
        <v>1058.4000000000001</v>
      </c>
    </row>
    <row r="381" spans="1:9" s="2" customFormat="1" ht="12">
      <c r="A381" s="24" t="s">
        <v>85</v>
      </c>
      <c r="B381" s="30">
        <v>800</v>
      </c>
      <c r="C381" s="30">
        <v>10</v>
      </c>
      <c r="D381" s="20" t="s">
        <v>7</v>
      </c>
      <c r="E381" s="72" t="s">
        <v>324</v>
      </c>
      <c r="F381" s="20" t="s">
        <v>84</v>
      </c>
      <c r="G381" s="64">
        <v>1058.4000000000001</v>
      </c>
      <c r="H381" s="101"/>
      <c r="I381" s="64">
        <f t="shared" si="94"/>
        <v>1058.4000000000001</v>
      </c>
    </row>
    <row r="382" spans="1:9" s="2" customFormat="1" ht="12">
      <c r="A382" s="21" t="s">
        <v>232</v>
      </c>
      <c r="B382" s="30">
        <v>800</v>
      </c>
      <c r="C382" s="30">
        <v>10</v>
      </c>
      <c r="D382" s="20" t="s">
        <v>7</v>
      </c>
      <c r="E382" s="72" t="s">
        <v>225</v>
      </c>
      <c r="F382" s="20"/>
      <c r="G382" s="64">
        <f t="shared" ref="G382:H385" si="102">G383</f>
        <v>4.4000000000000004</v>
      </c>
      <c r="H382" s="64">
        <f t="shared" si="102"/>
        <v>0</v>
      </c>
      <c r="I382" s="64">
        <f t="shared" si="94"/>
        <v>4.4000000000000004</v>
      </c>
    </row>
    <row r="383" spans="1:9" s="2" customFormat="1" ht="24">
      <c r="A383" s="21" t="s">
        <v>397</v>
      </c>
      <c r="B383" s="30">
        <v>800</v>
      </c>
      <c r="C383" s="30">
        <v>10</v>
      </c>
      <c r="D383" s="20" t="s">
        <v>7</v>
      </c>
      <c r="E383" s="72" t="s">
        <v>233</v>
      </c>
      <c r="F383" s="20"/>
      <c r="G383" s="64">
        <f t="shared" si="102"/>
        <v>4.4000000000000004</v>
      </c>
      <c r="H383" s="64">
        <f t="shared" si="102"/>
        <v>0</v>
      </c>
      <c r="I383" s="64">
        <f t="shared" si="94"/>
        <v>4.4000000000000004</v>
      </c>
    </row>
    <row r="384" spans="1:9" s="2" customFormat="1" ht="24">
      <c r="A384" s="95" t="s">
        <v>203</v>
      </c>
      <c r="B384" s="30">
        <v>800</v>
      </c>
      <c r="C384" s="30">
        <v>10</v>
      </c>
      <c r="D384" s="20" t="s">
        <v>7</v>
      </c>
      <c r="E384" s="72" t="s">
        <v>239</v>
      </c>
      <c r="F384" s="20"/>
      <c r="G384" s="64">
        <f t="shared" si="102"/>
        <v>4.4000000000000004</v>
      </c>
      <c r="H384" s="64">
        <f t="shared" si="102"/>
        <v>0</v>
      </c>
      <c r="I384" s="64">
        <f t="shared" si="94"/>
        <v>4.4000000000000004</v>
      </c>
    </row>
    <row r="385" spans="1:9" s="2" customFormat="1" ht="12">
      <c r="A385" s="21" t="s">
        <v>71</v>
      </c>
      <c r="B385" s="30">
        <v>800</v>
      </c>
      <c r="C385" s="30">
        <v>10</v>
      </c>
      <c r="D385" s="20" t="s">
        <v>7</v>
      </c>
      <c r="E385" s="72" t="s">
        <v>239</v>
      </c>
      <c r="F385" s="20" t="s">
        <v>22</v>
      </c>
      <c r="G385" s="64">
        <f t="shared" si="102"/>
        <v>4.4000000000000004</v>
      </c>
      <c r="H385" s="64">
        <f t="shared" si="102"/>
        <v>0</v>
      </c>
      <c r="I385" s="64">
        <f t="shared" si="94"/>
        <v>4.4000000000000004</v>
      </c>
    </row>
    <row r="386" spans="1:9" s="2" customFormat="1" ht="12">
      <c r="A386" s="21" t="s">
        <v>126</v>
      </c>
      <c r="B386" s="30">
        <v>800</v>
      </c>
      <c r="C386" s="30">
        <v>10</v>
      </c>
      <c r="D386" s="20" t="s">
        <v>7</v>
      </c>
      <c r="E386" s="72" t="s">
        <v>239</v>
      </c>
      <c r="F386" s="20" t="s">
        <v>77</v>
      </c>
      <c r="G386" s="64">
        <v>4.4000000000000004</v>
      </c>
      <c r="H386" s="101"/>
      <c r="I386" s="64">
        <f t="shared" si="94"/>
        <v>4.4000000000000004</v>
      </c>
    </row>
    <row r="387" spans="1:9" s="2" customFormat="1" ht="24">
      <c r="A387" s="96" t="s">
        <v>384</v>
      </c>
      <c r="B387" s="30">
        <v>800</v>
      </c>
      <c r="C387" s="30">
        <v>10</v>
      </c>
      <c r="D387" s="20" t="s">
        <v>7</v>
      </c>
      <c r="E387" s="72" t="s">
        <v>387</v>
      </c>
      <c r="F387" s="93"/>
      <c r="G387" s="94">
        <f>G388</f>
        <v>9354</v>
      </c>
      <c r="H387" s="94">
        <f t="shared" ref="H387" si="103">H388</f>
        <v>0</v>
      </c>
      <c r="I387" s="64">
        <f t="shared" si="94"/>
        <v>9354</v>
      </c>
    </row>
    <row r="388" spans="1:9" s="2" customFormat="1" ht="12">
      <c r="A388" s="96" t="s">
        <v>385</v>
      </c>
      <c r="B388" s="30">
        <v>800</v>
      </c>
      <c r="C388" s="30">
        <v>10</v>
      </c>
      <c r="D388" s="20" t="s">
        <v>7</v>
      </c>
      <c r="E388" s="72" t="s">
        <v>388</v>
      </c>
      <c r="F388" s="93"/>
      <c r="G388" s="94">
        <f>G389+G395+G392</f>
        <v>9354</v>
      </c>
      <c r="H388" s="94">
        <f>H389+H395+H392</f>
        <v>0</v>
      </c>
      <c r="I388" s="64">
        <f t="shared" si="94"/>
        <v>9354</v>
      </c>
    </row>
    <row r="389" spans="1:9" s="2" customFormat="1" ht="12">
      <c r="A389" s="24" t="s">
        <v>433</v>
      </c>
      <c r="B389" s="30">
        <v>800</v>
      </c>
      <c r="C389" s="30">
        <v>10</v>
      </c>
      <c r="D389" s="20" t="s">
        <v>7</v>
      </c>
      <c r="E389" s="72" t="s">
        <v>395</v>
      </c>
      <c r="F389" s="20"/>
      <c r="G389" s="64">
        <f>G390</f>
        <v>1443.5</v>
      </c>
      <c r="H389" s="64">
        <f t="shared" ref="H389:H390" si="104">H390</f>
        <v>0</v>
      </c>
      <c r="I389" s="64">
        <f t="shared" si="94"/>
        <v>1443.5</v>
      </c>
    </row>
    <row r="390" spans="1:9" s="2" customFormat="1" ht="12">
      <c r="A390" s="24" t="s">
        <v>80</v>
      </c>
      <c r="B390" s="30">
        <v>800</v>
      </c>
      <c r="C390" s="30">
        <v>10</v>
      </c>
      <c r="D390" s="20" t="s">
        <v>7</v>
      </c>
      <c r="E390" s="72" t="s">
        <v>395</v>
      </c>
      <c r="F390" s="20" t="s">
        <v>79</v>
      </c>
      <c r="G390" s="64">
        <f>G391</f>
        <v>1443.5</v>
      </c>
      <c r="H390" s="64">
        <f t="shared" si="104"/>
        <v>0</v>
      </c>
      <c r="I390" s="64">
        <f t="shared" si="94"/>
        <v>1443.5</v>
      </c>
    </row>
    <row r="391" spans="1:9" s="2" customFormat="1" ht="12">
      <c r="A391" s="24" t="s">
        <v>85</v>
      </c>
      <c r="B391" s="30">
        <v>800</v>
      </c>
      <c r="C391" s="30">
        <v>10</v>
      </c>
      <c r="D391" s="20" t="s">
        <v>7</v>
      </c>
      <c r="E391" s="72" t="s">
        <v>395</v>
      </c>
      <c r="F391" s="20" t="s">
        <v>84</v>
      </c>
      <c r="G391" s="64">
        <v>1443.5</v>
      </c>
      <c r="H391" s="64"/>
      <c r="I391" s="64">
        <f t="shared" si="94"/>
        <v>1443.5</v>
      </c>
    </row>
    <row r="392" spans="1:9" s="2" customFormat="1" ht="27" customHeight="1">
      <c r="A392" s="24" t="s">
        <v>451</v>
      </c>
      <c r="B392" s="30">
        <v>800</v>
      </c>
      <c r="C392" s="30">
        <v>10</v>
      </c>
      <c r="D392" s="20" t="s">
        <v>7</v>
      </c>
      <c r="E392" s="72" t="s">
        <v>435</v>
      </c>
      <c r="F392" s="20"/>
      <c r="G392" s="64">
        <f>G393</f>
        <v>1339</v>
      </c>
      <c r="H392" s="64">
        <f>H393</f>
        <v>0</v>
      </c>
      <c r="I392" s="64">
        <f t="shared" si="94"/>
        <v>1339</v>
      </c>
    </row>
    <row r="393" spans="1:9" s="2" customFormat="1" ht="12">
      <c r="A393" s="21" t="s">
        <v>138</v>
      </c>
      <c r="B393" s="30">
        <v>800</v>
      </c>
      <c r="C393" s="30">
        <v>10</v>
      </c>
      <c r="D393" s="20" t="s">
        <v>7</v>
      </c>
      <c r="E393" s="72" t="s">
        <v>435</v>
      </c>
      <c r="F393" s="20" t="s">
        <v>135</v>
      </c>
      <c r="G393" s="64">
        <f>G394</f>
        <v>1339</v>
      </c>
      <c r="H393" s="64">
        <f>H394</f>
        <v>0</v>
      </c>
      <c r="I393" s="64">
        <f t="shared" si="94"/>
        <v>1339</v>
      </c>
    </row>
    <row r="394" spans="1:9" s="2" customFormat="1" ht="12">
      <c r="A394" s="21" t="s">
        <v>137</v>
      </c>
      <c r="B394" s="30">
        <v>800</v>
      </c>
      <c r="C394" s="30">
        <v>10</v>
      </c>
      <c r="D394" s="20" t="s">
        <v>7</v>
      </c>
      <c r="E394" s="72" t="s">
        <v>435</v>
      </c>
      <c r="F394" s="20" t="s">
        <v>136</v>
      </c>
      <c r="G394" s="64">
        <v>1339</v>
      </c>
      <c r="H394" s="64"/>
      <c r="I394" s="64">
        <f t="shared" si="94"/>
        <v>1339</v>
      </c>
    </row>
    <row r="395" spans="1:9" s="2" customFormat="1" ht="12">
      <c r="A395" s="24" t="s">
        <v>386</v>
      </c>
      <c r="B395" s="30">
        <v>800</v>
      </c>
      <c r="C395" s="30">
        <v>10</v>
      </c>
      <c r="D395" s="20" t="s">
        <v>7</v>
      </c>
      <c r="E395" s="72" t="s">
        <v>396</v>
      </c>
      <c r="F395" s="20"/>
      <c r="G395" s="64">
        <f>G396+G398</f>
        <v>6571.5</v>
      </c>
      <c r="H395" s="64">
        <f>H396+H398</f>
        <v>0</v>
      </c>
      <c r="I395" s="64">
        <f t="shared" si="94"/>
        <v>6571.5</v>
      </c>
    </row>
    <row r="396" spans="1:9" s="2" customFormat="1" ht="12.75" customHeight="1">
      <c r="A396" s="24" t="s">
        <v>80</v>
      </c>
      <c r="B396" s="30">
        <v>800</v>
      </c>
      <c r="C396" s="30">
        <v>10</v>
      </c>
      <c r="D396" s="20" t="s">
        <v>7</v>
      </c>
      <c r="E396" s="72" t="s">
        <v>396</v>
      </c>
      <c r="F396" s="20" t="s">
        <v>79</v>
      </c>
      <c r="G396" s="64">
        <f>G397</f>
        <v>902.7</v>
      </c>
      <c r="H396" s="64">
        <f t="shared" ref="H396" si="105">H397</f>
        <v>0</v>
      </c>
      <c r="I396" s="64">
        <f t="shared" si="94"/>
        <v>902.7</v>
      </c>
    </row>
    <row r="397" spans="1:9" s="2" customFormat="1" ht="12.75" customHeight="1">
      <c r="A397" s="24" t="s">
        <v>85</v>
      </c>
      <c r="B397" s="30">
        <v>800</v>
      </c>
      <c r="C397" s="30">
        <v>10</v>
      </c>
      <c r="D397" s="20" t="s">
        <v>7</v>
      </c>
      <c r="E397" s="72" t="s">
        <v>396</v>
      </c>
      <c r="F397" s="20" t="s">
        <v>84</v>
      </c>
      <c r="G397" s="64">
        <v>902.7</v>
      </c>
      <c r="H397" s="101"/>
      <c r="I397" s="64">
        <f t="shared" si="94"/>
        <v>902.7</v>
      </c>
    </row>
    <row r="398" spans="1:9" s="2" customFormat="1" ht="12">
      <c r="A398" s="21" t="s">
        <v>138</v>
      </c>
      <c r="B398" s="30">
        <v>800</v>
      </c>
      <c r="C398" s="30">
        <v>10</v>
      </c>
      <c r="D398" s="20" t="s">
        <v>7</v>
      </c>
      <c r="E398" s="72" t="s">
        <v>396</v>
      </c>
      <c r="F398" s="20" t="s">
        <v>135</v>
      </c>
      <c r="G398" s="64">
        <f>G399</f>
        <v>5668.8</v>
      </c>
      <c r="H398" s="64">
        <f>H399</f>
        <v>0</v>
      </c>
      <c r="I398" s="64">
        <f t="shared" si="94"/>
        <v>5668.8</v>
      </c>
    </row>
    <row r="399" spans="1:9" s="2" customFormat="1" ht="12.75" customHeight="1">
      <c r="A399" s="21" t="s">
        <v>137</v>
      </c>
      <c r="B399" s="30">
        <v>800</v>
      </c>
      <c r="C399" s="30">
        <v>10</v>
      </c>
      <c r="D399" s="20" t="s">
        <v>7</v>
      </c>
      <c r="E399" s="72" t="s">
        <v>396</v>
      </c>
      <c r="F399" s="20" t="s">
        <v>136</v>
      </c>
      <c r="G399" s="64">
        <v>5668.8</v>
      </c>
      <c r="H399" s="101"/>
      <c r="I399" s="64">
        <f t="shared" si="94"/>
        <v>5668.8</v>
      </c>
    </row>
    <row r="400" spans="1:9" s="2" customFormat="1" ht="12.75" customHeight="1">
      <c r="A400" s="24" t="s">
        <v>123</v>
      </c>
      <c r="B400" s="30">
        <v>800</v>
      </c>
      <c r="C400" s="30">
        <v>10</v>
      </c>
      <c r="D400" s="20" t="s">
        <v>7</v>
      </c>
      <c r="E400" s="20" t="s">
        <v>166</v>
      </c>
      <c r="F400" s="20"/>
      <c r="G400" s="64">
        <f t="shared" ref="G400:H402" si="106">G401</f>
        <v>130</v>
      </c>
      <c r="H400" s="64">
        <f t="shared" si="106"/>
        <v>0</v>
      </c>
      <c r="I400" s="64">
        <f t="shared" si="94"/>
        <v>130</v>
      </c>
    </row>
    <row r="401" spans="1:13" s="2" customFormat="1" ht="12.75" customHeight="1">
      <c r="A401" s="24" t="s">
        <v>83</v>
      </c>
      <c r="B401" s="30">
        <v>800</v>
      </c>
      <c r="C401" s="30">
        <v>10</v>
      </c>
      <c r="D401" s="20" t="s">
        <v>7</v>
      </c>
      <c r="E401" s="20" t="s">
        <v>169</v>
      </c>
      <c r="F401" s="19"/>
      <c r="G401" s="64">
        <f t="shared" si="106"/>
        <v>130</v>
      </c>
      <c r="H401" s="64">
        <f t="shared" si="106"/>
        <v>0</v>
      </c>
      <c r="I401" s="64">
        <f t="shared" si="94"/>
        <v>130</v>
      </c>
    </row>
    <row r="402" spans="1:13" s="2" customFormat="1" ht="12.75" customHeight="1">
      <c r="A402" s="24" t="s">
        <v>80</v>
      </c>
      <c r="B402" s="30">
        <v>800</v>
      </c>
      <c r="C402" s="30">
        <v>10</v>
      </c>
      <c r="D402" s="20" t="s">
        <v>7</v>
      </c>
      <c r="E402" s="20" t="s">
        <v>169</v>
      </c>
      <c r="F402" s="20" t="s">
        <v>79</v>
      </c>
      <c r="G402" s="64">
        <f t="shared" si="106"/>
        <v>130</v>
      </c>
      <c r="H402" s="64">
        <f t="shared" si="106"/>
        <v>0</v>
      </c>
      <c r="I402" s="64">
        <f t="shared" si="94"/>
        <v>130</v>
      </c>
    </row>
    <row r="403" spans="1:13" s="2" customFormat="1" ht="12.75" customHeight="1">
      <c r="A403" s="24" t="s">
        <v>82</v>
      </c>
      <c r="B403" s="30">
        <v>800</v>
      </c>
      <c r="C403" s="30">
        <v>10</v>
      </c>
      <c r="D403" s="20" t="s">
        <v>7</v>
      </c>
      <c r="E403" s="20" t="s">
        <v>169</v>
      </c>
      <c r="F403" s="20" t="s">
        <v>81</v>
      </c>
      <c r="G403" s="64">
        <v>130</v>
      </c>
      <c r="H403" s="101"/>
      <c r="I403" s="64">
        <f t="shared" si="94"/>
        <v>130</v>
      </c>
    </row>
    <row r="404" spans="1:13" s="2" customFormat="1" ht="12.75" customHeight="1">
      <c r="A404" s="33" t="s">
        <v>40</v>
      </c>
      <c r="B404" s="34">
        <v>800</v>
      </c>
      <c r="C404" s="34">
        <v>10</v>
      </c>
      <c r="D404" s="18" t="s">
        <v>14</v>
      </c>
      <c r="E404" s="18"/>
      <c r="F404" s="18"/>
      <c r="G404" s="65">
        <f t="shared" ref="G404:H407" si="107">G405</f>
        <v>6692.9</v>
      </c>
      <c r="H404" s="65">
        <f t="shared" si="107"/>
        <v>0</v>
      </c>
      <c r="I404" s="65">
        <f t="shared" si="94"/>
        <v>6692.9</v>
      </c>
    </row>
    <row r="405" spans="1:13" s="2" customFormat="1" ht="15.75" customHeight="1">
      <c r="A405" s="24" t="s">
        <v>123</v>
      </c>
      <c r="B405" s="30">
        <v>800</v>
      </c>
      <c r="C405" s="30">
        <v>10</v>
      </c>
      <c r="D405" s="20" t="s">
        <v>14</v>
      </c>
      <c r="E405" s="20" t="s">
        <v>166</v>
      </c>
      <c r="F405" s="20"/>
      <c r="G405" s="64">
        <f>G406+G409</f>
        <v>6692.9</v>
      </c>
      <c r="H405" s="64">
        <f t="shared" ref="H405" si="108">H406+H409</f>
        <v>0</v>
      </c>
      <c r="I405" s="64">
        <f t="shared" si="94"/>
        <v>6692.9</v>
      </c>
    </row>
    <row r="406" spans="1:13" s="2" customFormat="1" ht="24">
      <c r="A406" s="24" t="s">
        <v>201</v>
      </c>
      <c r="B406" s="30">
        <v>800</v>
      </c>
      <c r="C406" s="30">
        <v>10</v>
      </c>
      <c r="D406" s="20" t="s">
        <v>14</v>
      </c>
      <c r="E406" s="20" t="s">
        <v>281</v>
      </c>
      <c r="F406" s="20"/>
      <c r="G406" s="64">
        <f t="shared" si="107"/>
        <v>4594.2</v>
      </c>
      <c r="H406" s="64">
        <f t="shared" si="107"/>
        <v>0</v>
      </c>
      <c r="I406" s="64">
        <f t="shared" si="94"/>
        <v>4594.2</v>
      </c>
    </row>
    <row r="407" spans="1:13" s="53" customFormat="1" ht="12">
      <c r="A407" s="21" t="s">
        <v>138</v>
      </c>
      <c r="B407" s="30">
        <v>800</v>
      </c>
      <c r="C407" s="30">
        <v>10</v>
      </c>
      <c r="D407" s="20" t="s">
        <v>14</v>
      </c>
      <c r="E407" s="20" t="s">
        <v>281</v>
      </c>
      <c r="F407" s="20" t="s">
        <v>135</v>
      </c>
      <c r="G407" s="64">
        <f t="shared" si="107"/>
        <v>4594.2</v>
      </c>
      <c r="H407" s="64">
        <f t="shared" si="107"/>
        <v>0</v>
      </c>
      <c r="I407" s="64">
        <f t="shared" si="94"/>
        <v>4594.2</v>
      </c>
      <c r="J407" s="5"/>
      <c r="K407" s="5"/>
      <c r="L407" s="5"/>
      <c r="M407" s="5"/>
    </row>
    <row r="408" spans="1:13" s="2" customFormat="1" ht="12">
      <c r="A408" s="21" t="s">
        <v>137</v>
      </c>
      <c r="B408" s="30">
        <v>800</v>
      </c>
      <c r="C408" s="30">
        <v>10</v>
      </c>
      <c r="D408" s="20" t="s">
        <v>14</v>
      </c>
      <c r="E408" s="20" t="s">
        <v>281</v>
      </c>
      <c r="F408" s="20" t="s">
        <v>136</v>
      </c>
      <c r="G408" s="64">
        <v>4594.2</v>
      </c>
      <c r="H408" s="101"/>
      <c r="I408" s="64">
        <f t="shared" si="94"/>
        <v>4594.2</v>
      </c>
    </row>
    <row r="409" spans="1:13" s="2" customFormat="1" ht="24">
      <c r="A409" s="95" t="s">
        <v>200</v>
      </c>
      <c r="B409" s="20" t="s">
        <v>22</v>
      </c>
      <c r="C409" s="20" t="s">
        <v>13</v>
      </c>
      <c r="D409" s="20" t="s">
        <v>14</v>
      </c>
      <c r="E409" s="20" t="s">
        <v>257</v>
      </c>
      <c r="F409" s="20"/>
      <c r="G409" s="64">
        <f>G410</f>
        <v>2098.6999999999998</v>
      </c>
      <c r="H409" s="64">
        <f t="shared" ref="H409:H410" si="109">H410</f>
        <v>0</v>
      </c>
      <c r="I409" s="64">
        <f t="shared" si="94"/>
        <v>2098.6999999999998</v>
      </c>
    </row>
    <row r="410" spans="1:13" s="2" customFormat="1" ht="12">
      <c r="A410" s="21" t="s">
        <v>138</v>
      </c>
      <c r="B410" s="20" t="s">
        <v>22</v>
      </c>
      <c r="C410" s="20" t="s">
        <v>13</v>
      </c>
      <c r="D410" s="20" t="s">
        <v>14</v>
      </c>
      <c r="E410" s="20" t="s">
        <v>257</v>
      </c>
      <c r="F410" s="20" t="s">
        <v>135</v>
      </c>
      <c r="G410" s="64">
        <f>G411</f>
        <v>2098.6999999999998</v>
      </c>
      <c r="H410" s="64">
        <f t="shared" si="109"/>
        <v>0</v>
      </c>
      <c r="I410" s="64">
        <f t="shared" si="94"/>
        <v>2098.6999999999998</v>
      </c>
    </row>
    <row r="411" spans="1:13" s="2" customFormat="1" ht="12">
      <c r="A411" s="21" t="s">
        <v>137</v>
      </c>
      <c r="B411" s="20" t="s">
        <v>22</v>
      </c>
      <c r="C411" s="20" t="s">
        <v>13</v>
      </c>
      <c r="D411" s="20" t="s">
        <v>14</v>
      </c>
      <c r="E411" s="20" t="s">
        <v>257</v>
      </c>
      <c r="F411" s="20" t="s">
        <v>136</v>
      </c>
      <c r="G411" s="64">
        <v>2098.6999999999998</v>
      </c>
      <c r="H411" s="101"/>
      <c r="I411" s="64">
        <f t="shared" si="94"/>
        <v>2098.6999999999998</v>
      </c>
    </row>
    <row r="412" spans="1:13" s="2" customFormat="1" ht="11.4">
      <c r="A412" s="25" t="s">
        <v>252</v>
      </c>
      <c r="B412" s="16" t="s">
        <v>22</v>
      </c>
      <c r="C412" s="16" t="s">
        <v>13</v>
      </c>
      <c r="D412" s="16" t="s">
        <v>15</v>
      </c>
      <c r="E412" s="16"/>
      <c r="F412" s="16"/>
      <c r="G412" s="63">
        <f t="shared" ref="G412:H415" si="110">G413</f>
        <v>39</v>
      </c>
      <c r="H412" s="63">
        <f t="shared" si="110"/>
        <v>0</v>
      </c>
      <c r="I412" s="63">
        <f t="shared" si="94"/>
        <v>39</v>
      </c>
    </row>
    <row r="413" spans="1:13" s="2" customFormat="1" ht="12">
      <c r="A413" s="21" t="s">
        <v>266</v>
      </c>
      <c r="B413" s="18" t="s">
        <v>22</v>
      </c>
      <c r="C413" s="18" t="s">
        <v>13</v>
      </c>
      <c r="D413" s="18" t="s">
        <v>15</v>
      </c>
      <c r="E413" s="18" t="s">
        <v>192</v>
      </c>
      <c r="F413" s="18"/>
      <c r="G413" s="65">
        <f t="shared" si="110"/>
        <v>39</v>
      </c>
      <c r="H413" s="65">
        <f t="shared" si="110"/>
        <v>0</v>
      </c>
      <c r="I413" s="65">
        <f t="shared" si="94"/>
        <v>39</v>
      </c>
    </row>
    <row r="414" spans="1:13" s="2" customFormat="1" ht="12">
      <c r="A414" s="21" t="s">
        <v>106</v>
      </c>
      <c r="B414" s="20" t="s">
        <v>22</v>
      </c>
      <c r="C414" s="20" t="s">
        <v>13</v>
      </c>
      <c r="D414" s="20" t="s">
        <v>15</v>
      </c>
      <c r="E414" s="20" t="s">
        <v>193</v>
      </c>
      <c r="F414" s="20"/>
      <c r="G414" s="64">
        <f t="shared" si="110"/>
        <v>39</v>
      </c>
      <c r="H414" s="64">
        <f t="shared" si="110"/>
        <v>0</v>
      </c>
      <c r="I414" s="64">
        <f t="shared" si="94"/>
        <v>39</v>
      </c>
    </row>
    <row r="415" spans="1:13" s="2" customFormat="1" ht="12">
      <c r="A415" s="24" t="s">
        <v>80</v>
      </c>
      <c r="B415" s="20" t="s">
        <v>22</v>
      </c>
      <c r="C415" s="20" t="s">
        <v>13</v>
      </c>
      <c r="D415" s="20" t="s">
        <v>15</v>
      </c>
      <c r="E415" s="20" t="s">
        <v>193</v>
      </c>
      <c r="F415" s="20" t="s">
        <v>79</v>
      </c>
      <c r="G415" s="64">
        <f t="shared" si="110"/>
        <v>39</v>
      </c>
      <c r="H415" s="64">
        <f t="shared" si="110"/>
        <v>0</v>
      </c>
      <c r="I415" s="64">
        <f t="shared" ref="I415:I485" si="111">G415+H415</f>
        <v>39</v>
      </c>
    </row>
    <row r="416" spans="1:13" s="2" customFormat="1" ht="12">
      <c r="A416" s="21" t="s">
        <v>325</v>
      </c>
      <c r="B416" s="20" t="s">
        <v>22</v>
      </c>
      <c r="C416" s="20" t="s">
        <v>13</v>
      </c>
      <c r="D416" s="20" t="s">
        <v>15</v>
      </c>
      <c r="E416" s="20" t="s">
        <v>193</v>
      </c>
      <c r="F416" s="20" t="s">
        <v>227</v>
      </c>
      <c r="G416" s="64">
        <v>39</v>
      </c>
      <c r="H416" s="101"/>
      <c r="I416" s="64">
        <f t="shared" si="111"/>
        <v>39</v>
      </c>
    </row>
    <row r="417" spans="1:86" s="2" customFormat="1" ht="11.4">
      <c r="A417" s="15" t="s">
        <v>31</v>
      </c>
      <c r="B417" s="16" t="s">
        <v>22</v>
      </c>
      <c r="C417" s="16" t="s">
        <v>45</v>
      </c>
      <c r="D417" s="16"/>
      <c r="E417" s="16"/>
      <c r="F417" s="16"/>
      <c r="G417" s="63">
        <f>G418+G426</f>
        <v>19807.599999999999</v>
      </c>
      <c r="H417" s="63">
        <f t="shared" ref="H417" si="112">H418+H426</f>
        <v>0</v>
      </c>
      <c r="I417" s="63">
        <f t="shared" si="111"/>
        <v>19807.599999999999</v>
      </c>
    </row>
    <row r="418" spans="1:86" s="2" customFormat="1" ht="12">
      <c r="A418" s="33" t="s">
        <v>55</v>
      </c>
      <c r="B418" s="18" t="s">
        <v>22</v>
      </c>
      <c r="C418" s="18" t="s">
        <v>45</v>
      </c>
      <c r="D418" s="18" t="s">
        <v>5</v>
      </c>
      <c r="E418" s="18"/>
      <c r="F418" s="18"/>
      <c r="G418" s="65">
        <f t="shared" ref="G418:H420" si="113">G419</f>
        <v>350</v>
      </c>
      <c r="H418" s="65">
        <f t="shared" si="113"/>
        <v>0</v>
      </c>
      <c r="I418" s="65">
        <f t="shared" si="111"/>
        <v>350</v>
      </c>
    </row>
    <row r="419" spans="1:86" s="2" customFormat="1" ht="24">
      <c r="A419" s="24" t="s">
        <v>122</v>
      </c>
      <c r="B419" s="20" t="s">
        <v>22</v>
      </c>
      <c r="C419" s="20" t="s">
        <v>45</v>
      </c>
      <c r="D419" s="20" t="s">
        <v>5</v>
      </c>
      <c r="E419" s="20" t="s">
        <v>163</v>
      </c>
      <c r="F419" s="20"/>
      <c r="G419" s="64">
        <f t="shared" si="113"/>
        <v>350</v>
      </c>
      <c r="H419" s="64">
        <f t="shared" si="113"/>
        <v>0</v>
      </c>
      <c r="I419" s="64">
        <f t="shared" si="111"/>
        <v>350</v>
      </c>
    </row>
    <row r="420" spans="1:86" s="2" customFormat="1" ht="12">
      <c r="A420" s="24" t="s">
        <v>398</v>
      </c>
      <c r="B420" s="20" t="s">
        <v>22</v>
      </c>
      <c r="C420" s="20" t="s">
        <v>45</v>
      </c>
      <c r="D420" s="20" t="s">
        <v>5</v>
      </c>
      <c r="E420" s="20" t="s">
        <v>170</v>
      </c>
      <c r="F420" s="20"/>
      <c r="G420" s="64">
        <f t="shared" si="113"/>
        <v>350</v>
      </c>
      <c r="H420" s="64">
        <f t="shared" si="113"/>
        <v>0</v>
      </c>
      <c r="I420" s="64">
        <f t="shared" si="111"/>
        <v>350</v>
      </c>
    </row>
    <row r="421" spans="1:86" s="2" customFormat="1" ht="12">
      <c r="A421" s="24" t="s">
        <v>86</v>
      </c>
      <c r="B421" s="20" t="s">
        <v>22</v>
      </c>
      <c r="C421" s="20" t="s">
        <v>45</v>
      </c>
      <c r="D421" s="20" t="s">
        <v>5</v>
      </c>
      <c r="E421" s="20" t="s">
        <v>171</v>
      </c>
      <c r="F421" s="20"/>
      <c r="G421" s="64">
        <f>G424+G422</f>
        <v>350</v>
      </c>
      <c r="H421" s="64">
        <f t="shared" ref="H421" si="114">H424+H422</f>
        <v>0</v>
      </c>
      <c r="I421" s="64">
        <f t="shared" si="111"/>
        <v>350</v>
      </c>
    </row>
    <row r="422" spans="1:86" s="2" customFormat="1" ht="24">
      <c r="A422" s="21" t="s">
        <v>61</v>
      </c>
      <c r="B422" s="20" t="s">
        <v>22</v>
      </c>
      <c r="C422" s="20" t="s">
        <v>45</v>
      </c>
      <c r="D422" s="20" t="s">
        <v>5</v>
      </c>
      <c r="E422" s="20" t="s">
        <v>171</v>
      </c>
      <c r="F422" s="20" t="s">
        <v>60</v>
      </c>
      <c r="G422" s="64">
        <f>G423</f>
        <v>124.5</v>
      </c>
      <c r="H422" s="64">
        <f t="shared" ref="H422" si="115">H423</f>
        <v>0</v>
      </c>
      <c r="I422" s="64">
        <f t="shared" si="111"/>
        <v>124.5</v>
      </c>
    </row>
    <row r="423" spans="1:86" s="10" customFormat="1" ht="13.8">
      <c r="A423" s="21" t="s">
        <v>63</v>
      </c>
      <c r="B423" s="20" t="s">
        <v>22</v>
      </c>
      <c r="C423" s="20" t="s">
        <v>45</v>
      </c>
      <c r="D423" s="20" t="s">
        <v>5</v>
      </c>
      <c r="E423" s="20" t="s">
        <v>171</v>
      </c>
      <c r="F423" s="20" t="s">
        <v>62</v>
      </c>
      <c r="G423" s="64">
        <v>124.5</v>
      </c>
      <c r="H423" s="103"/>
      <c r="I423" s="64">
        <f t="shared" si="111"/>
        <v>124.5</v>
      </c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43"/>
      <c r="AF423" s="43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43"/>
      <c r="AV423" s="43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43"/>
      <c r="BL423" s="43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43"/>
      <c r="CB423" s="43"/>
      <c r="CC423" s="43"/>
      <c r="CD423" s="43"/>
      <c r="CE423" s="43"/>
      <c r="CF423" s="43"/>
      <c r="CG423" s="43"/>
      <c r="CH423" s="43"/>
    </row>
    <row r="424" spans="1:86" s="10" customFormat="1" ht="13.8">
      <c r="A424" s="24" t="s">
        <v>69</v>
      </c>
      <c r="B424" s="20" t="s">
        <v>22</v>
      </c>
      <c r="C424" s="20" t="s">
        <v>45</v>
      </c>
      <c r="D424" s="20" t="s">
        <v>5</v>
      </c>
      <c r="E424" s="20" t="s">
        <v>171</v>
      </c>
      <c r="F424" s="20" t="s">
        <v>67</v>
      </c>
      <c r="G424" s="64">
        <f>G425</f>
        <v>225.5</v>
      </c>
      <c r="H424" s="64">
        <f t="shared" ref="H424" si="116">H425</f>
        <v>0</v>
      </c>
      <c r="I424" s="64">
        <f t="shared" si="111"/>
        <v>225.5</v>
      </c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43"/>
      <c r="AF424" s="43"/>
      <c r="AG424" s="43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43"/>
      <c r="AV424" s="43"/>
      <c r="AW424" s="43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43"/>
      <c r="BL424" s="43"/>
      <c r="BM424" s="43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43"/>
      <c r="CB424" s="43"/>
      <c r="CC424" s="43"/>
      <c r="CD424" s="43"/>
      <c r="CE424" s="43"/>
      <c r="CF424" s="43"/>
      <c r="CG424" s="43"/>
      <c r="CH424" s="43"/>
    </row>
    <row r="425" spans="1:86" s="10" customFormat="1" ht="13.8">
      <c r="A425" s="24" t="s">
        <v>87</v>
      </c>
      <c r="B425" s="20" t="s">
        <v>22</v>
      </c>
      <c r="C425" s="20" t="s">
        <v>45</v>
      </c>
      <c r="D425" s="20" t="s">
        <v>5</v>
      </c>
      <c r="E425" s="20" t="s">
        <v>171</v>
      </c>
      <c r="F425" s="20" t="s">
        <v>68</v>
      </c>
      <c r="G425" s="64">
        <v>225.5</v>
      </c>
      <c r="H425" s="103">
        <v>0</v>
      </c>
      <c r="I425" s="64">
        <f t="shared" si="111"/>
        <v>225.5</v>
      </c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43"/>
      <c r="AF425" s="43"/>
      <c r="AG425" s="43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43"/>
      <c r="AV425" s="43"/>
      <c r="AW425" s="43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43"/>
      <c r="BL425" s="43"/>
      <c r="BM425" s="43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43"/>
      <c r="CB425" s="43"/>
      <c r="CC425" s="43"/>
      <c r="CD425" s="43"/>
      <c r="CE425" s="43"/>
      <c r="CF425" s="43"/>
      <c r="CG425" s="43"/>
      <c r="CH425" s="43"/>
    </row>
    <row r="426" spans="1:86" s="10" customFormat="1" ht="13.8">
      <c r="A426" s="33" t="s">
        <v>47</v>
      </c>
      <c r="B426" s="18" t="s">
        <v>22</v>
      </c>
      <c r="C426" s="18" t="s">
        <v>45</v>
      </c>
      <c r="D426" s="18" t="s">
        <v>6</v>
      </c>
      <c r="E426" s="18"/>
      <c r="F426" s="18"/>
      <c r="G426" s="65">
        <f>G427+G434</f>
        <v>19457.599999999999</v>
      </c>
      <c r="H426" s="65">
        <f>H427+H434</f>
        <v>0</v>
      </c>
      <c r="I426" s="65">
        <f t="shared" si="111"/>
        <v>19457.599999999999</v>
      </c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43"/>
      <c r="AF426" s="43"/>
      <c r="AG426" s="43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43"/>
      <c r="AV426" s="43"/>
      <c r="AW426" s="43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43"/>
      <c r="BL426" s="43"/>
      <c r="BM426" s="43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43"/>
      <c r="CB426" s="43"/>
      <c r="CC426" s="43"/>
      <c r="CD426" s="43"/>
      <c r="CE426" s="43"/>
      <c r="CF426" s="43"/>
      <c r="CG426" s="43"/>
      <c r="CH426" s="43"/>
    </row>
    <row r="427" spans="1:86" s="10" customFormat="1" ht="24">
      <c r="A427" s="24" t="s">
        <v>122</v>
      </c>
      <c r="B427" s="20" t="s">
        <v>22</v>
      </c>
      <c r="C427" s="20" t="s">
        <v>45</v>
      </c>
      <c r="D427" s="20" t="s">
        <v>6</v>
      </c>
      <c r="E427" s="20" t="s">
        <v>163</v>
      </c>
      <c r="F427" s="20"/>
      <c r="G427" s="64">
        <f t="shared" ref="G427:H428" si="117">G428</f>
        <v>100</v>
      </c>
      <c r="H427" s="64">
        <f t="shared" si="117"/>
        <v>0</v>
      </c>
      <c r="I427" s="64">
        <f t="shared" si="111"/>
        <v>100</v>
      </c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  <c r="AD427" s="43"/>
      <c r="AE427" s="43"/>
      <c r="AF427" s="43"/>
      <c r="AG427" s="43"/>
      <c r="AH427" s="43"/>
      <c r="AI427" s="43"/>
      <c r="AJ427" s="43"/>
      <c r="AK427" s="43"/>
      <c r="AL427" s="43"/>
      <c r="AM427" s="43"/>
      <c r="AN427" s="43"/>
      <c r="AO427" s="43"/>
      <c r="AP427" s="43"/>
      <c r="AQ427" s="43"/>
      <c r="AR427" s="43"/>
      <c r="AS427" s="43"/>
      <c r="AT427" s="43"/>
      <c r="AU427" s="43"/>
      <c r="AV427" s="43"/>
      <c r="AW427" s="43"/>
      <c r="AX427" s="43"/>
      <c r="AY427" s="43"/>
      <c r="AZ427" s="43"/>
      <c r="BA427" s="43"/>
      <c r="BB427" s="43"/>
      <c r="BC427" s="43"/>
      <c r="BD427" s="43"/>
      <c r="BE427" s="43"/>
      <c r="BF427" s="43"/>
      <c r="BG427" s="43"/>
      <c r="BH427" s="43"/>
      <c r="BI427" s="43"/>
      <c r="BJ427" s="43"/>
      <c r="BK427" s="43"/>
      <c r="BL427" s="43"/>
      <c r="BM427" s="43"/>
      <c r="BN427" s="43"/>
      <c r="BO427" s="43"/>
      <c r="BP427" s="43"/>
      <c r="BQ427" s="43"/>
      <c r="BR427" s="43"/>
      <c r="BS427" s="43"/>
      <c r="BT427" s="43"/>
      <c r="BU427" s="43"/>
      <c r="BV427" s="43"/>
      <c r="BW427" s="43"/>
      <c r="BX427" s="43"/>
      <c r="BY427" s="43"/>
      <c r="BZ427" s="43"/>
      <c r="CA427" s="43"/>
      <c r="CB427" s="43"/>
      <c r="CC427" s="43"/>
      <c r="CD427" s="43"/>
      <c r="CE427" s="43"/>
      <c r="CF427" s="43"/>
      <c r="CG427" s="43"/>
      <c r="CH427" s="43"/>
    </row>
    <row r="428" spans="1:86" s="10" customFormat="1" ht="13.8">
      <c r="A428" s="24" t="s">
        <v>398</v>
      </c>
      <c r="B428" s="20" t="s">
        <v>22</v>
      </c>
      <c r="C428" s="20" t="s">
        <v>45</v>
      </c>
      <c r="D428" s="20" t="s">
        <v>6</v>
      </c>
      <c r="E428" s="20" t="s">
        <v>170</v>
      </c>
      <c r="F428" s="20"/>
      <c r="G428" s="64">
        <f t="shared" si="117"/>
        <v>100</v>
      </c>
      <c r="H428" s="64">
        <f t="shared" si="117"/>
        <v>0</v>
      </c>
      <c r="I428" s="64">
        <f t="shared" si="111"/>
        <v>100</v>
      </c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43"/>
      <c r="AF428" s="43"/>
      <c r="AG428" s="43"/>
      <c r="AH428" s="43"/>
      <c r="AI428" s="43"/>
      <c r="AJ428" s="43"/>
      <c r="AK428" s="43"/>
      <c r="AL428" s="43"/>
      <c r="AM428" s="43"/>
      <c r="AN428" s="43"/>
      <c r="AO428" s="43"/>
      <c r="AP428" s="43"/>
      <c r="AQ428" s="43"/>
      <c r="AR428" s="43"/>
      <c r="AS428" s="43"/>
      <c r="AT428" s="43"/>
      <c r="AU428" s="43"/>
      <c r="AV428" s="43"/>
      <c r="AW428" s="43"/>
      <c r="AX428" s="43"/>
      <c r="AY428" s="43"/>
      <c r="AZ428" s="43"/>
      <c r="BA428" s="43"/>
      <c r="BB428" s="43"/>
      <c r="BC428" s="43"/>
      <c r="BD428" s="43"/>
      <c r="BE428" s="43"/>
      <c r="BF428" s="43"/>
      <c r="BG428" s="43"/>
      <c r="BH428" s="43"/>
      <c r="BI428" s="43"/>
      <c r="BJ428" s="43"/>
      <c r="BK428" s="43"/>
      <c r="BL428" s="43"/>
      <c r="BM428" s="43"/>
      <c r="BN428" s="43"/>
      <c r="BO428" s="43"/>
      <c r="BP428" s="43"/>
      <c r="BQ428" s="43"/>
      <c r="BR428" s="43"/>
      <c r="BS428" s="43"/>
      <c r="BT428" s="43"/>
      <c r="BU428" s="43"/>
      <c r="BV428" s="43"/>
      <c r="BW428" s="43"/>
      <c r="BX428" s="43"/>
      <c r="BY428" s="43"/>
      <c r="BZ428" s="43"/>
      <c r="CA428" s="43"/>
      <c r="CB428" s="43"/>
      <c r="CC428" s="43"/>
      <c r="CD428" s="43"/>
      <c r="CE428" s="43"/>
      <c r="CF428" s="43"/>
      <c r="CG428" s="43"/>
      <c r="CH428" s="43"/>
    </row>
    <row r="429" spans="1:86" s="10" customFormat="1" ht="13.8">
      <c r="A429" s="24" t="s">
        <v>86</v>
      </c>
      <c r="B429" s="20" t="s">
        <v>22</v>
      </c>
      <c r="C429" s="20" t="s">
        <v>45</v>
      </c>
      <c r="D429" s="20" t="s">
        <v>6</v>
      </c>
      <c r="E429" s="20" t="s">
        <v>171</v>
      </c>
      <c r="F429" s="20"/>
      <c r="G429" s="64">
        <f>G432+G430</f>
        <v>100</v>
      </c>
      <c r="H429" s="64">
        <f t="shared" ref="H429" si="118">H432+H430</f>
        <v>0</v>
      </c>
      <c r="I429" s="64">
        <f t="shared" si="111"/>
        <v>100</v>
      </c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  <c r="AD429" s="43"/>
      <c r="AE429" s="43"/>
      <c r="AF429" s="43"/>
      <c r="AG429" s="43"/>
      <c r="AH429" s="43"/>
      <c r="AI429" s="43"/>
      <c r="AJ429" s="43"/>
      <c r="AK429" s="43"/>
      <c r="AL429" s="43"/>
      <c r="AM429" s="43"/>
      <c r="AN429" s="43"/>
      <c r="AO429" s="43"/>
      <c r="AP429" s="43"/>
      <c r="AQ429" s="43"/>
      <c r="AR429" s="43"/>
      <c r="AS429" s="43"/>
      <c r="AT429" s="43"/>
      <c r="AU429" s="43"/>
      <c r="AV429" s="43"/>
      <c r="AW429" s="43"/>
      <c r="AX429" s="43"/>
      <c r="AY429" s="43"/>
      <c r="AZ429" s="43"/>
      <c r="BA429" s="43"/>
      <c r="BB429" s="43"/>
      <c r="BC429" s="43"/>
      <c r="BD429" s="43"/>
      <c r="BE429" s="43"/>
      <c r="BF429" s="43"/>
      <c r="BG429" s="43"/>
      <c r="BH429" s="43"/>
      <c r="BI429" s="43"/>
      <c r="BJ429" s="43"/>
      <c r="BK429" s="43"/>
      <c r="BL429" s="43"/>
      <c r="BM429" s="43"/>
      <c r="BN429" s="43"/>
      <c r="BO429" s="43"/>
      <c r="BP429" s="43"/>
      <c r="BQ429" s="43"/>
      <c r="BR429" s="43"/>
      <c r="BS429" s="43"/>
      <c r="BT429" s="43"/>
      <c r="BU429" s="43"/>
      <c r="BV429" s="43"/>
      <c r="BW429" s="43"/>
      <c r="BX429" s="43"/>
      <c r="BY429" s="43"/>
      <c r="BZ429" s="43"/>
      <c r="CA429" s="43"/>
      <c r="CB429" s="43"/>
      <c r="CC429" s="43"/>
      <c r="CD429" s="43"/>
      <c r="CE429" s="43"/>
      <c r="CF429" s="43"/>
      <c r="CG429" s="43"/>
      <c r="CH429" s="43"/>
    </row>
    <row r="430" spans="1:86" s="10" customFormat="1" ht="24">
      <c r="A430" s="21" t="s">
        <v>61</v>
      </c>
      <c r="B430" s="20" t="s">
        <v>22</v>
      </c>
      <c r="C430" s="20" t="s">
        <v>45</v>
      </c>
      <c r="D430" s="20" t="s">
        <v>6</v>
      </c>
      <c r="E430" s="20" t="s">
        <v>171</v>
      </c>
      <c r="F430" s="20" t="s">
        <v>60</v>
      </c>
      <c r="G430" s="64">
        <f>G431</f>
        <v>19.399999999999999</v>
      </c>
      <c r="H430" s="64">
        <f t="shared" ref="H430" si="119">H431</f>
        <v>0</v>
      </c>
      <c r="I430" s="64">
        <f t="shared" si="111"/>
        <v>19.399999999999999</v>
      </c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43"/>
      <c r="AF430" s="43"/>
      <c r="AG430" s="43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43"/>
      <c r="AV430" s="43"/>
      <c r="AW430" s="43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43"/>
      <c r="BL430" s="43"/>
      <c r="BM430" s="43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43"/>
      <c r="CB430" s="43"/>
      <c r="CC430" s="43"/>
      <c r="CD430" s="43"/>
      <c r="CE430" s="43"/>
      <c r="CF430" s="43"/>
      <c r="CG430" s="43"/>
      <c r="CH430" s="43"/>
    </row>
    <row r="431" spans="1:86" s="10" customFormat="1" ht="13.8">
      <c r="A431" s="21" t="s">
        <v>63</v>
      </c>
      <c r="B431" s="20" t="s">
        <v>22</v>
      </c>
      <c r="C431" s="20" t="s">
        <v>45</v>
      </c>
      <c r="D431" s="20" t="s">
        <v>6</v>
      </c>
      <c r="E431" s="20" t="s">
        <v>171</v>
      </c>
      <c r="F431" s="20" t="s">
        <v>62</v>
      </c>
      <c r="G431" s="64">
        <v>19.399999999999999</v>
      </c>
      <c r="H431" s="103"/>
      <c r="I431" s="64">
        <f t="shared" si="111"/>
        <v>19.399999999999999</v>
      </c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43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</row>
    <row r="432" spans="1:86" s="10" customFormat="1" ht="13.8">
      <c r="A432" s="24" t="s">
        <v>69</v>
      </c>
      <c r="B432" s="20" t="s">
        <v>22</v>
      </c>
      <c r="C432" s="20" t="s">
        <v>45</v>
      </c>
      <c r="D432" s="20" t="s">
        <v>6</v>
      </c>
      <c r="E432" s="20" t="s">
        <v>171</v>
      </c>
      <c r="F432" s="20" t="s">
        <v>67</v>
      </c>
      <c r="G432" s="64">
        <f>G433</f>
        <v>80.599999999999994</v>
      </c>
      <c r="H432" s="64">
        <f t="shared" ref="H432" si="120">H433</f>
        <v>0</v>
      </c>
      <c r="I432" s="64">
        <f t="shared" si="111"/>
        <v>80.599999999999994</v>
      </c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43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</row>
    <row r="433" spans="1:86" s="10" customFormat="1" ht="13.8">
      <c r="A433" s="24" t="s">
        <v>87</v>
      </c>
      <c r="B433" s="20" t="s">
        <v>22</v>
      </c>
      <c r="C433" s="20" t="s">
        <v>45</v>
      </c>
      <c r="D433" s="20" t="s">
        <v>6</v>
      </c>
      <c r="E433" s="20" t="s">
        <v>171</v>
      </c>
      <c r="F433" s="20" t="s">
        <v>68</v>
      </c>
      <c r="G433" s="64">
        <v>80.599999999999994</v>
      </c>
      <c r="H433" s="103"/>
      <c r="I433" s="64">
        <f t="shared" si="111"/>
        <v>80.599999999999994</v>
      </c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43"/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43"/>
      <c r="AV433" s="43"/>
      <c r="AW433" s="43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43"/>
      <c r="BL433" s="43"/>
      <c r="BM433" s="43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43"/>
      <c r="CB433" s="43"/>
      <c r="CC433" s="43"/>
      <c r="CD433" s="43"/>
      <c r="CE433" s="43"/>
      <c r="CF433" s="43"/>
      <c r="CG433" s="43"/>
      <c r="CH433" s="43"/>
    </row>
    <row r="434" spans="1:86" s="10" customFormat="1" ht="24">
      <c r="A434" s="96" t="s">
        <v>384</v>
      </c>
      <c r="B434" s="20" t="s">
        <v>22</v>
      </c>
      <c r="C434" s="20" t="s">
        <v>45</v>
      </c>
      <c r="D434" s="20" t="s">
        <v>6</v>
      </c>
      <c r="E434" s="20" t="s">
        <v>387</v>
      </c>
      <c r="F434" s="20"/>
      <c r="G434" s="64">
        <f t="shared" ref="G434:H440" si="121">G435</f>
        <v>19357.599999999999</v>
      </c>
      <c r="H434" s="64">
        <f t="shared" si="121"/>
        <v>0</v>
      </c>
      <c r="I434" s="64">
        <f t="shared" si="111"/>
        <v>19357.599999999999</v>
      </c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  <c r="AD434" s="43"/>
      <c r="AE434" s="43"/>
      <c r="AF434" s="43"/>
      <c r="AG434" s="43"/>
      <c r="AH434" s="43"/>
      <c r="AI434" s="43"/>
      <c r="AJ434" s="43"/>
      <c r="AK434" s="43"/>
      <c r="AL434" s="43"/>
      <c r="AM434" s="43"/>
      <c r="AN434" s="43"/>
      <c r="AO434" s="43"/>
      <c r="AP434" s="43"/>
      <c r="AQ434" s="43"/>
      <c r="AR434" s="43"/>
      <c r="AS434" s="43"/>
      <c r="AT434" s="43"/>
      <c r="AU434" s="43"/>
      <c r="AV434" s="43"/>
      <c r="AW434" s="43"/>
      <c r="AX434" s="43"/>
      <c r="AY434" s="43"/>
      <c r="AZ434" s="43"/>
      <c r="BA434" s="43"/>
      <c r="BB434" s="43"/>
      <c r="BC434" s="43"/>
      <c r="BD434" s="43"/>
      <c r="BE434" s="43"/>
      <c r="BF434" s="43"/>
      <c r="BG434" s="43"/>
      <c r="BH434" s="43"/>
      <c r="BI434" s="43"/>
      <c r="BJ434" s="43"/>
      <c r="BK434" s="43"/>
      <c r="BL434" s="43"/>
      <c r="BM434" s="43"/>
      <c r="BN434" s="43"/>
      <c r="BO434" s="43"/>
      <c r="BP434" s="43"/>
      <c r="BQ434" s="43"/>
      <c r="BR434" s="43"/>
      <c r="BS434" s="43"/>
      <c r="BT434" s="43"/>
      <c r="BU434" s="43"/>
      <c r="BV434" s="43"/>
      <c r="BW434" s="43"/>
      <c r="BX434" s="43"/>
      <c r="BY434" s="43"/>
      <c r="BZ434" s="43"/>
      <c r="CA434" s="43"/>
      <c r="CB434" s="43"/>
      <c r="CC434" s="43"/>
      <c r="CD434" s="43"/>
      <c r="CE434" s="43"/>
      <c r="CF434" s="43"/>
      <c r="CG434" s="43"/>
      <c r="CH434" s="43"/>
    </row>
    <row r="435" spans="1:86" s="10" customFormat="1" ht="13.8">
      <c r="A435" s="85" t="s">
        <v>419</v>
      </c>
      <c r="B435" s="20" t="s">
        <v>22</v>
      </c>
      <c r="C435" s="20" t="s">
        <v>45</v>
      </c>
      <c r="D435" s="20" t="s">
        <v>6</v>
      </c>
      <c r="E435" s="20" t="s">
        <v>417</v>
      </c>
      <c r="F435" s="20"/>
      <c r="G435" s="64">
        <f>G436+G439</f>
        <v>19357.599999999999</v>
      </c>
      <c r="H435" s="64">
        <f>H436+H439</f>
        <v>0</v>
      </c>
      <c r="I435" s="64">
        <f t="shared" si="111"/>
        <v>19357.599999999999</v>
      </c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  <c r="AD435" s="43"/>
      <c r="AE435" s="43"/>
      <c r="AF435" s="43"/>
      <c r="AG435" s="43"/>
      <c r="AH435" s="43"/>
      <c r="AI435" s="43"/>
      <c r="AJ435" s="43"/>
      <c r="AK435" s="43"/>
      <c r="AL435" s="43"/>
      <c r="AM435" s="43"/>
      <c r="AN435" s="43"/>
      <c r="AO435" s="43"/>
      <c r="AP435" s="43"/>
      <c r="AQ435" s="43"/>
      <c r="AR435" s="43"/>
      <c r="AS435" s="43"/>
      <c r="AT435" s="43"/>
      <c r="AU435" s="43"/>
      <c r="AV435" s="43"/>
      <c r="AW435" s="43"/>
      <c r="AX435" s="43"/>
      <c r="AY435" s="43"/>
      <c r="AZ435" s="43"/>
      <c r="BA435" s="43"/>
      <c r="BB435" s="43"/>
      <c r="BC435" s="43"/>
      <c r="BD435" s="43"/>
      <c r="BE435" s="43"/>
      <c r="BF435" s="43"/>
      <c r="BG435" s="43"/>
      <c r="BH435" s="43"/>
      <c r="BI435" s="43"/>
      <c r="BJ435" s="43"/>
      <c r="BK435" s="43"/>
      <c r="BL435" s="43"/>
      <c r="BM435" s="43"/>
      <c r="BN435" s="43"/>
      <c r="BO435" s="43"/>
      <c r="BP435" s="43"/>
      <c r="BQ435" s="43"/>
      <c r="BR435" s="43"/>
      <c r="BS435" s="43"/>
      <c r="BT435" s="43"/>
      <c r="BU435" s="43"/>
      <c r="BV435" s="43"/>
      <c r="BW435" s="43"/>
      <c r="BX435" s="43"/>
      <c r="BY435" s="43"/>
      <c r="BZ435" s="43"/>
      <c r="CA435" s="43"/>
      <c r="CB435" s="43"/>
      <c r="CC435" s="43"/>
      <c r="CD435" s="43"/>
      <c r="CE435" s="43"/>
      <c r="CF435" s="43"/>
      <c r="CG435" s="43"/>
      <c r="CH435" s="43"/>
    </row>
    <row r="436" spans="1:86" s="10" customFormat="1" ht="13.8" hidden="1">
      <c r="A436" s="24" t="s">
        <v>386</v>
      </c>
      <c r="B436" s="20" t="s">
        <v>22</v>
      </c>
      <c r="C436" s="20" t="s">
        <v>45</v>
      </c>
      <c r="D436" s="20" t="s">
        <v>6</v>
      </c>
      <c r="E436" s="20" t="s">
        <v>418</v>
      </c>
      <c r="F436" s="20"/>
      <c r="G436" s="64">
        <f t="shared" si="121"/>
        <v>0</v>
      </c>
      <c r="H436" s="64">
        <f t="shared" si="121"/>
        <v>0</v>
      </c>
      <c r="I436" s="64">
        <f t="shared" si="111"/>
        <v>0</v>
      </c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43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</row>
    <row r="437" spans="1:86" s="10" customFormat="1" ht="13.8" hidden="1">
      <c r="A437" s="24" t="s">
        <v>69</v>
      </c>
      <c r="B437" s="20" t="s">
        <v>22</v>
      </c>
      <c r="C437" s="20" t="s">
        <v>45</v>
      </c>
      <c r="D437" s="20" t="s">
        <v>6</v>
      </c>
      <c r="E437" s="20" t="s">
        <v>418</v>
      </c>
      <c r="F437" s="20" t="s">
        <v>67</v>
      </c>
      <c r="G437" s="64">
        <f t="shared" si="121"/>
        <v>0</v>
      </c>
      <c r="H437" s="64">
        <f t="shared" si="121"/>
        <v>0</v>
      </c>
      <c r="I437" s="64">
        <f t="shared" si="111"/>
        <v>0</v>
      </c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  <c r="AD437" s="43"/>
      <c r="AE437" s="43"/>
      <c r="AF437" s="43"/>
      <c r="AG437" s="43"/>
      <c r="AH437" s="43"/>
      <c r="AI437" s="43"/>
      <c r="AJ437" s="43"/>
      <c r="AK437" s="43"/>
      <c r="AL437" s="43"/>
      <c r="AM437" s="43"/>
      <c r="AN437" s="43"/>
      <c r="AO437" s="43"/>
      <c r="AP437" s="43"/>
      <c r="AQ437" s="43"/>
      <c r="AR437" s="43"/>
      <c r="AS437" s="43"/>
      <c r="AT437" s="43"/>
      <c r="AU437" s="43"/>
      <c r="AV437" s="43"/>
      <c r="AW437" s="43"/>
      <c r="AX437" s="43"/>
      <c r="AY437" s="43"/>
      <c r="AZ437" s="43"/>
      <c r="BA437" s="43"/>
      <c r="BB437" s="43"/>
      <c r="BC437" s="43"/>
      <c r="BD437" s="43"/>
      <c r="BE437" s="43"/>
      <c r="BF437" s="43"/>
      <c r="BG437" s="43"/>
      <c r="BH437" s="43"/>
      <c r="BI437" s="43"/>
      <c r="BJ437" s="43"/>
      <c r="BK437" s="43"/>
      <c r="BL437" s="43"/>
      <c r="BM437" s="43"/>
      <c r="BN437" s="43"/>
      <c r="BO437" s="43"/>
      <c r="BP437" s="43"/>
      <c r="BQ437" s="43"/>
      <c r="BR437" s="43"/>
      <c r="BS437" s="43"/>
      <c r="BT437" s="43"/>
      <c r="BU437" s="43"/>
      <c r="BV437" s="43"/>
      <c r="BW437" s="43"/>
      <c r="BX437" s="43"/>
      <c r="BY437" s="43"/>
      <c r="BZ437" s="43"/>
      <c r="CA437" s="43"/>
      <c r="CB437" s="43"/>
      <c r="CC437" s="43"/>
      <c r="CD437" s="43"/>
      <c r="CE437" s="43"/>
      <c r="CF437" s="43"/>
      <c r="CG437" s="43"/>
      <c r="CH437" s="43"/>
    </row>
    <row r="438" spans="1:86" s="10" customFormat="1" ht="13.8" hidden="1">
      <c r="A438" s="24" t="s">
        <v>87</v>
      </c>
      <c r="B438" s="20" t="s">
        <v>22</v>
      </c>
      <c r="C438" s="20" t="s">
        <v>45</v>
      </c>
      <c r="D438" s="20" t="s">
        <v>6</v>
      </c>
      <c r="E438" s="20" t="s">
        <v>418</v>
      </c>
      <c r="F438" s="20" t="s">
        <v>68</v>
      </c>
      <c r="G438" s="64">
        <v>0</v>
      </c>
      <c r="H438" s="103"/>
      <c r="I438" s="64">
        <f t="shared" si="111"/>
        <v>0</v>
      </c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  <c r="AD438" s="43"/>
      <c r="AE438" s="43"/>
      <c r="AF438" s="43"/>
      <c r="AG438" s="43"/>
      <c r="AH438" s="43"/>
      <c r="AI438" s="43"/>
      <c r="AJ438" s="43"/>
      <c r="AK438" s="43"/>
      <c r="AL438" s="43"/>
      <c r="AM438" s="43"/>
      <c r="AN438" s="43"/>
      <c r="AO438" s="43"/>
      <c r="AP438" s="43"/>
      <c r="AQ438" s="43"/>
      <c r="AR438" s="43"/>
      <c r="AS438" s="43"/>
      <c r="AT438" s="43"/>
      <c r="AU438" s="43"/>
      <c r="AV438" s="43"/>
      <c r="AW438" s="43"/>
      <c r="AX438" s="43"/>
      <c r="AY438" s="43"/>
      <c r="AZ438" s="43"/>
      <c r="BA438" s="43"/>
      <c r="BB438" s="43"/>
      <c r="BC438" s="43"/>
      <c r="BD438" s="43"/>
      <c r="BE438" s="43"/>
      <c r="BF438" s="43"/>
      <c r="BG438" s="43"/>
      <c r="BH438" s="43"/>
      <c r="BI438" s="43"/>
      <c r="BJ438" s="43"/>
      <c r="BK438" s="43"/>
      <c r="BL438" s="43"/>
      <c r="BM438" s="43"/>
      <c r="BN438" s="43"/>
      <c r="BO438" s="43"/>
      <c r="BP438" s="43"/>
      <c r="BQ438" s="43"/>
      <c r="BR438" s="43"/>
      <c r="BS438" s="43"/>
      <c r="BT438" s="43"/>
      <c r="BU438" s="43"/>
      <c r="BV438" s="43"/>
      <c r="BW438" s="43"/>
      <c r="BX438" s="43"/>
      <c r="BY438" s="43"/>
      <c r="BZ438" s="43"/>
      <c r="CA438" s="43"/>
      <c r="CB438" s="43"/>
      <c r="CC438" s="43"/>
      <c r="CD438" s="43"/>
      <c r="CE438" s="43"/>
      <c r="CF438" s="43"/>
      <c r="CG438" s="43"/>
      <c r="CH438" s="43"/>
    </row>
    <row r="439" spans="1:86" s="10" customFormat="1" ht="24">
      <c r="A439" s="24" t="s">
        <v>471</v>
      </c>
      <c r="B439" s="20" t="s">
        <v>22</v>
      </c>
      <c r="C439" s="20" t="s">
        <v>45</v>
      </c>
      <c r="D439" s="20" t="s">
        <v>6</v>
      </c>
      <c r="E439" s="20" t="s">
        <v>470</v>
      </c>
      <c r="F439" s="20"/>
      <c r="G439" s="64">
        <f t="shared" si="121"/>
        <v>19357.599999999999</v>
      </c>
      <c r="H439" s="64">
        <f t="shared" si="121"/>
        <v>0</v>
      </c>
      <c r="I439" s="64">
        <f t="shared" si="111"/>
        <v>19357.599999999999</v>
      </c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  <c r="AD439" s="43"/>
      <c r="AE439" s="43"/>
      <c r="AF439" s="43"/>
      <c r="AG439" s="43"/>
      <c r="AH439" s="43"/>
      <c r="AI439" s="43"/>
      <c r="AJ439" s="43"/>
      <c r="AK439" s="43"/>
      <c r="AL439" s="43"/>
      <c r="AM439" s="43"/>
      <c r="AN439" s="43"/>
      <c r="AO439" s="43"/>
      <c r="AP439" s="43"/>
      <c r="AQ439" s="43"/>
      <c r="AR439" s="43"/>
      <c r="AS439" s="43"/>
      <c r="AT439" s="43"/>
      <c r="AU439" s="43"/>
      <c r="AV439" s="43"/>
      <c r="AW439" s="43"/>
      <c r="AX439" s="43"/>
      <c r="AY439" s="43"/>
      <c r="AZ439" s="43"/>
      <c r="BA439" s="43"/>
      <c r="BB439" s="43"/>
      <c r="BC439" s="43"/>
      <c r="BD439" s="43"/>
      <c r="BE439" s="43"/>
      <c r="BF439" s="43"/>
      <c r="BG439" s="43"/>
      <c r="BH439" s="43"/>
      <c r="BI439" s="43"/>
      <c r="BJ439" s="43"/>
      <c r="BK439" s="43"/>
      <c r="BL439" s="43"/>
      <c r="BM439" s="43"/>
      <c r="BN439" s="43"/>
      <c r="BO439" s="43"/>
      <c r="BP439" s="43"/>
      <c r="BQ439" s="43"/>
      <c r="BR439" s="43"/>
      <c r="BS439" s="43"/>
      <c r="BT439" s="43"/>
      <c r="BU439" s="43"/>
      <c r="BV439" s="43"/>
      <c r="BW439" s="43"/>
      <c r="BX439" s="43"/>
      <c r="BY439" s="43"/>
      <c r="BZ439" s="43"/>
      <c r="CA439" s="43"/>
      <c r="CB439" s="43"/>
      <c r="CC439" s="43"/>
      <c r="CD439" s="43"/>
      <c r="CE439" s="43"/>
      <c r="CF439" s="43"/>
      <c r="CG439" s="43"/>
      <c r="CH439" s="43"/>
    </row>
    <row r="440" spans="1:86" s="10" customFormat="1" ht="13.8">
      <c r="A440" s="24" t="s">
        <v>69</v>
      </c>
      <c r="B440" s="20" t="s">
        <v>22</v>
      </c>
      <c r="C440" s="20" t="s">
        <v>45</v>
      </c>
      <c r="D440" s="20" t="s">
        <v>6</v>
      </c>
      <c r="E440" s="20" t="s">
        <v>470</v>
      </c>
      <c r="F440" s="20" t="s">
        <v>67</v>
      </c>
      <c r="G440" s="64">
        <f t="shared" si="121"/>
        <v>19357.599999999999</v>
      </c>
      <c r="H440" s="64">
        <f t="shared" si="121"/>
        <v>0</v>
      </c>
      <c r="I440" s="64">
        <f t="shared" si="111"/>
        <v>19357.599999999999</v>
      </c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  <c r="AD440" s="43"/>
      <c r="AE440" s="43"/>
      <c r="AF440" s="43"/>
      <c r="AG440" s="43"/>
      <c r="AH440" s="43"/>
      <c r="AI440" s="43"/>
      <c r="AJ440" s="43"/>
      <c r="AK440" s="43"/>
      <c r="AL440" s="43"/>
      <c r="AM440" s="43"/>
      <c r="AN440" s="43"/>
      <c r="AO440" s="43"/>
      <c r="AP440" s="43"/>
      <c r="AQ440" s="43"/>
      <c r="AR440" s="43"/>
      <c r="AS440" s="43"/>
      <c r="AT440" s="43"/>
      <c r="AU440" s="43"/>
      <c r="AV440" s="43"/>
      <c r="AW440" s="43"/>
      <c r="AX440" s="43"/>
      <c r="AY440" s="43"/>
      <c r="AZ440" s="43"/>
      <c r="BA440" s="43"/>
      <c r="BB440" s="43"/>
      <c r="BC440" s="43"/>
      <c r="BD440" s="43"/>
      <c r="BE440" s="43"/>
      <c r="BF440" s="43"/>
      <c r="BG440" s="43"/>
      <c r="BH440" s="43"/>
      <c r="BI440" s="43"/>
      <c r="BJ440" s="43"/>
      <c r="BK440" s="43"/>
      <c r="BL440" s="43"/>
      <c r="BM440" s="43"/>
      <c r="BN440" s="43"/>
      <c r="BO440" s="43"/>
      <c r="BP440" s="43"/>
      <c r="BQ440" s="43"/>
      <c r="BR440" s="43"/>
      <c r="BS440" s="43"/>
      <c r="BT440" s="43"/>
      <c r="BU440" s="43"/>
      <c r="BV440" s="43"/>
      <c r="BW440" s="43"/>
      <c r="BX440" s="43"/>
      <c r="BY440" s="43"/>
      <c r="BZ440" s="43"/>
      <c r="CA440" s="43"/>
      <c r="CB440" s="43"/>
      <c r="CC440" s="43"/>
      <c r="CD440" s="43"/>
      <c r="CE440" s="43"/>
      <c r="CF440" s="43"/>
      <c r="CG440" s="43"/>
      <c r="CH440" s="43"/>
    </row>
    <row r="441" spans="1:86" s="10" customFormat="1" ht="13.8">
      <c r="A441" s="24" t="s">
        <v>87</v>
      </c>
      <c r="B441" s="20" t="s">
        <v>22</v>
      </c>
      <c r="C441" s="20" t="s">
        <v>45</v>
      </c>
      <c r="D441" s="20" t="s">
        <v>6</v>
      </c>
      <c r="E441" s="20" t="s">
        <v>470</v>
      </c>
      <c r="F441" s="20" t="s">
        <v>68</v>
      </c>
      <c r="G441" s="64">
        <v>19357.599999999999</v>
      </c>
      <c r="H441" s="103"/>
      <c r="I441" s="64">
        <f t="shared" si="111"/>
        <v>19357.599999999999</v>
      </c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  <c r="AD441" s="43"/>
      <c r="AE441" s="43"/>
      <c r="AF441" s="43"/>
      <c r="AG441" s="43"/>
      <c r="AH441" s="43"/>
      <c r="AI441" s="43"/>
      <c r="AJ441" s="43"/>
      <c r="AK441" s="43"/>
      <c r="AL441" s="43"/>
      <c r="AM441" s="43"/>
      <c r="AN441" s="43"/>
      <c r="AO441" s="43"/>
      <c r="AP441" s="43"/>
      <c r="AQ441" s="43"/>
      <c r="AR441" s="43"/>
      <c r="AS441" s="43"/>
      <c r="AT441" s="43"/>
      <c r="AU441" s="43"/>
      <c r="AV441" s="43"/>
      <c r="AW441" s="43"/>
      <c r="AX441" s="43"/>
      <c r="AY441" s="43"/>
      <c r="AZ441" s="43"/>
      <c r="BA441" s="43"/>
      <c r="BB441" s="43"/>
      <c r="BC441" s="43"/>
      <c r="BD441" s="43"/>
      <c r="BE441" s="43"/>
      <c r="BF441" s="43"/>
      <c r="BG441" s="43"/>
      <c r="BH441" s="43"/>
      <c r="BI441" s="43"/>
      <c r="BJ441" s="43"/>
      <c r="BK441" s="43"/>
      <c r="BL441" s="43"/>
      <c r="BM441" s="43"/>
      <c r="BN441" s="43"/>
      <c r="BO441" s="43"/>
      <c r="BP441" s="43"/>
      <c r="BQ441" s="43"/>
      <c r="BR441" s="43"/>
      <c r="BS441" s="43"/>
      <c r="BT441" s="43"/>
      <c r="BU441" s="43"/>
      <c r="BV441" s="43"/>
      <c r="BW441" s="43"/>
      <c r="BX441" s="43"/>
      <c r="BY441" s="43"/>
      <c r="BZ441" s="43"/>
      <c r="CA441" s="43"/>
      <c r="CB441" s="43"/>
      <c r="CC441" s="43"/>
      <c r="CD441" s="43"/>
      <c r="CE441" s="43"/>
      <c r="CF441" s="43"/>
      <c r="CG441" s="43"/>
      <c r="CH441" s="43"/>
    </row>
    <row r="442" spans="1:86" s="10" customFormat="1" ht="6" customHeight="1">
      <c r="A442" s="24"/>
      <c r="B442" s="20"/>
      <c r="C442" s="20"/>
      <c r="D442" s="20"/>
      <c r="E442" s="20"/>
      <c r="F442" s="20"/>
      <c r="G442" s="64"/>
      <c r="H442" s="103"/>
      <c r="I442" s="64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  <c r="AC442" s="43"/>
      <c r="AD442" s="43"/>
      <c r="AE442" s="43"/>
      <c r="AF442" s="43"/>
      <c r="AG442" s="43"/>
      <c r="AH442" s="43"/>
      <c r="AI442" s="43"/>
      <c r="AJ442" s="43"/>
      <c r="AK442" s="43"/>
      <c r="AL442" s="43"/>
      <c r="AM442" s="43"/>
      <c r="AN442" s="43"/>
      <c r="AO442" s="43"/>
      <c r="AP442" s="43"/>
      <c r="AQ442" s="43"/>
      <c r="AR442" s="43"/>
      <c r="AS442" s="43"/>
      <c r="AT442" s="43"/>
      <c r="AU442" s="43"/>
      <c r="AV442" s="43"/>
      <c r="AW442" s="43"/>
      <c r="AX442" s="43"/>
      <c r="AY442" s="43"/>
      <c r="AZ442" s="43"/>
      <c r="BA442" s="43"/>
      <c r="BB442" s="43"/>
      <c r="BC442" s="43"/>
      <c r="BD442" s="43"/>
      <c r="BE442" s="43"/>
      <c r="BF442" s="43"/>
      <c r="BG442" s="43"/>
      <c r="BH442" s="43"/>
      <c r="BI442" s="43"/>
      <c r="BJ442" s="43"/>
      <c r="BK442" s="43"/>
      <c r="BL442" s="43"/>
      <c r="BM442" s="43"/>
      <c r="BN442" s="43"/>
      <c r="BO442" s="43"/>
      <c r="BP442" s="43"/>
      <c r="BQ442" s="43"/>
      <c r="BR442" s="43"/>
      <c r="BS442" s="43"/>
      <c r="BT442" s="43"/>
      <c r="BU442" s="43"/>
      <c r="BV442" s="43"/>
      <c r="BW442" s="43"/>
      <c r="BX442" s="43"/>
      <c r="BY442" s="43"/>
      <c r="BZ442" s="43"/>
      <c r="CA442" s="43"/>
      <c r="CB442" s="43"/>
      <c r="CC442" s="43"/>
      <c r="CD442" s="43"/>
      <c r="CE442" s="43"/>
      <c r="CF442" s="43"/>
      <c r="CG442" s="43"/>
      <c r="CH442" s="43"/>
    </row>
    <row r="443" spans="1:86" s="10" customFormat="1" ht="13.8">
      <c r="A443" s="15" t="s">
        <v>37</v>
      </c>
      <c r="B443" s="16" t="s">
        <v>38</v>
      </c>
      <c r="C443" s="16"/>
      <c r="D443" s="16"/>
      <c r="E443" s="16"/>
      <c r="F443" s="16"/>
      <c r="G443" s="63">
        <f>G444+G457+G473+G463</f>
        <v>8204.2000000000007</v>
      </c>
      <c r="H443" s="63">
        <f>H444+H457+H473+H463</f>
        <v>220</v>
      </c>
      <c r="I443" s="63">
        <f t="shared" si="111"/>
        <v>8424.2000000000007</v>
      </c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  <c r="AD443" s="43"/>
      <c r="AE443" s="43"/>
      <c r="AF443" s="43"/>
      <c r="AG443" s="43"/>
      <c r="AH443" s="43"/>
      <c r="AI443" s="43"/>
      <c r="AJ443" s="43"/>
      <c r="AK443" s="43"/>
      <c r="AL443" s="43"/>
      <c r="AM443" s="43"/>
      <c r="AN443" s="43"/>
      <c r="AO443" s="43"/>
      <c r="AP443" s="43"/>
      <c r="AQ443" s="43"/>
      <c r="AR443" s="43"/>
      <c r="AS443" s="43"/>
      <c r="AT443" s="43"/>
      <c r="AU443" s="43"/>
      <c r="AV443" s="43"/>
      <c r="AW443" s="43"/>
      <c r="AX443" s="43"/>
      <c r="AY443" s="43"/>
      <c r="AZ443" s="43"/>
      <c r="BA443" s="43"/>
      <c r="BB443" s="43"/>
      <c r="BC443" s="43"/>
      <c r="BD443" s="43"/>
      <c r="BE443" s="43"/>
      <c r="BF443" s="43"/>
      <c r="BG443" s="43"/>
      <c r="BH443" s="43"/>
      <c r="BI443" s="43"/>
      <c r="BJ443" s="43"/>
      <c r="BK443" s="43"/>
      <c r="BL443" s="43"/>
      <c r="BM443" s="43"/>
      <c r="BN443" s="43"/>
      <c r="BO443" s="43"/>
      <c r="BP443" s="43"/>
      <c r="BQ443" s="43"/>
      <c r="BR443" s="43"/>
      <c r="BS443" s="43"/>
      <c r="BT443" s="43"/>
      <c r="BU443" s="43"/>
      <c r="BV443" s="43"/>
      <c r="BW443" s="43"/>
      <c r="BX443" s="43"/>
      <c r="BY443" s="43"/>
      <c r="BZ443" s="43"/>
      <c r="CA443" s="43"/>
      <c r="CB443" s="43"/>
      <c r="CC443" s="43"/>
      <c r="CD443" s="43"/>
      <c r="CE443" s="43"/>
      <c r="CF443" s="43"/>
      <c r="CG443" s="43"/>
      <c r="CH443" s="43"/>
    </row>
    <row r="444" spans="1:86" s="10" customFormat="1" ht="13.8">
      <c r="A444" s="28" t="s">
        <v>1</v>
      </c>
      <c r="B444" s="16" t="s">
        <v>38</v>
      </c>
      <c r="C444" s="16" t="s">
        <v>5</v>
      </c>
      <c r="D444" s="16"/>
      <c r="E444" s="16"/>
      <c r="F444" s="16"/>
      <c r="G444" s="63">
        <f>G445</f>
        <v>6407.2</v>
      </c>
      <c r="H444" s="63">
        <f t="shared" ref="H444:H445" si="122">H445</f>
        <v>220</v>
      </c>
      <c r="I444" s="63">
        <f t="shared" si="111"/>
        <v>6627.2</v>
      </c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  <c r="AD444" s="43"/>
      <c r="AE444" s="43"/>
      <c r="AF444" s="43"/>
      <c r="AG444" s="43"/>
      <c r="AH444" s="43"/>
      <c r="AI444" s="43"/>
      <c r="AJ444" s="43"/>
      <c r="AK444" s="43"/>
      <c r="AL444" s="43"/>
      <c r="AM444" s="43"/>
      <c r="AN444" s="43"/>
      <c r="AO444" s="43"/>
      <c r="AP444" s="43"/>
      <c r="AQ444" s="43"/>
      <c r="AR444" s="43"/>
      <c r="AS444" s="43"/>
      <c r="AT444" s="43"/>
      <c r="AU444" s="43"/>
      <c r="AV444" s="43"/>
      <c r="AW444" s="43"/>
      <c r="AX444" s="43"/>
      <c r="AY444" s="43"/>
      <c r="AZ444" s="43"/>
      <c r="BA444" s="43"/>
      <c r="BB444" s="43"/>
      <c r="BC444" s="43"/>
      <c r="BD444" s="43"/>
      <c r="BE444" s="43"/>
      <c r="BF444" s="43"/>
      <c r="BG444" s="43"/>
      <c r="BH444" s="43"/>
      <c r="BI444" s="43"/>
      <c r="BJ444" s="43"/>
      <c r="BK444" s="43"/>
      <c r="BL444" s="43"/>
      <c r="BM444" s="43"/>
      <c r="BN444" s="43"/>
      <c r="BO444" s="43"/>
      <c r="BP444" s="43"/>
      <c r="BQ444" s="43"/>
      <c r="BR444" s="43"/>
      <c r="BS444" s="43"/>
      <c r="BT444" s="43"/>
      <c r="BU444" s="43"/>
      <c r="BV444" s="43"/>
      <c r="BW444" s="43"/>
      <c r="BX444" s="43"/>
      <c r="BY444" s="43"/>
      <c r="BZ444" s="43"/>
      <c r="CA444" s="43"/>
      <c r="CB444" s="43"/>
      <c r="CC444" s="43"/>
      <c r="CD444" s="43"/>
      <c r="CE444" s="43"/>
      <c r="CF444" s="43"/>
      <c r="CG444" s="43"/>
      <c r="CH444" s="43"/>
    </row>
    <row r="445" spans="1:86" s="8" customFormat="1" ht="12">
      <c r="A445" s="31" t="s">
        <v>24</v>
      </c>
      <c r="B445" s="18" t="s">
        <v>38</v>
      </c>
      <c r="C445" s="18" t="s">
        <v>5</v>
      </c>
      <c r="D445" s="18" t="s">
        <v>48</v>
      </c>
      <c r="E445" s="16"/>
      <c r="F445" s="16"/>
      <c r="G445" s="65">
        <f>G446</f>
        <v>6407.2</v>
      </c>
      <c r="H445" s="65">
        <f t="shared" si="122"/>
        <v>220</v>
      </c>
      <c r="I445" s="65">
        <f t="shared" si="111"/>
        <v>6627.2</v>
      </c>
      <c r="J445" s="44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44"/>
      <c r="Y445" s="44"/>
      <c r="Z445" s="44"/>
      <c r="AA445" s="44"/>
      <c r="AB445" s="44"/>
      <c r="AC445" s="44"/>
      <c r="AD445" s="44"/>
      <c r="AE445" s="44"/>
      <c r="AF445" s="44"/>
      <c r="AG445" s="44"/>
      <c r="AH445" s="44"/>
      <c r="AI445" s="44"/>
      <c r="AJ445" s="44"/>
      <c r="AK445" s="44"/>
      <c r="AL445" s="44"/>
      <c r="AM445" s="44"/>
      <c r="AN445" s="44"/>
      <c r="AO445" s="44"/>
      <c r="AP445" s="44"/>
      <c r="AQ445" s="44"/>
      <c r="AR445" s="44"/>
      <c r="AS445" s="44"/>
      <c r="AT445" s="44"/>
      <c r="AU445" s="44"/>
      <c r="AV445" s="44"/>
      <c r="AW445" s="44"/>
      <c r="AX445" s="44"/>
      <c r="AY445" s="44"/>
      <c r="AZ445" s="44"/>
      <c r="BA445" s="44"/>
      <c r="BB445" s="44"/>
      <c r="BC445" s="44"/>
      <c r="BD445" s="44"/>
      <c r="BE445" s="44"/>
      <c r="BF445" s="44"/>
      <c r="BG445" s="44"/>
      <c r="BH445" s="44"/>
      <c r="BI445" s="44"/>
      <c r="BJ445" s="44"/>
      <c r="BK445" s="44"/>
      <c r="BL445" s="44"/>
      <c r="BM445" s="44"/>
      <c r="BN445" s="44"/>
      <c r="BO445" s="44"/>
      <c r="BP445" s="44"/>
      <c r="BQ445" s="44"/>
      <c r="BR445" s="44"/>
      <c r="BS445" s="44"/>
      <c r="BT445" s="44"/>
      <c r="BU445" s="44"/>
      <c r="BV445" s="44"/>
      <c r="BW445" s="44"/>
      <c r="BX445" s="44"/>
      <c r="BY445" s="44"/>
      <c r="BZ445" s="44"/>
      <c r="CA445" s="44"/>
      <c r="CB445" s="44"/>
      <c r="CC445" s="44"/>
      <c r="CD445" s="44"/>
      <c r="CE445" s="44"/>
      <c r="CF445" s="44"/>
      <c r="CG445" s="44"/>
      <c r="CH445" s="44"/>
    </row>
    <row r="446" spans="1:86" s="5" customFormat="1" ht="24">
      <c r="A446" s="21" t="s">
        <v>343</v>
      </c>
      <c r="B446" s="20" t="s">
        <v>38</v>
      </c>
      <c r="C446" s="20" t="s">
        <v>5</v>
      </c>
      <c r="D446" s="20" t="s">
        <v>48</v>
      </c>
      <c r="E446" s="20" t="s">
        <v>172</v>
      </c>
      <c r="F446" s="20"/>
      <c r="G446" s="64">
        <f>G447+G454</f>
        <v>6407.2</v>
      </c>
      <c r="H446" s="64">
        <f t="shared" ref="H446" si="123">H447+H454</f>
        <v>220</v>
      </c>
      <c r="I446" s="64">
        <f t="shared" si="111"/>
        <v>6627.2</v>
      </c>
      <c r="J446" s="45"/>
      <c r="K446" s="45"/>
      <c r="L446" s="45"/>
      <c r="M446" s="45"/>
      <c r="N446" s="45"/>
      <c r="O446" s="45"/>
      <c r="P446" s="45"/>
      <c r="Q446" s="45"/>
      <c r="R446" s="45"/>
      <c r="S446" s="45"/>
      <c r="T446" s="45"/>
      <c r="U446" s="45"/>
      <c r="V446" s="45"/>
      <c r="W446" s="45"/>
      <c r="X446" s="45"/>
      <c r="Y446" s="45"/>
      <c r="Z446" s="45"/>
      <c r="AA446" s="45"/>
      <c r="AB446" s="45"/>
      <c r="AC446" s="45"/>
      <c r="AD446" s="45"/>
      <c r="AE446" s="45"/>
      <c r="AF446" s="45"/>
      <c r="AG446" s="45"/>
      <c r="AH446" s="45"/>
      <c r="AI446" s="45"/>
      <c r="AJ446" s="45"/>
      <c r="AK446" s="45"/>
      <c r="AL446" s="45"/>
      <c r="AM446" s="45"/>
      <c r="AN446" s="45"/>
      <c r="AO446" s="45"/>
      <c r="AP446" s="45"/>
      <c r="AQ446" s="45"/>
      <c r="AR446" s="45"/>
      <c r="AS446" s="45"/>
      <c r="AT446" s="45"/>
      <c r="AU446" s="45"/>
      <c r="AV446" s="45"/>
      <c r="AW446" s="45"/>
      <c r="AX446" s="45"/>
      <c r="AY446" s="45"/>
      <c r="AZ446" s="45"/>
      <c r="BA446" s="45"/>
      <c r="BB446" s="45"/>
      <c r="BC446" s="45"/>
      <c r="BD446" s="45"/>
      <c r="BE446" s="45"/>
      <c r="BF446" s="45"/>
      <c r="BG446" s="45"/>
      <c r="BH446" s="45"/>
      <c r="BI446" s="45"/>
      <c r="BJ446" s="45"/>
      <c r="BK446" s="45"/>
      <c r="BL446" s="45"/>
      <c r="BM446" s="45"/>
      <c r="BN446" s="45"/>
      <c r="BO446" s="45"/>
      <c r="BP446" s="45"/>
      <c r="BQ446" s="45"/>
      <c r="BR446" s="45"/>
      <c r="BS446" s="45"/>
      <c r="BT446" s="45"/>
      <c r="BU446" s="45"/>
      <c r="BV446" s="45"/>
      <c r="BW446" s="45"/>
      <c r="BX446" s="45"/>
      <c r="BY446" s="45"/>
      <c r="BZ446" s="45"/>
      <c r="CA446" s="45"/>
      <c r="CB446" s="45"/>
      <c r="CC446" s="45"/>
      <c r="CD446" s="45"/>
      <c r="CE446" s="45"/>
      <c r="CF446" s="45"/>
      <c r="CG446" s="45"/>
      <c r="CH446" s="45"/>
    </row>
    <row r="447" spans="1:86" s="2" customFormat="1" ht="12">
      <c r="A447" s="55" t="s">
        <v>59</v>
      </c>
      <c r="B447" s="20" t="s">
        <v>38</v>
      </c>
      <c r="C447" s="20" t="s">
        <v>5</v>
      </c>
      <c r="D447" s="20" t="s">
        <v>48</v>
      </c>
      <c r="E447" s="20" t="s">
        <v>173</v>
      </c>
      <c r="F447" s="20"/>
      <c r="G447" s="64">
        <f>G448+G450+G452</f>
        <v>4638.2</v>
      </c>
      <c r="H447" s="64">
        <f t="shared" ref="H447" si="124">H448+H450+H452</f>
        <v>25</v>
      </c>
      <c r="I447" s="64">
        <f t="shared" si="111"/>
        <v>4663.2</v>
      </c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I447" s="46"/>
      <c r="AJ447" s="46"/>
      <c r="AK447" s="46"/>
      <c r="AL447" s="46"/>
      <c r="AM447" s="46"/>
      <c r="AN447" s="46"/>
      <c r="AO447" s="46"/>
      <c r="AP447" s="46"/>
      <c r="AQ447" s="46"/>
      <c r="AR447" s="46"/>
      <c r="AS447" s="46"/>
      <c r="AT447" s="46"/>
      <c r="AU447" s="46"/>
      <c r="AV447" s="46"/>
      <c r="AW447" s="46"/>
      <c r="AX447" s="46"/>
      <c r="AY447" s="46"/>
      <c r="AZ447" s="46"/>
      <c r="BA447" s="46"/>
      <c r="BB447" s="46"/>
      <c r="BC447" s="46"/>
      <c r="BD447" s="46"/>
      <c r="BE447" s="46"/>
      <c r="BF447" s="46"/>
      <c r="BG447" s="46"/>
      <c r="BH447" s="46"/>
      <c r="BI447" s="46"/>
      <c r="BJ447" s="46"/>
      <c r="BK447" s="46"/>
      <c r="BL447" s="46"/>
      <c r="BM447" s="46"/>
      <c r="BN447" s="46"/>
      <c r="BO447" s="46"/>
      <c r="BP447" s="46"/>
      <c r="BQ447" s="46"/>
      <c r="BR447" s="46"/>
      <c r="BS447" s="46"/>
      <c r="BT447" s="46"/>
      <c r="BU447" s="46"/>
      <c r="BV447" s="46"/>
      <c r="BW447" s="46"/>
      <c r="BX447" s="46"/>
      <c r="BY447" s="46"/>
      <c r="BZ447" s="46"/>
      <c r="CA447" s="46"/>
      <c r="CB447" s="46"/>
      <c r="CC447" s="46"/>
      <c r="CD447" s="46"/>
      <c r="CE447" s="46"/>
      <c r="CF447" s="46"/>
      <c r="CG447" s="46"/>
      <c r="CH447" s="46"/>
    </row>
    <row r="448" spans="1:86" s="2" customFormat="1" ht="24">
      <c r="A448" s="21" t="s">
        <v>61</v>
      </c>
      <c r="B448" s="20" t="s">
        <v>38</v>
      </c>
      <c r="C448" s="20" t="s">
        <v>5</v>
      </c>
      <c r="D448" s="20" t="s">
        <v>48</v>
      </c>
      <c r="E448" s="20" t="s">
        <v>173</v>
      </c>
      <c r="F448" s="20" t="s">
        <v>60</v>
      </c>
      <c r="G448" s="64">
        <f>G449</f>
        <v>4343.0999999999995</v>
      </c>
      <c r="H448" s="64">
        <f t="shared" ref="H448" si="125">H449</f>
        <v>0</v>
      </c>
      <c r="I448" s="64">
        <f t="shared" si="111"/>
        <v>4343.0999999999995</v>
      </c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I448" s="46"/>
      <c r="AJ448" s="46"/>
      <c r="AK448" s="46"/>
      <c r="AL448" s="46"/>
      <c r="AM448" s="46"/>
      <c r="AN448" s="46"/>
      <c r="AO448" s="46"/>
      <c r="AP448" s="46"/>
      <c r="AQ448" s="46"/>
      <c r="AR448" s="46"/>
      <c r="AS448" s="46"/>
      <c r="AT448" s="46"/>
      <c r="AU448" s="46"/>
      <c r="AV448" s="46"/>
      <c r="AW448" s="46"/>
      <c r="AX448" s="46"/>
      <c r="AY448" s="46"/>
      <c r="AZ448" s="46"/>
      <c r="BA448" s="46"/>
      <c r="BB448" s="46"/>
      <c r="BC448" s="46"/>
      <c r="BD448" s="46"/>
      <c r="BE448" s="46"/>
      <c r="BF448" s="46"/>
      <c r="BG448" s="46"/>
      <c r="BH448" s="46"/>
      <c r="BI448" s="46"/>
      <c r="BJ448" s="46"/>
      <c r="BK448" s="46"/>
      <c r="BL448" s="46"/>
      <c r="BM448" s="46"/>
      <c r="BN448" s="46"/>
      <c r="BO448" s="46"/>
      <c r="BP448" s="46"/>
      <c r="BQ448" s="46"/>
      <c r="BR448" s="46"/>
      <c r="BS448" s="46"/>
      <c r="BT448" s="46"/>
      <c r="BU448" s="46"/>
      <c r="BV448" s="46"/>
      <c r="BW448" s="46"/>
      <c r="BX448" s="46"/>
      <c r="BY448" s="46"/>
      <c r="BZ448" s="46"/>
      <c r="CA448" s="46"/>
      <c r="CB448" s="46"/>
      <c r="CC448" s="46"/>
      <c r="CD448" s="46"/>
      <c r="CE448" s="46"/>
      <c r="CF448" s="46"/>
      <c r="CG448" s="46"/>
      <c r="CH448" s="46"/>
    </row>
    <row r="449" spans="1:86" s="2" customFormat="1" ht="12">
      <c r="A449" s="21" t="s">
        <v>63</v>
      </c>
      <c r="B449" s="20" t="s">
        <v>38</v>
      </c>
      <c r="C449" s="20" t="s">
        <v>5</v>
      </c>
      <c r="D449" s="20" t="s">
        <v>48</v>
      </c>
      <c r="E449" s="20" t="s">
        <v>173</v>
      </c>
      <c r="F449" s="20" t="s">
        <v>62</v>
      </c>
      <c r="G449" s="64">
        <f>3313.5+1000.7+29-0.1</f>
        <v>4343.0999999999995</v>
      </c>
      <c r="H449" s="103"/>
      <c r="I449" s="64">
        <f t="shared" si="111"/>
        <v>4343.0999999999995</v>
      </c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I449" s="46"/>
      <c r="AJ449" s="46"/>
      <c r="AK449" s="46"/>
      <c r="AL449" s="46"/>
      <c r="AM449" s="46"/>
      <c r="AN449" s="46"/>
      <c r="AO449" s="46"/>
      <c r="AP449" s="46"/>
      <c r="AQ449" s="46"/>
      <c r="AR449" s="46"/>
      <c r="AS449" s="46"/>
      <c r="AT449" s="46"/>
      <c r="AU449" s="46"/>
      <c r="AV449" s="46"/>
      <c r="AW449" s="46"/>
      <c r="AX449" s="46"/>
      <c r="AY449" s="46"/>
      <c r="AZ449" s="46"/>
      <c r="BA449" s="46"/>
      <c r="BB449" s="46"/>
      <c r="BC449" s="46"/>
      <c r="BD449" s="46"/>
      <c r="BE449" s="46"/>
      <c r="BF449" s="46"/>
      <c r="BG449" s="46"/>
      <c r="BH449" s="46"/>
      <c r="BI449" s="46"/>
      <c r="BJ449" s="46"/>
      <c r="BK449" s="46"/>
      <c r="BL449" s="46"/>
      <c r="BM449" s="46"/>
      <c r="BN449" s="46"/>
      <c r="BO449" s="46"/>
      <c r="BP449" s="46"/>
      <c r="BQ449" s="46"/>
      <c r="BR449" s="46"/>
      <c r="BS449" s="46"/>
      <c r="BT449" s="46"/>
      <c r="BU449" s="46"/>
      <c r="BV449" s="46"/>
      <c r="BW449" s="46"/>
      <c r="BX449" s="46"/>
      <c r="BY449" s="46"/>
      <c r="BZ449" s="46"/>
      <c r="CA449" s="46"/>
      <c r="CB449" s="46"/>
      <c r="CC449" s="46"/>
      <c r="CD449" s="46"/>
      <c r="CE449" s="46"/>
      <c r="CF449" s="46"/>
      <c r="CG449" s="46"/>
      <c r="CH449" s="46"/>
    </row>
    <row r="450" spans="1:86" s="2" customFormat="1" ht="12">
      <c r="A450" s="24" t="s">
        <v>69</v>
      </c>
      <c r="B450" s="20" t="s">
        <v>38</v>
      </c>
      <c r="C450" s="20" t="s">
        <v>5</v>
      </c>
      <c r="D450" s="20" t="s">
        <v>48</v>
      </c>
      <c r="E450" s="20" t="s">
        <v>173</v>
      </c>
      <c r="F450" s="20" t="s">
        <v>67</v>
      </c>
      <c r="G450" s="64">
        <f>G451</f>
        <v>295</v>
      </c>
      <c r="H450" s="64">
        <f t="shared" ref="H450" si="126">H451</f>
        <v>25</v>
      </c>
      <c r="I450" s="64">
        <f t="shared" si="111"/>
        <v>320</v>
      </c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I450" s="46"/>
      <c r="AJ450" s="46"/>
      <c r="AK450" s="46"/>
      <c r="AL450" s="46"/>
      <c r="AM450" s="46"/>
      <c r="AN450" s="46"/>
      <c r="AO450" s="46"/>
      <c r="AP450" s="46"/>
      <c r="AQ450" s="46"/>
      <c r="AR450" s="46"/>
      <c r="AS450" s="46"/>
      <c r="AT450" s="46"/>
      <c r="AU450" s="46"/>
      <c r="AV450" s="46"/>
      <c r="AW450" s="46"/>
      <c r="AX450" s="46"/>
      <c r="AY450" s="46"/>
      <c r="AZ450" s="46"/>
      <c r="BA450" s="46"/>
      <c r="BB450" s="46"/>
      <c r="BC450" s="46"/>
      <c r="BD450" s="46"/>
      <c r="BE450" s="46"/>
      <c r="BF450" s="46"/>
      <c r="BG450" s="46"/>
      <c r="BH450" s="46"/>
      <c r="BI450" s="46"/>
      <c r="BJ450" s="46"/>
      <c r="BK450" s="46"/>
      <c r="BL450" s="46"/>
      <c r="BM450" s="46"/>
      <c r="BN450" s="46"/>
      <c r="BO450" s="46"/>
      <c r="BP450" s="46"/>
      <c r="BQ450" s="46"/>
      <c r="BR450" s="46"/>
      <c r="BS450" s="46"/>
      <c r="BT450" s="46"/>
      <c r="BU450" s="46"/>
      <c r="BV450" s="46"/>
      <c r="BW450" s="46"/>
      <c r="BX450" s="46"/>
      <c r="BY450" s="46"/>
      <c r="BZ450" s="46"/>
      <c r="CA450" s="46"/>
      <c r="CB450" s="46"/>
      <c r="CC450" s="46"/>
      <c r="CD450" s="46"/>
      <c r="CE450" s="46"/>
      <c r="CF450" s="46"/>
      <c r="CG450" s="46"/>
      <c r="CH450" s="46"/>
    </row>
    <row r="451" spans="1:86" s="2" customFormat="1" ht="12">
      <c r="A451" s="24" t="s">
        <v>87</v>
      </c>
      <c r="B451" s="20" t="s">
        <v>38</v>
      </c>
      <c r="C451" s="20" t="s">
        <v>5</v>
      </c>
      <c r="D451" s="20" t="s">
        <v>48</v>
      </c>
      <c r="E451" s="20" t="s">
        <v>173</v>
      </c>
      <c r="F451" s="20" t="s">
        <v>68</v>
      </c>
      <c r="G451" s="64">
        <v>295</v>
      </c>
      <c r="H451" s="103">
        <f>25</f>
        <v>25</v>
      </c>
      <c r="I451" s="64">
        <f t="shared" si="111"/>
        <v>320</v>
      </c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I451" s="46"/>
      <c r="AJ451" s="46"/>
      <c r="AK451" s="46"/>
      <c r="AL451" s="46"/>
      <c r="AM451" s="46"/>
      <c r="AN451" s="46"/>
      <c r="AO451" s="46"/>
      <c r="AP451" s="46"/>
      <c r="AQ451" s="46"/>
      <c r="AR451" s="46"/>
      <c r="AS451" s="46"/>
      <c r="AT451" s="46"/>
      <c r="AU451" s="46"/>
      <c r="AV451" s="46"/>
      <c r="AW451" s="46"/>
      <c r="AX451" s="46"/>
      <c r="AY451" s="46"/>
      <c r="AZ451" s="46"/>
      <c r="BA451" s="46"/>
      <c r="BB451" s="46"/>
      <c r="BC451" s="46"/>
      <c r="BD451" s="46"/>
      <c r="BE451" s="46"/>
      <c r="BF451" s="46"/>
      <c r="BG451" s="46"/>
      <c r="BH451" s="46"/>
      <c r="BI451" s="46"/>
      <c r="BJ451" s="46"/>
      <c r="BK451" s="46"/>
      <c r="BL451" s="46"/>
      <c r="BM451" s="46"/>
      <c r="BN451" s="46"/>
      <c r="BO451" s="46"/>
      <c r="BP451" s="46"/>
      <c r="BQ451" s="46"/>
      <c r="BR451" s="46"/>
      <c r="BS451" s="46"/>
      <c r="BT451" s="46"/>
      <c r="BU451" s="46"/>
      <c r="BV451" s="46"/>
      <c r="BW451" s="46"/>
      <c r="BX451" s="46"/>
      <c r="BY451" s="46"/>
      <c r="BZ451" s="46"/>
      <c r="CA451" s="46"/>
      <c r="CB451" s="46"/>
      <c r="CC451" s="46"/>
      <c r="CD451" s="46"/>
      <c r="CE451" s="46"/>
      <c r="CF451" s="46"/>
      <c r="CG451" s="46"/>
      <c r="CH451" s="46"/>
    </row>
    <row r="452" spans="1:86" s="2" customFormat="1" ht="12">
      <c r="A452" s="21" t="s">
        <v>71</v>
      </c>
      <c r="B452" s="20" t="s">
        <v>38</v>
      </c>
      <c r="C452" s="20" t="s">
        <v>5</v>
      </c>
      <c r="D452" s="20" t="s">
        <v>48</v>
      </c>
      <c r="E452" s="20" t="s">
        <v>173</v>
      </c>
      <c r="F452" s="20" t="s">
        <v>22</v>
      </c>
      <c r="G452" s="64">
        <f>G453</f>
        <v>0.1</v>
      </c>
      <c r="H452" s="64">
        <f t="shared" ref="H452" si="127">H453</f>
        <v>0</v>
      </c>
      <c r="I452" s="64">
        <f t="shared" si="111"/>
        <v>0.1</v>
      </c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I452" s="46"/>
      <c r="AJ452" s="46"/>
      <c r="AK452" s="46"/>
      <c r="AL452" s="46"/>
      <c r="AM452" s="46"/>
      <c r="AN452" s="46"/>
      <c r="AO452" s="46"/>
      <c r="AP452" s="46"/>
      <c r="AQ452" s="46"/>
      <c r="AR452" s="46"/>
      <c r="AS452" s="46"/>
      <c r="AT452" s="46"/>
      <c r="AU452" s="46"/>
      <c r="AV452" s="46"/>
      <c r="AW452" s="46"/>
      <c r="AX452" s="46"/>
      <c r="AY452" s="46"/>
      <c r="AZ452" s="46"/>
      <c r="BA452" s="46"/>
      <c r="BB452" s="46"/>
      <c r="BC452" s="46"/>
      <c r="BD452" s="46"/>
      <c r="BE452" s="46"/>
      <c r="BF452" s="46"/>
      <c r="BG452" s="46"/>
      <c r="BH452" s="46"/>
      <c r="BI452" s="46"/>
      <c r="BJ452" s="46"/>
      <c r="BK452" s="46"/>
      <c r="BL452" s="46"/>
      <c r="BM452" s="46"/>
      <c r="BN452" s="46"/>
      <c r="BO452" s="46"/>
      <c r="BP452" s="46"/>
      <c r="BQ452" s="46"/>
      <c r="BR452" s="46"/>
      <c r="BS452" s="46"/>
      <c r="BT452" s="46"/>
      <c r="BU452" s="46"/>
      <c r="BV452" s="46"/>
      <c r="BW452" s="46"/>
      <c r="BX452" s="46"/>
      <c r="BY452" s="46"/>
      <c r="BZ452" s="46"/>
      <c r="CA452" s="46"/>
      <c r="CB452" s="46"/>
      <c r="CC452" s="46"/>
      <c r="CD452" s="46"/>
      <c r="CE452" s="46"/>
      <c r="CF452" s="46"/>
      <c r="CG452" s="46"/>
      <c r="CH452" s="46"/>
    </row>
    <row r="453" spans="1:86" s="2" customFormat="1" ht="12">
      <c r="A453" s="21" t="s">
        <v>72</v>
      </c>
      <c r="B453" s="20" t="s">
        <v>38</v>
      </c>
      <c r="C453" s="20" t="s">
        <v>5</v>
      </c>
      <c r="D453" s="20" t="s">
        <v>48</v>
      </c>
      <c r="E453" s="20" t="s">
        <v>173</v>
      </c>
      <c r="F453" s="20" t="s">
        <v>70</v>
      </c>
      <c r="G453" s="64">
        <v>0.1</v>
      </c>
      <c r="H453" s="103"/>
      <c r="I453" s="64">
        <f t="shared" si="111"/>
        <v>0.1</v>
      </c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  <c r="AH453" s="46"/>
      <c r="AI453" s="46"/>
      <c r="AJ453" s="46"/>
      <c r="AK453" s="46"/>
      <c r="AL453" s="46"/>
      <c r="AM453" s="46"/>
      <c r="AN453" s="46"/>
      <c r="AO453" s="46"/>
      <c r="AP453" s="46"/>
      <c r="AQ453" s="46"/>
      <c r="AR453" s="46"/>
      <c r="AS453" s="46"/>
      <c r="AT453" s="46"/>
      <c r="AU453" s="46"/>
      <c r="AV453" s="46"/>
      <c r="AW453" s="46"/>
      <c r="AX453" s="46"/>
      <c r="AY453" s="46"/>
      <c r="AZ453" s="46"/>
      <c r="BA453" s="46"/>
      <c r="BB453" s="46"/>
      <c r="BC453" s="46"/>
      <c r="BD453" s="46"/>
      <c r="BE453" s="46"/>
      <c r="BF453" s="46"/>
      <c r="BG453" s="46"/>
      <c r="BH453" s="46"/>
      <c r="BI453" s="46"/>
      <c r="BJ453" s="46"/>
      <c r="BK453" s="46"/>
      <c r="BL453" s="46"/>
      <c r="BM453" s="46"/>
      <c r="BN453" s="46"/>
      <c r="BO453" s="46"/>
      <c r="BP453" s="46"/>
      <c r="BQ453" s="46"/>
      <c r="BR453" s="46"/>
      <c r="BS453" s="46"/>
      <c r="BT453" s="46"/>
      <c r="BU453" s="46"/>
      <c r="BV453" s="46"/>
      <c r="BW453" s="46"/>
      <c r="BX453" s="46"/>
      <c r="BY453" s="46"/>
      <c r="BZ453" s="46"/>
      <c r="CA453" s="46"/>
      <c r="CB453" s="46"/>
      <c r="CC453" s="46"/>
      <c r="CD453" s="46"/>
      <c r="CE453" s="46"/>
      <c r="CF453" s="46"/>
      <c r="CG453" s="46"/>
      <c r="CH453" s="46"/>
    </row>
    <row r="454" spans="1:86" s="2" customFormat="1" ht="12">
      <c r="A454" s="21" t="s">
        <v>100</v>
      </c>
      <c r="B454" s="20" t="s">
        <v>38</v>
      </c>
      <c r="C454" s="20" t="s">
        <v>5</v>
      </c>
      <c r="D454" s="20" t="s">
        <v>48</v>
      </c>
      <c r="E454" s="20" t="s">
        <v>174</v>
      </c>
      <c r="F454" s="20"/>
      <c r="G454" s="64">
        <f>G455</f>
        <v>1769</v>
      </c>
      <c r="H454" s="64">
        <f t="shared" ref="H454:H455" si="128">H455</f>
        <v>195</v>
      </c>
      <c r="I454" s="64">
        <f t="shared" si="111"/>
        <v>1964</v>
      </c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I454" s="46"/>
      <c r="AJ454" s="46"/>
      <c r="AK454" s="46"/>
      <c r="AL454" s="46"/>
      <c r="AM454" s="46"/>
      <c r="AN454" s="46"/>
      <c r="AO454" s="46"/>
      <c r="AP454" s="46"/>
      <c r="AQ454" s="46"/>
      <c r="AR454" s="46"/>
      <c r="AS454" s="46"/>
      <c r="AT454" s="46"/>
      <c r="AU454" s="46"/>
      <c r="AV454" s="46"/>
      <c r="AW454" s="46"/>
      <c r="AX454" s="46"/>
      <c r="AY454" s="46"/>
      <c r="AZ454" s="46"/>
      <c r="BA454" s="46"/>
      <c r="BB454" s="46"/>
      <c r="BC454" s="46"/>
      <c r="BD454" s="46"/>
      <c r="BE454" s="46"/>
      <c r="BF454" s="46"/>
      <c r="BG454" s="46"/>
      <c r="BH454" s="46"/>
      <c r="BI454" s="46"/>
      <c r="BJ454" s="46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/>
      <c r="CA454" s="46"/>
      <c r="CB454" s="46"/>
      <c r="CC454" s="46"/>
      <c r="CD454" s="46"/>
      <c r="CE454" s="46"/>
      <c r="CF454" s="46"/>
      <c r="CG454" s="46"/>
      <c r="CH454" s="46"/>
    </row>
    <row r="455" spans="1:86" s="2" customFormat="1" ht="12">
      <c r="A455" s="24" t="s">
        <v>69</v>
      </c>
      <c r="B455" s="20" t="s">
        <v>38</v>
      </c>
      <c r="C455" s="20" t="s">
        <v>5</v>
      </c>
      <c r="D455" s="20" t="s">
        <v>48</v>
      </c>
      <c r="E455" s="20" t="s">
        <v>174</v>
      </c>
      <c r="F455" s="20" t="s">
        <v>67</v>
      </c>
      <c r="G455" s="64">
        <f>G456</f>
        <v>1769</v>
      </c>
      <c r="H455" s="64">
        <f t="shared" si="128"/>
        <v>195</v>
      </c>
      <c r="I455" s="64">
        <f t="shared" si="111"/>
        <v>1964</v>
      </c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I455" s="46"/>
      <c r="AJ455" s="46"/>
      <c r="AK455" s="46"/>
      <c r="AL455" s="46"/>
      <c r="AM455" s="46"/>
      <c r="AN455" s="46"/>
      <c r="AO455" s="46"/>
      <c r="AP455" s="46"/>
      <c r="AQ455" s="46"/>
      <c r="AR455" s="46"/>
      <c r="AS455" s="46"/>
      <c r="AT455" s="46"/>
      <c r="AU455" s="46"/>
      <c r="AV455" s="46"/>
      <c r="AW455" s="46"/>
      <c r="AX455" s="46"/>
      <c r="AY455" s="46"/>
      <c r="AZ455" s="46"/>
      <c r="BA455" s="46"/>
      <c r="BB455" s="46"/>
      <c r="BC455" s="46"/>
      <c r="BD455" s="46"/>
      <c r="BE455" s="46"/>
      <c r="BF455" s="46"/>
      <c r="BG455" s="46"/>
      <c r="BH455" s="46"/>
      <c r="BI455" s="46"/>
      <c r="BJ455" s="46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/>
      <c r="CA455" s="46"/>
      <c r="CB455" s="46"/>
      <c r="CC455" s="46"/>
      <c r="CD455" s="46"/>
      <c r="CE455" s="46"/>
      <c r="CF455" s="46"/>
      <c r="CG455" s="46"/>
      <c r="CH455" s="46"/>
    </row>
    <row r="456" spans="1:86" s="2" customFormat="1" ht="12">
      <c r="A456" s="24" t="s">
        <v>87</v>
      </c>
      <c r="B456" s="20" t="s">
        <v>38</v>
      </c>
      <c r="C456" s="20" t="s">
        <v>5</v>
      </c>
      <c r="D456" s="20" t="s">
        <v>48</v>
      </c>
      <c r="E456" s="20" t="s">
        <v>174</v>
      </c>
      <c r="F456" s="20" t="s">
        <v>68</v>
      </c>
      <c r="G456" s="64">
        <v>1769</v>
      </c>
      <c r="H456" s="103">
        <f>-25+220</f>
        <v>195</v>
      </c>
      <c r="I456" s="64">
        <f t="shared" si="111"/>
        <v>1964</v>
      </c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I456" s="46"/>
      <c r="AJ456" s="46"/>
      <c r="AK456" s="46"/>
      <c r="AL456" s="46"/>
      <c r="AM456" s="46"/>
      <c r="AN456" s="46"/>
      <c r="AO456" s="46"/>
      <c r="AP456" s="46"/>
      <c r="AQ456" s="46"/>
      <c r="AR456" s="46"/>
      <c r="AS456" s="46"/>
      <c r="AT456" s="46"/>
      <c r="AU456" s="46"/>
      <c r="AV456" s="46"/>
      <c r="AW456" s="46"/>
      <c r="AX456" s="46"/>
      <c r="AY456" s="46"/>
      <c r="AZ456" s="46"/>
      <c r="BA456" s="46"/>
      <c r="BB456" s="46"/>
      <c r="BC456" s="46"/>
      <c r="BD456" s="46"/>
      <c r="BE456" s="46"/>
      <c r="BF456" s="46"/>
      <c r="BG456" s="46"/>
      <c r="BH456" s="46"/>
      <c r="BI456" s="46"/>
      <c r="BJ456" s="46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</row>
    <row r="457" spans="1:86" s="2" customFormat="1" ht="11.4">
      <c r="A457" s="15" t="s">
        <v>2</v>
      </c>
      <c r="B457" s="16" t="s">
        <v>38</v>
      </c>
      <c r="C457" s="16" t="s">
        <v>14</v>
      </c>
      <c r="D457" s="16"/>
      <c r="E457" s="16"/>
      <c r="F457" s="16"/>
      <c r="G457" s="63">
        <f t="shared" ref="G457:H461" si="129">G458</f>
        <v>475</v>
      </c>
      <c r="H457" s="63">
        <f t="shared" si="129"/>
        <v>0</v>
      </c>
      <c r="I457" s="63">
        <f t="shared" si="111"/>
        <v>475</v>
      </c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I457" s="46"/>
      <c r="AJ457" s="46"/>
      <c r="AK457" s="46"/>
      <c r="AL457" s="46"/>
      <c r="AM457" s="46"/>
      <c r="AN457" s="46"/>
      <c r="AO457" s="46"/>
      <c r="AP457" s="46"/>
      <c r="AQ457" s="46"/>
      <c r="AR457" s="46"/>
      <c r="AS457" s="46"/>
      <c r="AT457" s="46"/>
      <c r="AU457" s="46"/>
      <c r="AV457" s="46"/>
      <c r="AW457" s="46"/>
      <c r="AX457" s="46"/>
      <c r="AY457" s="46"/>
      <c r="AZ457" s="46"/>
      <c r="BA457" s="46"/>
      <c r="BB457" s="46"/>
      <c r="BC457" s="46"/>
      <c r="BD457" s="46"/>
      <c r="BE457" s="46"/>
      <c r="BF457" s="46"/>
      <c r="BG457" s="46"/>
      <c r="BH457" s="46"/>
      <c r="BI457" s="46"/>
      <c r="BJ457" s="46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</row>
    <row r="458" spans="1:86" s="2" customFormat="1" ht="12">
      <c r="A458" s="33" t="s">
        <v>39</v>
      </c>
      <c r="B458" s="18" t="s">
        <v>38</v>
      </c>
      <c r="C458" s="18" t="s">
        <v>14</v>
      </c>
      <c r="D458" s="18" t="s">
        <v>10</v>
      </c>
      <c r="E458" s="16"/>
      <c r="F458" s="16"/>
      <c r="G458" s="65">
        <f t="shared" si="129"/>
        <v>475</v>
      </c>
      <c r="H458" s="65">
        <f t="shared" si="129"/>
        <v>0</v>
      </c>
      <c r="I458" s="65">
        <f t="shared" si="111"/>
        <v>475</v>
      </c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I458" s="46"/>
      <c r="AJ458" s="46"/>
      <c r="AK458" s="46"/>
      <c r="AL458" s="46"/>
      <c r="AM458" s="46"/>
      <c r="AN458" s="46"/>
      <c r="AO458" s="46"/>
      <c r="AP458" s="46"/>
      <c r="AQ458" s="46"/>
      <c r="AR458" s="46"/>
      <c r="AS458" s="46"/>
      <c r="AT458" s="46"/>
      <c r="AU458" s="46"/>
      <c r="AV458" s="46"/>
      <c r="AW458" s="46"/>
      <c r="AX458" s="46"/>
      <c r="AY458" s="46"/>
      <c r="AZ458" s="46"/>
      <c r="BA458" s="46"/>
      <c r="BB458" s="46"/>
      <c r="BC458" s="46"/>
      <c r="BD458" s="46"/>
      <c r="BE458" s="46"/>
      <c r="BF458" s="46"/>
      <c r="BG458" s="46"/>
      <c r="BH458" s="46"/>
      <c r="BI458" s="46"/>
      <c r="BJ458" s="46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</row>
    <row r="459" spans="1:86" s="2" customFormat="1" ht="24">
      <c r="A459" s="21" t="s">
        <v>343</v>
      </c>
      <c r="B459" s="20" t="s">
        <v>38</v>
      </c>
      <c r="C459" s="20" t="s">
        <v>14</v>
      </c>
      <c r="D459" s="20" t="s">
        <v>10</v>
      </c>
      <c r="E459" s="20" t="s">
        <v>172</v>
      </c>
      <c r="F459" s="20"/>
      <c r="G459" s="64">
        <f t="shared" si="129"/>
        <v>475</v>
      </c>
      <c r="H459" s="64">
        <f t="shared" si="129"/>
        <v>0</v>
      </c>
      <c r="I459" s="64">
        <f t="shared" si="111"/>
        <v>475</v>
      </c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I459" s="46"/>
      <c r="AJ459" s="46"/>
      <c r="AK459" s="46"/>
      <c r="AL459" s="46"/>
      <c r="AM459" s="46"/>
      <c r="AN459" s="46"/>
      <c r="AO459" s="46"/>
      <c r="AP459" s="46"/>
      <c r="AQ459" s="46"/>
      <c r="AR459" s="46"/>
      <c r="AS459" s="46"/>
      <c r="AT459" s="46"/>
      <c r="AU459" s="46"/>
      <c r="AV459" s="46"/>
      <c r="AW459" s="46"/>
      <c r="AX459" s="46"/>
      <c r="AY459" s="46"/>
      <c r="AZ459" s="46"/>
      <c r="BA459" s="46"/>
      <c r="BB459" s="46"/>
      <c r="BC459" s="46"/>
      <c r="BD459" s="46"/>
      <c r="BE459" s="46"/>
      <c r="BF459" s="46"/>
      <c r="BG459" s="46"/>
      <c r="BH459" s="46"/>
      <c r="BI459" s="46"/>
      <c r="BJ459" s="46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</row>
    <row r="460" spans="1:86" s="2" customFormat="1" ht="12">
      <c r="A460" s="55" t="s">
        <v>228</v>
      </c>
      <c r="B460" s="20" t="s">
        <v>38</v>
      </c>
      <c r="C460" s="20" t="s">
        <v>14</v>
      </c>
      <c r="D460" s="20" t="s">
        <v>10</v>
      </c>
      <c r="E460" s="20" t="s">
        <v>175</v>
      </c>
      <c r="F460" s="20"/>
      <c r="G460" s="64">
        <f t="shared" si="129"/>
        <v>475</v>
      </c>
      <c r="H460" s="64">
        <f t="shared" si="129"/>
        <v>0</v>
      </c>
      <c r="I460" s="64">
        <f t="shared" si="111"/>
        <v>475</v>
      </c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I460" s="46"/>
      <c r="AJ460" s="46"/>
      <c r="AK460" s="46"/>
      <c r="AL460" s="46"/>
      <c r="AM460" s="46"/>
      <c r="AN460" s="46"/>
      <c r="AO460" s="46"/>
      <c r="AP460" s="46"/>
      <c r="AQ460" s="46"/>
      <c r="AR460" s="46"/>
      <c r="AS460" s="46"/>
      <c r="AT460" s="46"/>
      <c r="AU460" s="46"/>
      <c r="AV460" s="46"/>
      <c r="AW460" s="46"/>
      <c r="AX460" s="46"/>
      <c r="AY460" s="46"/>
      <c r="AZ460" s="46"/>
      <c r="BA460" s="46"/>
      <c r="BB460" s="46"/>
      <c r="BC460" s="46"/>
      <c r="BD460" s="46"/>
      <c r="BE460" s="46"/>
      <c r="BF460" s="46"/>
      <c r="BG460" s="46"/>
      <c r="BH460" s="46"/>
      <c r="BI460" s="46"/>
      <c r="BJ460" s="46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</row>
    <row r="461" spans="1:86" s="2" customFormat="1" ht="12">
      <c r="A461" s="24" t="s">
        <v>69</v>
      </c>
      <c r="B461" s="20" t="s">
        <v>38</v>
      </c>
      <c r="C461" s="20" t="s">
        <v>14</v>
      </c>
      <c r="D461" s="20" t="s">
        <v>10</v>
      </c>
      <c r="E461" s="20" t="s">
        <v>175</v>
      </c>
      <c r="F461" s="20" t="s">
        <v>67</v>
      </c>
      <c r="G461" s="64">
        <f t="shared" si="129"/>
        <v>475</v>
      </c>
      <c r="H461" s="64">
        <f t="shared" si="129"/>
        <v>0</v>
      </c>
      <c r="I461" s="64">
        <f t="shared" si="111"/>
        <v>475</v>
      </c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I461" s="46"/>
      <c r="AJ461" s="46"/>
      <c r="AK461" s="46"/>
      <c r="AL461" s="46"/>
      <c r="AM461" s="46"/>
      <c r="AN461" s="46"/>
      <c r="AO461" s="46"/>
      <c r="AP461" s="46"/>
      <c r="AQ461" s="46"/>
      <c r="AR461" s="46"/>
      <c r="AS461" s="46"/>
      <c r="AT461" s="46"/>
      <c r="AU461" s="46"/>
      <c r="AV461" s="46"/>
      <c r="AW461" s="46"/>
      <c r="AX461" s="46"/>
      <c r="AY461" s="46"/>
      <c r="AZ461" s="46"/>
      <c r="BA461" s="46"/>
      <c r="BB461" s="46"/>
      <c r="BC461" s="46"/>
      <c r="BD461" s="46"/>
      <c r="BE461" s="46"/>
      <c r="BF461" s="46"/>
      <c r="BG461" s="46"/>
      <c r="BH461" s="46"/>
      <c r="BI461" s="46"/>
      <c r="BJ461" s="46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</row>
    <row r="462" spans="1:86" s="2" customFormat="1" ht="12">
      <c r="A462" s="24" t="s">
        <v>87</v>
      </c>
      <c r="B462" s="20" t="s">
        <v>38</v>
      </c>
      <c r="C462" s="20" t="s">
        <v>14</v>
      </c>
      <c r="D462" s="20" t="s">
        <v>10</v>
      </c>
      <c r="E462" s="20" t="s">
        <v>175</v>
      </c>
      <c r="F462" s="20" t="s">
        <v>68</v>
      </c>
      <c r="G462" s="64">
        <v>475</v>
      </c>
      <c r="H462" s="103"/>
      <c r="I462" s="64">
        <f t="shared" si="111"/>
        <v>475</v>
      </c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I462" s="46"/>
      <c r="AJ462" s="46"/>
      <c r="AK462" s="46"/>
      <c r="AL462" s="46"/>
      <c r="AM462" s="46"/>
      <c r="AN462" s="46"/>
      <c r="AO462" s="46"/>
      <c r="AP462" s="46"/>
      <c r="AQ462" s="46"/>
      <c r="AR462" s="46"/>
      <c r="AS462" s="46"/>
      <c r="AT462" s="46"/>
      <c r="AU462" s="46"/>
      <c r="AV462" s="46"/>
      <c r="AW462" s="46"/>
      <c r="AX462" s="46"/>
      <c r="AY462" s="46"/>
      <c r="AZ462" s="46"/>
      <c r="BA462" s="46"/>
      <c r="BB462" s="46"/>
      <c r="BC462" s="46"/>
      <c r="BD462" s="46"/>
      <c r="BE462" s="46"/>
      <c r="BF462" s="46"/>
      <c r="BG462" s="46"/>
      <c r="BH462" s="46"/>
      <c r="BI462" s="46"/>
      <c r="BJ462" s="46"/>
      <c r="BK462" s="46"/>
      <c r="BL462" s="46"/>
      <c r="BM462" s="46"/>
      <c r="BN462" s="46"/>
      <c r="BO462" s="46"/>
      <c r="BP462" s="46"/>
      <c r="BQ462" s="46"/>
      <c r="BR462" s="46"/>
      <c r="BS462" s="46"/>
      <c r="BT462" s="46"/>
      <c r="BU462" s="46"/>
      <c r="BV462" s="46"/>
      <c r="BW462" s="46"/>
      <c r="BX462" s="46"/>
      <c r="BY462" s="46"/>
      <c r="BZ462" s="46"/>
      <c r="CA462" s="46"/>
      <c r="CB462" s="46"/>
      <c r="CC462" s="46"/>
      <c r="CD462" s="46"/>
      <c r="CE462" s="46"/>
      <c r="CF462" s="46"/>
      <c r="CG462" s="46"/>
      <c r="CH462" s="46"/>
    </row>
    <row r="463" spans="1:86" s="2" customFormat="1" ht="11.4">
      <c r="A463" s="25" t="s">
        <v>46</v>
      </c>
      <c r="B463" s="16" t="s">
        <v>38</v>
      </c>
      <c r="C463" s="16" t="s">
        <v>8</v>
      </c>
      <c r="D463" s="16"/>
      <c r="E463" s="16"/>
      <c r="F463" s="26"/>
      <c r="G463" s="63">
        <f>G464</f>
        <v>1322</v>
      </c>
      <c r="H463" s="63">
        <f t="shared" ref="H463:H471" si="130">H464</f>
        <v>0</v>
      </c>
      <c r="I463" s="63">
        <f t="shared" si="111"/>
        <v>1322</v>
      </c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I463" s="46"/>
      <c r="AJ463" s="46"/>
      <c r="AK463" s="46"/>
      <c r="AL463" s="46"/>
      <c r="AM463" s="46"/>
      <c r="AN463" s="46"/>
      <c r="AO463" s="46"/>
      <c r="AP463" s="46"/>
      <c r="AQ463" s="46"/>
      <c r="AR463" s="46"/>
      <c r="AS463" s="46"/>
      <c r="AT463" s="46"/>
      <c r="AU463" s="46"/>
      <c r="AV463" s="46"/>
      <c r="AW463" s="46"/>
      <c r="AX463" s="46"/>
      <c r="AY463" s="46"/>
      <c r="AZ463" s="46"/>
      <c r="BA463" s="46"/>
      <c r="BB463" s="46"/>
      <c r="BC463" s="46"/>
      <c r="BD463" s="46"/>
      <c r="BE463" s="46"/>
      <c r="BF463" s="46"/>
      <c r="BG463" s="46"/>
      <c r="BH463" s="46"/>
      <c r="BI463" s="46"/>
      <c r="BJ463" s="46"/>
      <c r="BK463" s="46"/>
      <c r="BL463" s="46"/>
      <c r="BM463" s="46"/>
      <c r="BN463" s="46"/>
      <c r="BO463" s="46"/>
      <c r="BP463" s="46"/>
      <c r="BQ463" s="46"/>
      <c r="BR463" s="46"/>
      <c r="BS463" s="46"/>
      <c r="BT463" s="46"/>
      <c r="BU463" s="46"/>
      <c r="BV463" s="46"/>
      <c r="BW463" s="46"/>
      <c r="BX463" s="46"/>
      <c r="BY463" s="46"/>
      <c r="BZ463" s="46"/>
      <c r="CA463" s="46"/>
      <c r="CB463" s="46"/>
      <c r="CC463" s="46"/>
      <c r="CD463" s="46"/>
      <c r="CE463" s="46"/>
      <c r="CF463" s="46"/>
      <c r="CG463" s="46"/>
      <c r="CH463" s="46"/>
    </row>
    <row r="464" spans="1:86" s="2" customFormat="1" ht="12">
      <c r="A464" s="22" t="s">
        <v>140</v>
      </c>
      <c r="B464" s="18" t="s">
        <v>38</v>
      </c>
      <c r="C464" s="18" t="s">
        <v>8</v>
      </c>
      <c r="D464" s="18" t="s">
        <v>5</v>
      </c>
      <c r="E464" s="18"/>
      <c r="F464" s="42"/>
      <c r="G464" s="65">
        <f>G469+G465</f>
        <v>1322</v>
      </c>
      <c r="H464" s="65">
        <f>H469+H465</f>
        <v>0</v>
      </c>
      <c r="I464" s="65">
        <f t="shared" si="111"/>
        <v>1322</v>
      </c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I464" s="46"/>
      <c r="AJ464" s="46"/>
      <c r="AK464" s="46"/>
      <c r="AL464" s="46"/>
      <c r="AM464" s="46"/>
      <c r="AN464" s="46"/>
      <c r="AO464" s="46"/>
      <c r="AP464" s="46"/>
      <c r="AQ464" s="46"/>
      <c r="AR464" s="46"/>
      <c r="AS464" s="46"/>
      <c r="AT464" s="46"/>
      <c r="AU464" s="46"/>
      <c r="AV464" s="46"/>
      <c r="AW464" s="46"/>
      <c r="AX464" s="46"/>
      <c r="AY464" s="46"/>
      <c r="AZ464" s="46"/>
      <c r="BA464" s="46"/>
      <c r="BB464" s="46"/>
      <c r="BC464" s="46"/>
      <c r="BD464" s="46"/>
      <c r="BE464" s="46"/>
      <c r="BF464" s="46"/>
      <c r="BG464" s="46"/>
      <c r="BH464" s="46"/>
      <c r="BI464" s="46"/>
      <c r="BJ464" s="46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</row>
    <row r="465" spans="1:86" s="2" customFormat="1" ht="24">
      <c r="A465" s="21" t="s">
        <v>394</v>
      </c>
      <c r="B465" s="20" t="s">
        <v>38</v>
      </c>
      <c r="C465" s="20" t="s">
        <v>8</v>
      </c>
      <c r="D465" s="20" t="s">
        <v>5</v>
      </c>
      <c r="E465" s="20" t="s">
        <v>340</v>
      </c>
      <c r="F465" s="23"/>
      <c r="G465" s="64">
        <f t="shared" ref="G465:H467" si="131">G466</f>
        <v>181</v>
      </c>
      <c r="H465" s="64">
        <f t="shared" si="131"/>
        <v>0</v>
      </c>
      <c r="I465" s="64">
        <f t="shared" si="111"/>
        <v>181</v>
      </c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I465" s="46"/>
      <c r="AJ465" s="46"/>
      <c r="AK465" s="46"/>
      <c r="AL465" s="46"/>
      <c r="AM465" s="46"/>
      <c r="AN465" s="46"/>
      <c r="AO465" s="46"/>
      <c r="AP465" s="46"/>
      <c r="AQ465" s="46"/>
      <c r="AR465" s="46"/>
      <c r="AS465" s="46"/>
      <c r="AT465" s="46"/>
      <c r="AU465" s="46"/>
      <c r="AV465" s="46"/>
      <c r="AW465" s="46"/>
      <c r="AX465" s="46"/>
      <c r="AY465" s="46"/>
      <c r="AZ465" s="46"/>
      <c r="BA465" s="46"/>
      <c r="BB465" s="46"/>
      <c r="BC465" s="46"/>
      <c r="BD465" s="46"/>
      <c r="BE465" s="46"/>
      <c r="BF465" s="46"/>
      <c r="BG465" s="46"/>
      <c r="BH465" s="46"/>
      <c r="BI465" s="46"/>
      <c r="BJ465" s="46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</row>
    <row r="466" spans="1:86" s="2" customFormat="1" ht="12">
      <c r="A466" s="21" t="s">
        <v>213</v>
      </c>
      <c r="B466" s="20" t="s">
        <v>38</v>
      </c>
      <c r="C466" s="20" t="s">
        <v>8</v>
      </c>
      <c r="D466" s="20" t="s">
        <v>5</v>
      </c>
      <c r="E466" s="20" t="s">
        <v>442</v>
      </c>
      <c r="F466" s="23"/>
      <c r="G466" s="64">
        <f t="shared" si="131"/>
        <v>181</v>
      </c>
      <c r="H466" s="64">
        <f t="shared" si="131"/>
        <v>0</v>
      </c>
      <c r="I466" s="64">
        <f t="shared" si="111"/>
        <v>181</v>
      </c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I466" s="46"/>
      <c r="AJ466" s="46"/>
      <c r="AK466" s="46"/>
      <c r="AL466" s="46"/>
      <c r="AM466" s="46"/>
      <c r="AN466" s="46"/>
      <c r="AO466" s="46"/>
      <c r="AP466" s="46"/>
      <c r="AQ466" s="46"/>
      <c r="AR466" s="46"/>
      <c r="AS466" s="46"/>
      <c r="AT466" s="46"/>
      <c r="AU466" s="46"/>
      <c r="AV466" s="46"/>
      <c r="AW466" s="46"/>
      <c r="AX466" s="46"/>
      <c r="AY466" s="46"/>
      <c r="AZ466" s="46"/>
      <c r="BA466" s="46"/>
      <c r="BB466" s="46"/>
      <c r="BC466" s="46"/>
      <c r="BD466" s="46"/>
      <c r="BE466" s="46"/>
      <c r="BF466" s="46"/>
      <c r="BG466" s="46"/>
      <c r="BH466" s="46"/>
      <c r="BI466" s="46"/>
      <c r="BJ466" s="46"/>
      <c r="BK466" s="46"/>
      <c r="BL466" s="46"/>
      <c r="BM466" s="46"/>
      <c r="BN466" s="46"/>
      <c r="BO466" s="46"/>
      <c r="BP466" s="46"/>
      <c r="BQ466" s="46"/>
      <c r="BR466" s="46"/>
      <c r="BS466" s="46"/>
      <c r="BT466" s="46"/>
      <c r="BU466" s="46"/>
      <c r="BV466" s="46"/>
      <c r="BW466" s="46"/>
      <c r="BX466" s="46"/>
      <c r="BY466" s="46"/>
      <c r="BZ466" s="46"/>
      <c r="CA466" s="46"/>
      <c r="CB466" s="46"/>
      <c r="CC466" s="46"/>
      <c r="CD466" s="46"/>
      <c r="CE466" s="46"/>
      <c r="CF466" s="46"/>
      <c r="CG466" s="46"/>
      <c r="CH466" s="46"/>
    </row>
    <row r="467" spans="1:86" s="2" customFormat="1" ht="12">
      <c r="A467" s="24" t="s">
        <v>69</v>
      </c>
      <c r="B467" s="20" t="s">
        <v>38</v>
      </c>
      <c r="C467" s="20" t="s">
        <v>8</v>
      </c>
      <c r="D467" s="20" t="s">
        <v>5</v>
      </c>
      <c r="E467" s="20" t="s">
        <v>442</v>
      </c>
      <c r="F467" s="23" t="s">
        <v>67</v>
      </c>
      <c r="G467" s="64">
        <f t="shared" si="131"/>
        <v>181</v>
      </c>
      <c r="H467" s="64">
        <f t="shared" si="131"/>
        <v>0</v>
      </c>
      <c r="I467" s="64">
        <f t="shared" si="111"/>
        <v>181</v>
      </c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I467" s="46"/>
      <c r="AJ467" s="46"/>
      <c r="AK467" s="46"/>
      <c r="AL467" s="46"/>
      <c r="AM467" s="46"/>
      <c r="AN467" s="46"/>
      <c r="AO467" s="46"/>
      <c r="AP467" s="46"/>
      <c r="AQ467" s="46"/>
      <c r="AR467" s="46"/>
      <c r="AS467" s="46"/>
      <c r="AT467" s="46"/>
      <c r="AU467" s="46"/>
      <c r="AV467" s="46"/>
      <c r="AW467" s="46"/>
      <c r="AX467" s="46"/>
      <c r="AY467" s="46"/>
      <c r="AZ467" s="46"/>
      <c r="BA467" s="46"/>
      <c r="BB467" s="46"/>
      <c r="BC467" s="46"/>
      <c r="BD467" s="46"/>
      <c r="BE467" s="46"/>
      <c r="BF467" s="46"/>
      <c r="BG467" s="46"/>
      <c r="BH467" s="46"/>
      <c r="BI467" s="46"/>
      <c r="BJ467" s="46"/>
      <c r="BK467" s="46"/>
      <c r="BL467" s="46"/>
      <c r="BM467" s="46"/>
      <c r="BN467" s="46"/>
      <c r="BO467" s="46"/>
      <c r="BP467" s="46"/>
      <c r="BQ467" s="46"/>
      <c r="BR467" s="46"/>
      <c r="BS467" s="46"/>
      <c r="BT467" s="46"/>
      <c r="BU467" s="46"/>
      <c r="BV467" s="46"/>
      <c r="BW467" s="46"/>
      <c r="BX467" s="46"/>
      <c r="BY467" s="46"/>
      <c r="BZ467" s="46"/>
      <c r="CA467" s="46"/>
      <c r="CB467" s="46"/>
      <c r="CC467" s="46"/>
      <c r="CD467" s="46"/>
      <c r="CE467" s="46"/>
      <c r="CF467" s="46"/>
      <c r="CG467" s="46"/>
      <c r="CH467" s="46"/>
    </row>
    <row r="468" spans="1:86" s="2" customFormat="1" ht="12">
      <c r="A468" s="24" t="s">
        <v>87</v>
      </c>
      <c r="B468" s="20" t="s">
        <v>38</v>
      </c>
      <c r="C468" s="20" t="s">
        <v>8</v>
      </c>
      <c r="D468" s="20" t="s">
        <v>5</v>
      </c>
      <c r="E468" s="20" t="s">
        <v>442</v>
      </c>
      <c r="F468" s="23" t="s">
        <v>68</v>
      </c>
      <c r="G468" s="64">
        <v>181</v>
      </c>
      <c r="H468" s="64"/>
      <c r="I468" s="64">
        <f t="shared" si="111"/>
        <v>181</v>
      </c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I468" s="46"/>
      <c r="AJ468" s="46"/>
      <c r="AK468" s="46"/>
      <c r="AL468" s="46"/>
      <c r="AM468" s="46"/>
      <c r="AN468" s="46"/>
      <c r="AO468" s="46"/>
      <c r="AP468" s="46"/>
      <c r="AQ468" s="46"/>
      <c r="AR468" s="46"/>
      <c r="AS468" s="46"/>
      <c r="AT468" s="46"/>
      <c r="AU468" s="46"/>
      <c r="AV468" s="46"/>
      <c r="AW468" s="46"/>
      <c r="AX468" s="46"/>
      <c r="AY468" s="46"/>
      <c r="AZ468" s="46"/>
      <c r="BA468" s="46"/>
      <c r="BB468" s="46"/>
      <c r="BC468" s="46"/>
      <c r="BD468" s="46"/>
      <c r="BE468" s="46"/>
      <c r="BF468" s="46"/>
      <c r="BG468" s="46"/>
      <c r="BH468" s="46"/>
      <c r="BI468" s="46"/>
      <c r="BJ468" s="46"/>
      <c r="BK468" s="46"/>
      <c r="BL468" s="46"/>
      <c r="BM468" s="46"/>
      <c r="BN468" s="46"/>
      <c r="BO468" s="46"/>
      <c r="BP468" s="46"/>
      <c r="BQ468" s="46"/>
      <c r="BR468" s="46"/>
      <c r="BS468" s="46"/>
      <c r="BT468" s="46"/>
      <c r="BU468" s="46"/>
      <c r="BV468" s="46"/>
      <c r="BW468" s="46"/>
      <c r="BX468" s="46"/>
      <c r="BY468" s="46"/>
      <c r="BZ468" s="46"/>
      <c r="CA468" s="46"/>
      <c r="CB468" s="46"/>
      <c r="CC468" s="46"/>
      <c r="CD468" s="46"/>
      <c r="CE468" s="46"/>
      <c r="CF468" s="46"/>
      <c r="CG468" s="46"/>
      <c r="CH468" s="46"/>
    </row>
    <row r="469" spans="1:86" s="2" customFormat="1" ht="24">
      <c r="A469" s="21" t="s">
        <v>320</v>
      </c>
      <c r="B469" s="20" t="s">
        <v>38</v>
      </c>
      <c r="C469" s="20" t="s">
        <v>8</v>
      </c>
      <c r="D469" s="20" t="s">
        <v>5</v>
      </c>
      <c r="E469" s="20" t="s">
        <v>267</v>
      </c>
      <c r="F469" s="23"/>
      <c r="G469" s="64">
        <f>G470</f>
        <v>1141</v>
      </c>
      <c r="H469" s="64">
        <f t="shared" si="130"/>
        <v>0</v>
      </c>
      <c r="I469" s="64">
        <f t="shared" si="111"/>
        <v>1141</v>
      </c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  <c r="AH469" s="46"/>
      <c r="AI469" s="46"/>
      <c r="AJ469" s="46"/>
      <c r="AK469" s="46"/>
      <c r="AL469" s="46"/>
      <c r="AM469" s="46"/>
      <c r="AN469" s="46"/>
      <c r="AO469" s="46"/>
      <c r="AP469" s="46"/>
      <c r="AQ469" s="46"/>
      <c r="AR469" s="46"/>
      <c r="AS469" s="46"/>
      <c r="AT469" s="46"/>
      <c r="AU469" s="46"/>
      <c r="AV469" s="46"/>
      <c r="AW469" s="46"/>
      <c r="AX469" s="46"/>
      <c r="AY469" s="46"/>
      <c r="AZ469" s="46"/>
      <c r="BA469" s="46"/>
      <c r="BB469" s="46"/>
      <c r="BC469" s="46"/>
      <c r="BD469" s="46"/>
      <c r="BE469" s="46"/>
      <c r="BF469" s="46"/>
      <c r="BG469" s="46"/>
      <c r="BH469" s="46"/>
      <c r="BI469" s="46"/>
      <c r="BJ469" s="46"/>
      <c r="BK469" s="46"/>
      <c r="BL469" s="46"/>
      <c r="BM469" s="46"/>
      <c r="BN469" s="46"/>
      <c r="BO469" s="46"/>
      <c r="BP469" s="46"/>
      <c r="BQ469" s="46"/>
      <c r="BR469" s="46"/>
      <c r="BS469" s="46"/>
      <c r="BT469" s="46"/>
      <c r="BU469" s="46"/>
      <c r="BV469" s="46"/>
      <c r="BW469" s="46"/>
      <c r="BX469" s="46"/>
      <c r="BY469" s="46"/>
      <c r="BZ469" s="46"/>
      <c r="CA469" s="46"/>
      <c r="CB469" s="46"/>
      <c r="CC469" s="46"/>
      <c r="CD469" s="46"/>
      <c r="CE469" s="46"/>
      <c r="CF469" s="46"/>
      <c r="CG469" s="46"/>
      <c r="CH469" s="46"/>
    </row>
    <row r="470" spans="1:86" s="2" customFormat="1" ht="12">
      <c r="A470" s="21" t="s">
        <v>213</v>
      </c>
      <c r="B470" s="20" t="s">
        <v>38</v>
      </c>
      <c r="C470" s="20" t="s">
        <v>8</v>
      </c>
      <c r="D470" s="20" t="s">
        <v>5</v>
      </c>
      <c r="E470" s="20" t="s">
        <v>268</v>
      </c>
      <c r="F470" s="23"/>
      <c r="G470" s="64">
        <f>G471</f>
        <v>1141</v>
      </c>
      <c r="H470" s="64">
        <f t="shared" si="130"/>
        <v>0</v>
      </c>
      <c r="I470" s="64">
        <f t="shared" si="111"/>
        <v>1141</v>
      </c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I470" s="46"/>
      <c r="AJ470" s="46"/>
      <c r="AK470" s="46"/>
      <c r="AL470" s="46"/>
      <c r="AM470" s="46"/>
      <c r="AN470" s="46"/>
      <c r="AO470" s="46"/>
      <c r="AP470" s="46"/>
      <c r="AQ470" s="46"/>
      <c r="AR470" s="46"/>
      <c r="AS470" s="46"/>
      <c r="AT470" s="46"/>
      <c r="AU470" s="46"/>
      <c r="AV470" s="46"/>
      <c r="AW470" s="46"/>
      <c r="AX470" s="46"/>
      <c r="AY470" s="46"/>
      <c r="AZ470" s="46"/>
      <c r="BA470" s="46"/>
      <c r="BB470" s="46"/>
      <c r="BC470" s="46"/>
      <c r="BD470" s="46"/>
      <c r="BE470" s="46"/>
      <c r="BF470" s="46"/>
      <c r="BG470" s="46"/>
      <c r="BH470" s="46"/>
      <c r="BI470" s="46"/>
      <c r="BJ470" s="46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</row>
    <row r="471" spans="1:86" s="2" customFormat="1" ht="12">
      <c r="A471" s="24" t="s">
        <v>69</v>
      </c>
      <c r="B471" s="20" t="s">
        <v>38</v>
      </c>
      <c r="C471" s="20" t="s">
        <v>8</v>
      </c>
      <c r="D471" s="20" t="s">
        <v>5</v>
      </c>
      <c r="E471" s="20" t="s">
        <v>268</v>
      </c>
      <c r="F471" s="23" t="s">
        <v>67</v>
      </c>
      <c r="G471" s="64">
        <f>G472</f>
        <v>1141</v>
      </c>
      <c r="H471" s="64">
        <f t="shared" si="130"/>
        <v>0</v>
      </c>
      <c r="I471" s="64">
        <f t="shared" si="111"/>
        <v>1141</v>
      </c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I471" s="46"/>
      <c r="AJ471" s="46"/>
      <c r="AK471" s="46"/>
      <c r="AL471" s="46"/>
      <c r="AM471" s="46"/>
      <c r="AN471" s="46"/>
      <c r="AO471" s="46"/>
      <c r="AP471" s="46"/>
      <c r="AQ471" s="46"/>
      <c r="AR471" s="46"/>
      <c r="AS471" s="46"/>
      <c r="AT471" s="46"/>
      <c r="AU471" s="46"/>
      <c r="AV471" s="46"/>
      <c r="AW471" s="46"/>
      <c r="AX471" s="46"/>
      <c r="AY471" s="46"/>
      <c r="AZ471" s="46"/>
      <c r="BA471" s="46"/>
      <c r="BB471" s="46"/>
      <c r="BC471" s="46"/>
      <c r="BD471" s="46"/>
      <c r="BE471" s="46"/>
      <c r="BF471" s="46"/>
      <c r="BG471" s="46"/>
      <c r="BH471" s="46"/>
      <c r="BI471" s="46"/>
      <c r="BJ471" s="46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</row>
    <row r="472" spans="1:86" s="2" customFormat="1" ht="12">
      <c r="A472" s="24" t="s">
        <v>87</v>
      </c>
      <c r="B472" s="20" t="s">
        <v>38</v>
      </c>
      <c r="C472" s="20" t="s">
        <v>8</v>
      </c>
      <c r="D472" s="20" t="s">
        <v>5</v>
      </c>
      <c r="E472" s="20" t="s">
        <v>268</v>
      </c>
      <c r="F472" s="23" t="s">
        <v>68</v>
      </c>
      <c r="G472" s="64">
        <f>1238-97</f>
        <v>1141</v>
      </c>
      <c r="H472" s="103">
        <v>0</v>
      </c>
      <c r="I472" s="64">
        <f t="shared" si="111"/>
        <v>1141</v>
      </c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I472" s="46"/>
      <c r="AJ472" s="46"/>
      <c r="AK472" s="46"/>
      <c r="AL472" s="46"/>
      <c r="AM472" s="46"/>
      <c r="AN472" s="46"/>
      <c r="AO472" s="46"/>
      <c r="AP472" s="46"/>
      <c r="AQ472" s="46"/>
      <c r="AR472" s="46"/>
      <c r="AS472" s="46"/>
      <c r="AT472" s="46"/>
      <c r="AU472" s="46"/>
      <c r="AV472" s="46"/>
      <c r="AW472" s="46"/>
      <c r="AX472" s="46"/>
      <c r="AY472" s="46"/>
      <c r="AZ472" s="46"/>
      <c r="BA472" s="46"/>
      <c r="BB472" s="46"/>
      <c r="BC472" s="46"/>
      <c r="BD472" s="46"/>
      <c r="BE472" s="46"/>
      <c r="BF472" s="46"/>
      <c r="BG472" s="46"/>
      <c r="BH472" s="46"/>
      <c r="BI472" s="46"/>
      <c r="BJ472" s="46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</row>
    <row r="473" spans="1:86" s="6" customFormat="1" ht="12" hidden="1">
      <c r="A473" s="15" t="s">
        <v>374</v>
      </c>
      <c r="B473" s="32">
        <v>801</v>
      </c>
      <c r="C473" s="16" t="s">
        <v>15</v>
      </c>
      <c r="D473" s="16"/>
      <c r="E473" s="16"/>
      <c r="F473" s="26"/>
      <c r="G473" s="63">
        <f t="shared" ref="G473:G480" si="132">G474</f>
        <v>0</v>
      </c>
      <c r="H473" s="102"/>
      <c r="I473" s="63">
        <f t="shared" si="111"/>
        <v>0</v>
      </c>
      <c r="J473" s="2"/>
      <c r="K473" s="2"/>
      <c r="L473" s="2"/>
      <c r="M473" s="2"/>
    </row>
    <row r="474" spans="1:86" s="53" customFormat="1" ht="12" hidden="1">
      <c r="A474" s="33" t="s">
        <v>373</v>
      </c>
      <c r="B474" s="34">
        <v>801</v>
      </c>
      <c r="C474" s="18" t="s">
        <v>15</v>
      </c>
      <c r="D474" s="18" t="s">
        <v>8</v>
      </c>
      <c r="E474" s="18"/>
      <c r="F474" s="42"/>
      <c r="G474" s="65">
        <f t="shared" si="132"/>
        <v>0</v>
      </c>
      <c r="H474" s="105"/>
      <c r="I474" s="63">
        <f t="shared" si="111"/>
        <v>0</v>
      </c>
      <c r="J474" s="5"/>
      <c r="K474" s="5"/>
      <c r="L474" s="5"/>
      <c r="M474" s="5"/>
    </row>
    <row r="475" spans="1:86" s="2" customFormat="1" ht="24" hidden="1">
      <c r="A475" s="24" t="s">
        <v>378</v>
      </c>
      <c r="B475" s="30">
        <v>801</v>
      </c>
      <c r="C475" s="20" t="s">
        <v>15</v>
      </c>
      <c r="D475" s="20" t="s">
        <v>8</v>
      </c>
      <c r="E475" s="20" t="s">
        <v>375</v>
      </c>
      <c r="F475" s="23"/>
      <c r="G475" s="64">
        <f>G479+G476</f>
        <v>0</v>
      </c>
      <c r="H475" s="101"/>
      <c r="I475" s="63">
        <f t="shared" si="111"/>
        <v>0</v>
      </c>
    </row>
    <row r="476" spans="1:86" s="2" customFormat="1" ht="12" hidden="1">
      <c r="A476" s="21" t="s">
        <v>240</v>
      </c>
      <c r="B476" s="30">
        <v>801</v>
      </c>
      <c r="C476" s="20" t="s">
        <v>15</v>
      </c>
      <c r="D476" s="20" t="s">
        <v>8</v>
      </c>
      <c r="E476" s="20" t="s">
        <v>379</v>
      </c>
      <c r="F476" s="23"/>
      <c r="G476" s="64">
        <f>G477</f>
        <v>0</v>
      </c>
      <c r="H476" s="101"/>
      <c r="I476" s="63">
        <f t="shared" si="111"/>
        <v>0</v>
      </c>
    </row>
    <row r="477" spans="1:86" s="2" customFormat="1" ht="12" hidden="1">
      <c r="A477" s="29" t="s">
        <v>71</v>
      </c>
      <c r="B477" s="30">
        <v>801</v>
      </c>
      <c r="C477" s="20" t="s">
        <v>15</v>
      </c>
      <c r="D477" s="20" t="s">
        <v>8</v>
      </c>
      <c r="E477" s="20" t="s">
        <v>379</v>
      </c>
      <c r="F477" s="23" t="s">
        <v>22</v>
      </c>
      <c r="G477" s="64">
        <f>G478</f>
        <v>0</v>
      </c>
      <c r="H477" s="101"/>
      <c r="I477" s="63">
        <f t="shared" si="111"/>
        <v>0</v>
      </c>
    </row>
    <row r="478" spans="1:86" s="2" customFormat="1" ht="12" hidden="1">
      <c r="A478" s="21" t="s">
        <v>312</v>
      </c>
      <c r="B478" s="30">
        <v>801</v>
      </c>
      <c r="C478" s="20" t="s">
        <v>15</v>
      </c>
      <c r="D478" s="20" t="s">
        <v>8</v>
      </c>
      <c r="E478" s="20" t="s">
        <v>379</v>
      </c>
      <c r="F478" s="23" t="s">
        <v>313</v>
      </c>
      <c r="G478" s="64">
        <v>0</v>
      </c>
      <c r="H478" s="101"/>
      <c r="I478" s="63">
        <f t="shared" si="111"/>
        <v>0</v>
      </c>
    </row>
    <row r="479" spans="1:86" s="2" customFormat="1" ht="12" hidden="1">
      <c r="A479" s="21" t="s">
        <v>240</v>
      </c>
      <c r="B479" s="30">
        <v>801</v>
      </c>
      <c r="C479" s="20" t="s">
        <v>15</v>
      </c>
      <c r="D479" s="20" t="s">
        <v>8</v>
      </c>
      <c r="E479" s="20" t="s">
        <v>379</v>
      </c>
      <c r="F479" s="23"/>
      <c r="G479" s="64">
        <f t="shared" si="132"/>
        <v>0</v>
      </c>
      <c r="H479" s="101"/>
      <c r="I479" s="63">
        <f t="shared" si="111"/>
        <v>0</v>
      </c>
    </row>
    <row r="480" spans="1:86" s="2" customFormat="1" ht="12" hidden="1">
      <c r="A480" s="24" t="s">
        <v>69</v>
      </c>
      <c r="B480" s="30">
        <v>801</v>
      </c>
      <c r="C480" s="20" t="s">
        <v>15</v>
      </c>
      <c r="D480" s="20" t="s">
        <v>8</v>
      </c>
      <c r="E480" s="20" t="s">
        <v>379</v>
      </c>
      <c r="F480" s="23" t="s">
        <v>67</v>
      </c>
      <c r="G480" s="64">
        <f t="shared" si="132"/>
        <v>0</v>
      </c>
      <c r="H480" s="101"/>
      <c r="I480" s="63">
        <f t="shared" si="111"/>
        <v>0</v>
      </c>
    </row>
    <row r="481" spans="1:86" s="2" customFormat="1" ht="12" hidden="1">
      <c r="A481" s="24" t="s">
        <v>87</v>
      </c>
      <c r="B481" s="30">
        <v>801</v>
      </c>
      <c r="C481" s="20" t="s">
        <v>15</v>
      </c>
      <c r="D481" s="20" t="s">
        <v>8</v>
      </c>
      <c r="E481" s="20" t="s">
        <v>379</v>
      </c>
      <c r="F481" s="23" t="s">
        <v>68</v>
      </c>
      <c r="G481" s="64"/>
      <c r="H481" s="101"/>
      <c r="I481" s="63">
        <f t="shared" si="111"/>
        <v>0</v>
      </c>
    </row>
    <row r="482" spans="1:86" s="2" customFormat="1" ht="5.25" customHeight="1">
      <c r="A482" s="21"/>
      <c r="B482" s="20"/>
      <c r="C482" s="20"/>
      <c r="D482" s="20"/>
      <c r="E482" s="20"/>
      <c r="F482" s="20"/>
      <c r="G482" s="64"/>
      <c r="H482" s="103"/>
      <c r="I482" s="63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I482" s="46"/>
      <c r="AJ482" s="46"/>
      <c r="AK482" s="46"/>
      <c r="AL482" s="46"/>
      <c r="AM482" s="46"/>
      <c r="AN482" s="46"/>
      <c r="AO482" s="46"/>
      <c r="AP482" s="46"/>
      <c r="AQ482" s="46"/>
      <c r="AR482" s="46"/>
      <c r="AS482" s="46"/>
      <c r="AT482" s="46"/>
      <c r="AU482" s="46"/>
      <c r="AV482" s="46"/>
      <c r="AW482" s="46"/>
      <c r="AX482" s="46"/>
      <c r="AY482" s="46"/>
      <c r="AZ482" s="46"/>
      <c r="BA482" s="46"/>
      <c r="BB482" s="46"/>
      <c r="BC482" s="46"/>
      <c r="BD482" s="46"/>
      <c r="BE482" s="46"/>
      <c r="BF482" s="46"/>
      <c r="BG482" s="46"/>
      <c r="BH482" s="46"/>
      <c r="BI482" s="46"/>
      <c r="BJ482" s="46"/>
      <c r="BK482" s="46"/>
      <c r="BL482" s="46"/>
      <c r="BM482" s="46"/>
      <c r="BN482" s="46"/>
      <c r="BO482" s="46"/>
      <c r="BP482" s="46"/>
      <c r="BQ482" s="46"/>
      <c r="BR482" s="46"/>
      <c r="BS482" s="46"/>
      <c r="BT482" s="46"/>
      <c r="BU482" s="46"/>
      <c r="BV482" s="46"/>
      <c r="BW482" s="46"/>
      <c r="BX482" s="46"/>
      <c r="BY482" s="46"/>
      <c r="BZ482" s="46"/>
      <c r="CA482" s="46"/>
      <c r="CB482" s="46"/>
      <c r="CC482" s="46"/>
      <c r="CD482" s="46"/>
      <c r="CE482" s="46"/>
      <c r="CF482" s="46"/>
      <c r="CG482" s="46"/>
      <c r="CH482" s="46"/>
    </row>
    <row r="483" spans="1:86" s="2" customFormat="1" ht="12">
      <c r="A483" s="25" t="s">
        <v>36</v>
      </c>
      <c r="B483" s="16" t="s">
        <v>49</v>
      </c>
      <c r="C483" s="20"/>
      <c r="D483" s="20"/>
      <c r="E483" s="20"/>
      <c r="F483" s="20"/>
      <c r="G483" s="63">
        <f>G484+G682+G713</f>
        <v>456141.80000000005</v>
      </c>
      <c r="H483" s="63">
        <f>H484+H682+H713</f>
        <v>7236.4</v>
      </c>
      <c r="I483" s="63">
        <f t="shared" si="111"/>
        <v>463378.20000000007</v>
      </c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I483" s="46"/>
      <c r="AJ483" s="46"/>
      <c r="AK483" s="46"/>
      <c r="AL483" s="46"/>
      <c r="AM483" s="46"/>
      <c r="AN483" s="46"/>
      <c r="AO483" s="46"/>
      <c r="AP483" s="46"/>
      <c r="AQ483" s="46"/>
      <c r="AR483" s="46"/>
      <c r="AS483" s="46"/>
      <c r="AT483" s="46"/>
      <c r="AU483" s="46"/>
      <c r="AV483" s="46"/>
      <c r="AW483" s="46"/>
      <c r="AX483" s="46"/>
      <c r="AY483" s="46"/>
      <c r="AZ483" s="46"/>
      <c r="BA483" s="46"/>
      <c r="BB483" s="46"/>
      <c r="BC483" s="46"/>
      <c r="BD483" s="46"/>
      <c r="BE483" s="46"/>
      <c r="BF483" s="46"/>
      <c r="BG483" s="46"/>
      <c r="BH483" s="46"/>
      <c r="BI483" s="46"/>
      <c r="BJ483" s="46"/>
      <c r="BK483" s="46"/>
      <c r="BL483" s="46"/>
      <c r="BM483" s="46"/>
      <c r="BN483" s="46"/>
      <c r="BO483" s="46"/>
      <c r="BP483" s="46"/>
      <c r="BQ483" s="46"/>
      <c r="BR483" s="46"/>
      <c r="BS483" s="46"/>
      <c r="BT483" s="46"/>
      <c r="BU483" s="46"/>
      <c r="BV483" s="46"/>
      <c r="BW483" s="46"/>
      <c r="BX483" s="46"/>
      <c r="BY483" s="46"/>
      <c r="BZ483" s="46"/>
      <c r="CA483" s="46"/>
      <c r="CB483" s="46"/>
      <c r="CC483" s="46"/>
      <c r="CD483" s="46"/>
      <c r="CE483" s="46"/>
      <c r="CF483" s="46"/>
      <c r="CG483" s="46"/>
      <c r="CH483" s="46"/>
    </row>
    <row r="484" spans="1:86" s="11" customFormat="1" ht="11.4">
      <c r="A484" s="25" t="s">
        <v>35</v>
      </c>
      <c r="B484" s="16" t="s">
        <v>49</v>
      </c>
      <c r="C484" s="16" t="s">
        <v>9</v>
      </c>
      <c r="D484" s="16"/>
      <c r="E484" s="16"/>
      <c r="F484" s="16"/>
      <c r="G484" s="63">
        <f>G485+G532+G631+G665+G598</f>
        <v>446902.4</v>
      </c>
      <c r="H484" s="63">
        <f>H485+H532+H631+H665+H598</f>
        <v>7236.4</v>
      </c>
      <c r="I484" s="63">
        <f t="shared" si="111"/>
        <v>454138.80000000005</v>
      </c>
      <c r="J484" s="44"/>
      <c r="K484" s="44"/>
      <c r="L484" s="44"/>
      <c r="M484" s="44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  <c r="AB484" s="48"/>
      <c r="AC484" s="48"/>
      <c r="AD484" s="48"/>
      <c r="AE484" s="48"/>
      <c r="AF484" s="48"/>
      <c r="AG484" s="48"/>
      <c r="AH484" s="48"/>
      <c r="AI484" s="48"/>
      <c r="AJ484" s="48"/>
      <c r="AK484" s="48"/>
      <c r="AL484" s="48"/>
      <c r="AM484" s="48"/>
      <c r="AN484" s="48"/>
      <c r="AO484" s="48"/>
      <c r="AP484" s="48"/>
      <c r="AQ484" s="48"/>
      <c r="AR484" s="48"/>
      <c r="AS484" s="48"/>
      <c r="AT484" s="48"/>
      <c r="AU484" s="48"/>
      <c r="AV484" s="48"/>
      <c r="AW484" s="48"/>
      <c r="AX484" s="48"/>
      <c r="AY484" s="48"/>
      <c r="AZ484" s="48"/>
      <c r="BA484" s="48"/>
      <c r="BB484" s="48"/>
      <c r="BC484" s="48"/>
      <c r="BD484" s="48"/>
      <c r="BE484" s="48"/>
      <c r="BF484" s="48"/>
      <c r="BG484" s="48"/>
      <c r="BH484" s="48"/>
      <c r="BI484" s="48"/>
      <c r="BJ484" s="48"/>
      <c r="BK484" s="48"/>
      <c r="BL484" s="48"/>
      <c r="BM484" s="48"/>
      <c r="BN484" s="48"/>
      <c r="BO484" s="48"/>
      <c r="BP484" s="48"/>
      <c r="BQ484" s="48"/>
      <c r="BR484" s="48"/>
      <c r="BS484" s="48"/>
      <c r="BT484" s="48"/>
      <c r="BU484" s="48"/>
      <c r="BV484" s="48"/>
      <c r="BW484" s="48"/>
      <c r="BX484" s="48"/>
      <c r="BY484" s="48"/>
      <c r="BZ484" s="48"/>
      <c r="CA484" s="48"/>
      <c r="CB484" s="48"/>
      <c r="CC484" s="48"/>
      <c r="CD484" s="48"/>
      <c r="CE484" s="48"/>
      <c r="CF484" s="48"/>
      <c r="CG484" s="48"/>
      <c r="CH484" s="48"/>
    </row>
    <row r="485" spans="1:86" s="11" customFormat="1" ht="12">
      <c r="A485" s="22" t="s">
        <v>23</v>
      </c>
      <c r="B485" s="18" t="s">
        <v>49</v>
      </c>
      <c r="C485" s="18" t="s">
        <v>9</v>
      </c>
      <c r="D485" s="18" t="s">
        <v>5</v>
      </c>
      <c r="E485" s="19"/>
      <c r="F485" s="19"/>
      <c r="G485" s="65">
        <f>G486</f>
        <v>133227.9</v>
      </c>
      <c r="H485" s="65">
        <f t="shared" ref="H485" si="133">H486</f>
        <v>-60</v>
      </c>
      <c r="I485" s="65">
        <f t="shared" si="111"/>
        <v>133167.9</v>
      </c>
      <c r="J485" s="44"/>
      <c r="K485" s="44"/>
      <c r="L485" s="44"/>
      <c r="M485" s="44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  <c r="AB485" s="48"/>
      <c r="AC485" s="48"/>
      <c r="AD485" s="48"/>
      <c r="AE485" s="48"/>
      <c r="AF485" s="48"/>
      <c r="AG485" s="48"/>
      <c r="AH485" s="48"/>
      <c r="AI485" s="48"/>
      <c r="AJ485" s="48"/>
      <c r="AK485" s="48"/>
      <c r="AL485" s="48"/>
      <c r="AM485" s="48"/>
      <c r="AN485" s="48"/>
      <c r="AO485" s="48"/>
      <c r="AP485" s="48"/>
      <c r="AQ485" s="48"/>
      <c r="AR485" s="48"/>
      <c r="AS485" s="48"/>
      <c r="AT485" s="48"/>
      <c r="AU485" s="48"/>
      <c r="AV485" s="48"/>
      <c r="AW485" s="48"/>
      <c r="AX485" s="48"/>
      <c r="AY485" s="48"/>
      <c r="AZ485" s="48"/>
      <c r="BA485" s="48"/>
      <c r="BB485" s="48"/>
      <c r="BC485" s="48"/>
      <c r="BD485" s="48"/>
      <c r="BE485" s="48"/>
      <c r="BF485" s="48"/>
      <c r="BG485" s="48"/>
      <c r="BH485" s="48"/>
      <c r="BI485" s="48"/>
      <c r="BJ485" s="48"/>
      <c r="BK485" s="48"/>
      <c r="BL485" s="48"/>
      <c r="BM485" s="48"/>
      <c r="BN485" s="48"/>
      <c r="BO485" s="48"/>
      <c r="BP485" s="48"/>
      <c r="BQ485" s="48"/>
      <c r="BR485" s="48"/>
      <c r="BS485" s="48"/>
      <c r="BT485" s="48"/>
      <c r="BU485" s="48"/>
      <c r="BV485" s="48"/>
      <c r="BW485" s="48"/>
      <c r="BX485" s="48"/>
      <c r="BY485" s="48"/>
      <c r="BZ485" s="48"/>
      <c r="CA485" s="48"/>
      <c r="CB485" s="48"/>
      <c r="CC485" s="48"/>
      <c r="CD485" s="48"/>
      <c r="CE485" s="48"/>
      <c r="CF485" s="48"/>
      <c r="CG485" s="48"/>
      <c r="CH485" s="48"/>
    </row>
    <row r="486" spans="1:86" s="11" customFormat="1" ht="12">
      <c r="A486" s="21" t="s">
        <v>399</v>
      </c>
      <c r="B486" s="20" t="s">
        <v>49</v>
      </c>
      <c r="C486" s="20" t="s">
        <v>9</v>
      </c>
      <c r="D486" s="20" t="s">
        <v>5</v>
      </c>
      <c r="E486" s="20" t="s">
        <v>176</v>
      </c>
      <c r="F486" s="20"/>
      <c r="G486" s="64">
        <f>G487+G506+G519</f>
        <v>133227.9</v>
      </c>
      <c r="H486" s="64">
        <f>H487+H506+H519</f>
        <v>-60</v>
      </c>
      <c r="I486" s="64">
        <f t="shared" ref="I486:I554" si="134">G486+H486</f>
        <v>133167.9</v>
      </c>
      <c r="J486" s="44"/>
      <c r="K486" s="44"/>
      <c r="L486" s="44"/>
      <c r="M486" s="44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  <c r="AB486" s="48"/>
      <c r="AC486" s="48"/>
      <c r="AD486" s="48"/>
      <c r="AE486" s="48"/>
      <c r="AF486" s="48"/>
      <c r="AG486" s="48"/>
      <c r="AH486" s="48"/>
      <c r="AI486" s="48"/>
      <c r="AJ486" s="48"/>
      <c r="AK486" s="48"/>
      <c r="AL486" s="48"/>
      <c r="AM486" s="48"/>
      <c r="AN486" s="48"/>
      <c r="AO486" s="48"/>
      <c r="AP486" s="48"/>
      <c r="AQ486" s="48"/>
      <c r="AR486" s="48"/>
      <c r="AS486" s="48"/>
      <c r="AT486" s="48"/>
      <c r="AU486" s="48"/>
      <c r="AV486" s="48"/>
      <c r="AW486" s="48"/>
      <c r="AX486" s="48"/>
      <c r="AY486" s="48"/>
      <c r="AZ486" s="48"/>
      <c r="BA486" s="48"/>
      <c r="BB486" s="48"/>
      <c r="BC486" s="48"/>
      <c r="BD486" s="48"/>
      <c r="BE486" s="48"/>
      <c r="BF486" s="48"/>
      <c r="BG486" s="48"/>
      <c r="BH486" s="48"/>
      <c r="BI486" s="48"/>
      <c r="BJ486" s="48"/>
      <c r="BK486" s="48"/>
      <c r="BL486" s="48"/>
      <c r="BM486" s="48"/>
      <c r="BN486" s="48"/>
      <c r="BO486" s="48"/>
      <c r="BP486" s="48"/>
      <c r="BQ486" s="48"/>
      <c r="BR486" s="48"/>
      <c r="BS486" s="48"/>
      <c r="BT486" s="48"/>
      <c r="BU486" s="48"/>
      <c r="BV486" s="48"/>
      <c r="BW486" s="48"/>
      <c r="BX486" s="48"/>
      <c r="BY486" s="48"/>
      <c r="BZ486" s="48"/>
      <c r="CA486" s="48"/>
      <c r="CB486" s="48"/>
      <c r="CC486" s="48"/>
      <c r="CD486" s="48"/>
      <c r="CE486" s="48"/>
      <c r="CF486" s="48"/>
      <c r="CG486" s="48"/>
      <c r="CH486" s="48"/>
    </row>
    <row r="487" spans="1:86" s="5" customFormat="1" ht="12">
      <c r="A487" s="21" t="s">
        <v>400</v>
      </c>
      <c r="B487" s="20" t="s">
        <v>49</v>
      </c>
      <c r="C487" s="20" t="s">
        <v>9</v>
      </c>
      <c r="D487" s="20" t="s">
        <v>5</v>
      </c>
      <c r="E487" s="20" t="s">
        <v>177</v>
      </c>
      <c r="F487" s="20"/>
      <c r="G487" s="64">
        <f>G488+G491+G497+G494+G500+G503</f>
        <v>114495.4</v>
      </c>
      <c r="H487" s="64">
        <f t="shared" ref="H487" si="135">H488+H491+H497+H494+H500+H503</f>
        <v>5.2</v>
      </c>
      <c r="I487" s="64">
        <f t="shared" si="134"/>
        <v>114500.59999999999</v>
      </c>
      <c r="J487" s="45"/>
      <c r="K487" s="45"/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  <c r="AA487" s="45"/>
      <c r="AB487" s="45"/>
      <c r="AC487" s="45"/>
      <c r="AD487" s="45"/>
      <c r="AE487" s="45"/>
      <c r="AF487" s="45"/>
      <c r="AG487" s="45"/>
      <c r="AH487" s="45"/>
      <c r="AI487" s="45"/>
      <c r="AJ487" s="45"/>
      <c r="AK487" s="45"/>
      <c r="AL487" s="45"/>
      <c r="AM487" s="45"/>
      <c r="AN487" s="45"/>
      <c r="AO487" s="45"/>
      <c r="AP487" s="45"/>
      <c r="AQ487" s="45"/>
      <c r="AR487" s="45"/>
      <c r="AS487" s="45"/>
      <c r="AT487" s="45"/>
      <c r="AU487" s="45"/>
      <c r="AV487" s="45"/>
      <c r="AW487" s="45"/>
      <c r="AX487" s="45"/>
      <c r="AY487" s="45"/>
      <c r="AZ487" s="45"/>
      <c r="BA487" s="45"/>
      <c r="BB487" s="45"/>
      <c r="BC487" s="45"/>
      <c r="BD487" s="45"/>
      <c r="BE487" s="45"/>
      <c r="BF487" s="45"/>
      <c r="BG487" s="45"/>
      <c r="BH487" s="45"/>
      <c r="BI487" s="45"/>
      <c r="BJ487" s="45"/>
      <c r="BK487" s="45"/>
      <c r="BL487" s="45"/>
      <c r="BM487" s="45"/>
      <c r="BN487" s="45"/>
      <c r="BO487" s="45"/>
      <c r="BP487" s="45"/>
      <c r="BQ487" s="45"/>
      <c r="BR487" s="45"/>
      <c r="BS487" s="45"/>
      <c r="BT487" s="45"/>
      <c r="BU487" s="45"/>
      <c r="BV487" s="45"/>
      <c r="BW487" s="45"/>
      <c r="BX487" s="45"/>
      <c r="BY487" s="45"/>
      <c r="BZ487" s="45"/>
      <c r="CA487" s="45"/>
      <c r="CB487" s="45"/>
      <c r="CC487" s="45"/>
      <c r="CD487" s="45"/>
      <c r="CE487" s="45"/>
      <c r="CF487" s="45"/>
      <c r="CG487" s="45"/>
      <c r="CH487" s="45"/>
    </row>
    <row r="488" spans="1:86" s="2" customFormat="1" ht="12">
      <c r="A488" s="21" t="s">
        <v>133</v>
      </c>
      <c r="B488" s="20" t="s">
        <v>49</v>
      </c>
      <c r="C488" s="20" t="s">
        <v>9</v>
      </c>
      <c r="D488" s="20" t="s">
        <v>5</v>
      </c>
      <c r="E488" s="20" t="s">
        <v>178</v>
      </c>
      <c r="F488" s="20"/>
      <c r="G488" s="64">
        <f>G489</f>
        <v>66011.199999999997</v>
      </c>
      <c r="H488" s="64">
        <f t="shared" ref="H488:H489" si="136">H489</f>
        <v>0</v>
      </c>
      <c r="I488" s="64">
        <f t="shared" si="134"/>
        <v>66011.199999999997</v>
      </c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I488" s="46"/>
      <c r="AJ488" s="46"/>
      <c r="AK488" s="46"/>
      <c r="AL488" s="46"/>
      <c r="AM488" s="46"/>
      <c r="AN488" s="46"/>
      <c r="AO488" s="46"/>
      <c r="AP488" s="46"/>
      <c r="AQ488" s="46"/>
      <c r="AR488" s="46"/>
      <c r="AS488" s="46"/>
      <c r="AT488" s="46"/>
      <c r="AU488" s="46"/>
      <c r="AV488" s="46"/>
      <c r="AW488" s="46"/>
      <c r="AX488" s="46"/>
      <c r="AY488" s="46"/>
      <c r="AZ488" s="46"/>
      <c r="BA488" s="46"/>
      <c r="BB488" s="46"/>
      <c r="BC488" s="46"/>
      <c r="BD488" s="46"/>
      <c r="BE488" s="46"/>
      <c r="BF488" s="46"/>
      <c r="BG488" s="46"/>
      <c r="BH488" s="46"/>
      <c r="BI488" s="46"/>
      <c r="BJ488" s="46"/>
      <c r="BK488" s="46"/>
      <c r="BL488" s="46"/>
      <c r="BM488" s="46"/>
      <c r="BN488" s="46"/>
      <c r="BO488" s="46"/>
      <c r="BP488" s="46"/>
      <c r="BQ488" s="46"/>
      <c r="BR488" s="46"/>
      <c r="BS488" s="46"/>
      <c r="BT488" s="46"/>
      <c r="BU488" s="46"/>
      <c r="BV488" s="46"/>
      <c r="BW488" s="46"/>
      <c r="BX488" s="46"/>
      <c r="BY488" s="46"/>
      <c r="BZ488" s="46"/>
      <c r="CA488" s="46"/>
      <c r="CB488" s="46"/>
      <c r="CC488" s="46"/>
      <c r="CD488" s="46"/>
      <c r="CE488" s="46"/>
      <c r="CF488" s="46"/>
      <c r="CG488" s="46"/>
      <c r="CH488" s="46"/>
    </row>
    <row r="489" spans="1:86" s="2" customFormat="1" ht="12">
      <c r="A489" s="21" t="s">
        <v>116</v>
      </c>
      <c r="B489" s="20" t="s">
        <v>49</v>
      </c>
      <c r="C489" s="20" t="s">
        <v>9</v>
      </c>
      <c r="D489" s="20" t="s">
        <v>5</v>
      </c>
      <c r="E489" s="20" t="s">
        <v>178</v>
      </c>
      <c r="F489" s="20" t="s">
        <v>94</v>
      </c>
      <c r="G489" s="64">
        <f>G490</f>
        <v>66011.199999999997</v>
      </c>
      <c r="H489" s="64">
        <f t="shared" si="136"/>
        <v>0</v>
      </c>
      <c r="I489" s="64">
        <f t="shared" si="134"/>
        <v>66011.199999999997</v>
      </c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I489" s="46"/>
      <c r="AJ489" s="46"/>
      <c r="AK489" s="46"/>
      <c r="AL489" s="46"/>
      <c r="AM489" s="46"/>
      <c r="AN489" s="46"/>
      <c r="AO489" s="46"/>
      <c r="AP489" s="46"/>
      <c r="AQ489" s="46"/>
      <c r="AR489" s="46"/>
      <c r="AS489" s="46"/>
      <c r="AT489" s="46"/>
      <c r="AU489" s="46"/>
      <c r="AV489" s="46"/>
      <c r="AW489" s="46"/>
      <c r="AX489" s="46"/>
      <c r="AY489" s="46"/>
      <c r="AZ489" s="46"/>
      <c r="BA489" s="46"/>
      <c r="BB489" s="46"/>
      <c r="BC489" s="46"/>
      <c r="BD489" s="46"/>
      <c r="BE489" s="46"/>
      <c r="BF489" s="46"/>
      <c r="BG489" s="46"/>
      <c r="BH489" s="46"/>
      <c r="BI489" s="46"/>
      <c r="BJ489" s="46"/>
      <c r="BK489" s="46"/>
      <c r="BL489" s="46"/>
      <c r="BM489" s="46"/>
      <c r="BN489" s="46"/>
      <c r="BO489" s="46"/>
      <c r="BP489" s="46"/>
      <c r="BQ489" s="46"/>
      <c r="BR489" s="46"/>
      <c r="BS489" s="46"/>
      <c r="BT489" s="46"/>
      <c r="BU489" s="46"/>
      <c r="BV489" s="46"/>
      <c r="BW489" s="46"/>
      <c r="BX489" s="46"/>
      <c r="BY489" s="46"/>
      <c r="BZ489" s="46"/>
      <c r="CA489" s="46"/>
      <c r="CB489" s="46"/>
      <c r="CC489" s="46"/>
      <c r="CD489" s="46"/>
      <c r="CE489" s="46"/>
      <c r="CF489" s="46"/>
      <c r="CG489" s="46"/>
      <c r="CH489" s="46"/>
    </row>
    <row r="490" spans="1:86" s="2" customFormat="1" ht="12">
      <c r="A490" s="21" t="s">
        <v>217</v>
      </c>
      <c r="B490" s="20" t="s">
        <v>49</v>
      </c>
      <c r="C490" s="20" t="s">
        <v>9</v>
      </c>
      <c r="D490" s="20" t="s">
        <v>5</v>
      </c>
      <c r="E490" s="20" t="s">
        <v>178</v>
      </c>
      <c r="F490" s="20" t="s">
        <v>218</v>
      </c>
      <c r="G490" s="64">
        <v>66011.199999999997</v>
      </c>
      <c r="H490" s="103"/>
      <c r="I490" s="64">
        <f t="shared" si="134"/>
        <v>66011.199999999997</v>
      </c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I490" s="46"/>
      <c r="AJ490" s="46"/>
      <c r="AK490" s="46"/>
      <c r="AL490" s="46"/>
      <c r="AM490" s="46"/>
      <c r="AN490" s="46"/>
      <c r="AO490" s="46"/>
      <c r="AP490" s="46"/>
      <c r="AQ490" s="46"/>
      <c r="AR490" s="46"/>
      <c r="AS490" s="46"/>
      <c r="AT490" s="46"/>
      <c r="AU490" s="46"/>
      <c r="AV490" s="46"/>
      <c r="AW490" s="46"/>
      <c r="AX490" s="46"/>
      <c r="AY490" s="46"/>
      <c r="AZ490" s="46"/>
      <c r="BA490" s="46"/>
      <c r="BB490" s="46"/>
      <c r="BC490" s="46"/>
      <c r="BD490" s="46"/>
      <c r="BE490" s="46"/>
      <c r="BF490" s="46"/>
      <c r="BG490" s="46"/>
      <c r="BH490" s="46"/>
      <c r="BI490" s="46"/>
      <c r="BJ490" s="46"/>
      <c r="BK490" s="46"/>
      <c r="BL490" s="46"/>
      <c r="BM490" s="46"/>
      <c r="BN490" s="46"/>
      <c r="BO490" s="46"/>
      <c r="BP490" s="46"/>
      <c r="BQ490" s="46"/>
      <c r="BR490" s="46"/>
      <c r="BS490" s="46"/>
      <c r="BT490" s="46"/>
      <c r="BU490" s="46"/>
      <c r="BV490" s="46"/>
      <c r="BW490" s="46"/>
      <c r="BX490" s="46"/>
      <c r="BY490" s="46"/>
      <c r="BZ490" s="46"/>
      <c r="CA490" s="46"/>
      <c r="CB490" s="46"/>
      <c r="CC490" s="46"/>
      <c r="CD490" s="46"/>
      <c r="CE490" s="46"/>
      <c r="CF490" s="46"/>
      <c r="CG490" s="46"/>
      <c r="CH490" s="46"/>
    </row>
    <row r="491" spans="1:86" s="2" customFormat="1" ht="12">
      <c r="A491" s="21" t="s">
        <v>74</v>
      </c>
      <c r="B491" s="20" t="s">
        <v>49</v>
      </c>
      <c r="C491" s="20" t="s">
        <v>9</v>
      </c>
      <c r="D491" s="20" t="s">
        <v>5</v>
      </c>
      <c r="E491" s="20" t="s">
        <v>179</v>
      </c>
      <c r="F491" s="20"/>
      <c r="G491" s="64">
        <f>G492</f>
        <v>48484.2</v>
      </c>
      <c r="H491" s="64">
        <f t="shared" ref="H491:H492" si="137">H492</f>
        <v>5.2</v>
      </c>
      <c r="I491" s="64">
        <f t="shared" si="134"/>
        <v>48489.399999999994</v>
      </c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I491" s="46"/>
      <c r="AJ491" s="46"/>
      <c r="AK491" s="46"/>
      <c r="AL491" s="46"/>
      <c r="AM491" s="46"/>
      <c r="AN491" s="46"/>
      <c r="AO491" s="46"/>
      <c r="AP491" s="46"/>
      <c r="AQ491" s="46"/>
      <c r="AR491" s="46"/>
      <c r="AS491" s="46"/>
      <c r="AT491" s="46"/>
      <c r="AU491" s="46"/>
      <c r="AV491" s="46"/>
      <c r="AW491" s="46"/>
      <c r="AX491" s="46"/>
      <c r="AY491" s="46"/>
      <c r="AZ491" s="46"/>
      <c r="BA491" s="46"/>
      <c r="BB491" s="46"/>
      <c r="BC491" s="46"/>
      <c r="BD491" s="46"/>
      <c r="BE491" s="46"/>
      <c r="BF491" s="46"/>
      <c r="BG491" s="46"/>
      <c r="BH491" s="46"/>
      <c r="BI491" s="46"/>
      <c r="BJ491" s="46"/>
      <c r="BK491" s="46"/>
      <c r="BL491" s="46"/>
      <c r="BM491" s="46"/>
      <c r="BN491" s="46"/>
      <c r="BO491" s="46"/>
      <c r="BP491" s="46"/>
      <c r="BQ491" s="46"/>
      <c r="BR491" s="46"/>
      <c r="BS491" s="46"/>
      <c r="BT491" s="46"/>
      <c r="BU491" s="46"/>
      <c r="BV491" s="46"/>
      <c r="BW491" s="46"/>
      <c r="BX491" s="46"/>
      <c r="BY491" s="46"/>
      <c r="BZ491" s="46"/>
      <c r="CA491" s="46"/>
      <c r="CB491" s="46"/>
      <c r="CC491" s="46"/>
      <c r="CD491" s="46"/>
      <c r="CE491" s="46"/>
      <c r="CF491" s="46"/>
      <c r="CG491" s="46"/>
      <c r="CH491" s="46"/>
    </row>
    <row r="492" spans="1:86" s="2" customFormat="1" ht="12">
      <c r="A492" s="21" t="s">
        <v>116</v>
      </c>
      <c r="B492" s="20" t="s">
        <v>49</v>
      </c>
      <c r="C492" s="20" t="s">
        <v>9</v>
      </c>
      <c r="D492" s="20" t="s">
        <v>5</v>
      </c>
      <c r="E492" s="20" t="s">
        <v>179</v>
      </c>
      <c r="F492" s="20" t="s">
        <v>94</v>
      </c>
      <c r="G492" s="64">
        <f>G493</f>
        <v>48484.2</v>
      </c>
      <c r="H492" s="64">
        <f t="shared" si="137"/>
        <v>5.2</v>
      </c>
      <c r="I492" s="64">
        <f t="shared" si="134"/>
        <v>48489.399999999994</v>
      </c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I492" s="46"/>
      <c r="AJ492" s="46"/>
      <c r="AK492" s="46"/>
      <c r="AL492" s="46"/>
      <c r="AM492" s="46"/>
      <c r="AN492" s="46"/>
      <c r="AO492" s="46"/>
      <c r="AP492" s="46"/>
      <c r="AQ492" s="46"/>
      <c r="AR492" s="46"/>
      <c r="AS492" s="46"/>
      <c r="AT492" s="46"/>
      <c r="AU492" s="46"/>
      <c r="AV492" s="46"/>
      <c r="AW492" s="46"/>
      <c r="AX492" s="46"/>
      <c r="AY492" s="46"/>
      <c r="AZ492" s="46"/>
      <c r="BA492" s="46"/>
      <c r="BB492" s="46"/>
      <c r="BC492" s="46"/>
      <c r="BD492" s="46"/>
      <c r="BE492" s="46"/>
      <c r="BF492" s="46"/>
      <c r="BG492" s="46"/>
      <c r="BH492" s="46"/>
      <c r="BI492" s="46"/>
      <c r="BJ492" s="46"/>
      <c r="BK492" s="46"/>
      <c r="BL492" s="46"/>
      <c r="BM492" s="46"/>
      <c r="BN492" s="46"/>
      <c r="BO492" s="46"/>
      <c r="BP492" s="46"/>
      <c r="BQ492" s="46"/>
      <c r="BR492" s="46"/>
      <c r="BS492" s="46"/>
      <c r="BT492" s="46"/>
      <c r="BU492" s="46"/>
      <c r="BV492" s="46"/>
      <c r="BW492" s="46"/>
      <c r="BX492" s="46"/>
      <c r="BY492" s="46"/>
      <c r="BZ492" s="46"/>
      <c r="CA492" s="46"/>
      <c r="CB492" s="46"/>
      <c r="CC492" s="46"/>
      <c r="CD492" s="46"/>
      <c r="CE492" s="46"/>
      <c r="CF492" s="46"/>
      <c r="CG492" s="46"/>
      <c r="CH492" s="46"/>
    </row>
    <row r="493" spans="1:86" s="2" customFormat="1" ht="12.75" customHeight="1">
      <c r="A493" s="21" t="s">
        <v>217</v>
      </c>
      <c r="B493" s="20" t="s">
        <v>49</v>
      </c>
      <c r="C493" s="20" t="s">
        <v>9</v>
      </c>
      <c r="D493" s="20" t="s">
        <v>5</v>
      </c>
      <c r="E493" s="20" t="s">
        <v>179</v>
      </c>
      <c r="F493" s="20" t="s">
        <v>218</v>
      </c>
      <c r="G493" s="64">
        <v>48484.2</v>
      </c>
      <c r="H493" s="103">
        <f>1.2+4</f>
        <v>5.2</v>
      </c>
      <c r="I493" s="64">
        <f t="shared" si="134"/>
        <v>48489.399999999994</v>
      </c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I493" s="46"/>
      <c r="AJ493" s="46"/>
      <c r="AK493" s="46"/>
      <c r="AL493" s="46"/>
      <c r="AM493" s="46"/>
      <c r="AN493" s="46"/>
      <c r="AO493" s="46"/>
      <c r="AP493" s="46"/>
      <c r="AQ493" s="46"/>
      <c r="AR493" s="46"/>
      <c r="AS493" s="46"/>
      <c r="AT493" s="46"/>
      <c r="AU493" s="46"/>
      <c r="AV493" s="46"/>
      <c r="AW493" s="46"/>
      <c r="AX493" s="46"/>
      <c r="AY493" s="46"/>
      <c r="AZ493" s="46"/>
      <c r="BA493" s="46"/>
      <c r="BB493" s="46"/>
      <c r="BC493" s="46"/>
      <c r="BD493" s="46"/>
      <c r="BE493" s="46"/>
      <c r="BF493" s="46"/>
      <c r="BG493" s="46"/>
      <c r="BH493" s="46"/>
      <c r="BI493" s="46"/>
      <c r="BJ493" s="46"/>
      <c r="BK493" s="46"/>
      <c r="BL493" s="46"/>
      <c r="BM493" s="46"/>
      <c r="BN493" s="46"/>
      <c r="BO493" s="46"/>
      <c r="BP493" s="46"/>
      <c r="BQ493" s="46"/>
      <c r="BR493" s="46"/>
      <c r="BS493" s="46"/>
      <c r="BT493" s="46"/>
      <c r="BU493" s="46"/>
      <c r="BV493" s="46"/>
      <c r="BW493" s="46"/>
      <c r="BX493" s="46"/>
      <c r="BY493" s="46"/>
      <c r="BZ493" s="46"/>
      <c r="CA493" s="46"/>
      <c r="CB493" s="46"/>
      <c r="CC493" s="46"/>
      <c r="CD493" s="46"/>
      <c r="CE493" s="46"/>
      <c r="CF493" s="46"/>
      <c r="CG493" s="46"/>
      <c r="CH493" s="46"/>
    </row>
    <row r="494" spans="1:86" s="2" customFormat="1" ht="12" hidden="1">
      <c r="A494" s="21" t="s">
        <v>306</v>
      </c>
      <c r="B494" s="20" t="s">
        <v>49</v>
      </c>
      <c r="C494" s="20" t="s">
        <v>9</v>
      </c>
      <c r="D494" s="20" t="s">
        <v>5</v>
      </c>
      <c r="E494" s="20" t="s">
        <v>326</v>
      </c>
      <c r="F494" s="20"/>
      <c r="G494" s="64">
        <f>G495</f>
        <v>0</v>
      </c>
      <c r="H494" s="103"/>
      <c r="I494" s="64">
        <f t="shared" si="134"/>
        <v>0</v>
      </c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I494" s="46"/>
      <c r="AJ494" s="46"/>
      <c r="AK494" s="46"/>
      <c r="AL494" s="46"/>
      <c r="AM494" s="46"/>
      <c r="AN494" s="46"/>
      <c r="AO494" s="46"/>
      <c r="AP494" s="46"/>
      <c r="AQ494" s="46"/>
      <c r="AR494" s="46"/>
      <c r="AS494" s="46"/>
      <c r="AT494" s="46"/>
      <c r="AU494" s="46"/>
      <c r="AV494" s="46"/>
      <c r="AW494" s="46"/>
      <c r="AX494" s="46"/>
      <c r="AY494" s="46"/>
      <c r="AZ494" s="46"/>
      <c r="BA494" s="46"/>
      <c r="BB494" s="46"/>
      <c r="BC494" s="46"/>
      <c r="BD494" s="46"/>
      <c r="BE494" s="46"/>
      <c r="BF494" s="46"/>
      <c r="BG494" s="46"/>
      <c r="BH494" s="46"/>
      <c r="BI494" s="46"/>
      <c r="BJ494" s="46"/>
      <c r="BK494" s="46"/>
      <c r="BL494" s="46"/>
      <c r="BM494" s="46"/>
      <c r="BN494" s="46"/>
      <c r="BO494" s="46"/>
      <c r="BP494" s="46"/>
      <c r="BQ494" s="46"/>
      <c r="BR494" s="46"/>
      <c r="BS494" s="46"/>
      <c r="BT494" s="46"/>
      <c r="BU494" s="46"/>
      <c r="BV494" s="46"/>
      <c r="BW494" s="46"/>
      <c r="BX494" s="46"/>
      <c r="BY494" s="46"/>
      <c r="BZ494" s="46"/>
      <c r="CA494" s="46"/>
      <c r="CB494" s="46"/>
      <c r="CC494" s="46"/>
      <c r="CD494" s="46"/>
      <c r="CE494" s="46"/>
      <c r="CF494" s="46"/>
      <c r="CG494" s="46"/>
      <c r="CH494" s="46"/>
    </row>
    <row r="495" spans="1:86" s="2" customFormat="1" ht="12" hidden="1">
      <c r="A495" s="21" t="s">
        <v>116</v>
      </c>
      <c r="B495" s="20" t="s">
        <v>49</v>
      </c>
      <c r="C495" s="20" t="s">
        <v>9</v>
      </c>
      <c r="D495" s="20" t="s">
        <v>5</v>
      </c>
      <c r="E495" s="20" t="s">
        <v>326</v>
      </c>
      <c r="F495" s="20" t="s">
        <v>94</v>
      </c>
      <c r="G495" s="64">
        <f>G496</f>
        <v>0</v>
      </c>
      <c r="H495" s="103"/>
      <c r="I495" s="64">
        <f t="shared" si="134"/>
        <v>0</v>
      </c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I495" s="46"/>
      <c r="AJ495" s="46"/>
      <c r="AK495" s="46"/>
      <c r="AL495" s="46"/>
      <c r="AM495" s="46"/>
      <c r="AN495" s="46"/>
      <c r="AO495" s="46"/>
      <c r="AP495" s="46"/>
      <c r="AQ495" s="46"/>
      <c r="AR495" s="46"/>
      <c r="AS495" s="46"/>
      <c r="AT495" s="46"/>
      <c r="AU495" s="46"/>
      <c r="AV495" s="46"/>
      <c r="AW495" s="46"/>
      <c r="AX495" s="46"/>
      <c r="AY495" s="46"/>
      <c r="AZ495" s="46"/>
      <c r="BA495" s="46"/>
      <c r="BB495" s="46"/>
      <c r="BC495" s="46"/>
      <c r="BD495" s="46"/>
      <c r="BE495" s="46"/>
      <c r="BF495" s="46"/>
      <c r="BG495" s="46"/>
      <c r="BH495" s="46"/>
      <c r="BI495" s="46"/>
      <c r="BJ495" s="46"/>
      <c r="BK495" s="46"/>
      <c r="BL495" s="46"/>
      <c r="BM495" s="46"/>
      <c r="BN495" s="46"/>
      <c r="BO495" s="46"/>
      <c r="BP495" s="46"/>
      <c r="BQ495" s="46"/>
      <c r="BR495" s="46"/>
      <c r="BS495" s="46"/>
      <c r="BT495" s="46"/>
      <c r="BU495" s="46"/>
      <c r="BV495" s="46"/>
      <c r="BW495" s="46"/>
      <c r="BX495" s="46"/>
      <c r="BY495" s="46"/>
      <c r="BZ495" s="46"/>
      <c r="CA495" s="46"/>
      <c r="CB495" s="46"/>
      <c r="CC495" s="46"/>
      <c r="CD495" s="46"/>
      <c r="CE495" s="46"/>
      <c r="CF495" s="46"/>
      <c r="CG495" s="46"/>
      <c r="CH495" s="46"/>
    </row>
    <row r="496" spans="1:86" s="2" customFormat="1" ht="12" hidden="1">
      <c r="A496" s="21" t="s">
        <v>217</v>
      </c>
      <c r="B496" s="20" t="s">
        <v>49</v>
      </c>
      <c r="C496" s="20" t="s">
        <v>9</v>
      </c>
      <c r="D496" s="20" t="s">
        <v>5</v>
      </c>
      <c r="E496" s="20" t="s">
        <v>326</v>
      </c>
      <c r="F496" s="20" t="s">
        <v>218</v>
      </c>
      <c r="G496" s="64"/>
      <c r="H496" s="103"/>
      <c r="I496" s="64">
        <f t="shared" si="134"/>
        <v>0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12" hidden="1">
      <c r="A497" s="21" t="s">
        <v>335</v>
      </c>
      <c r="B497" s="20" t="s">
        <v>49</v>
      </c>
      <c r="C497" s="20" t="s">
        <v>9</v>
      </c>
      <c r="D497" s="20" t="s">
        <v>5</v>
      </c>
      <c r="E497" s="20" t="s">
        <v>327</v>
      </c>
      <c r="F497" s="20"/>
      <c r="G497" s="64">
        <f>G498</f>
        <v>0</v>
      </c>
      <c r="H497" s="64">
        <f t="shared" ref="H497:H498" si="138">H498</f>
        <v>0</v>
      </c>
      <c r="I497" s="64">
        <f t="shared" si="134"/>
        <v>0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 hidden="1">
      <c r="A498" s="21" t="s">
        <v>116</v>
      </c>
      <c r="B498" s="20" t="s">
        <v>49</v>
      </c>
      <c r="C498" s="20" t="s">
        <v>9</v>
      </c>
      <c r="D498" s="20" t="s">
        <v>5</v>
      </c>
      <c r="E498" s="20" t="s">
        <v>327</v>
      </c>
      <c r="F498" s="20" t="s">
        <v>94</v>
      </c>
      <c r="G498" s="64">
        <f>G499</f>
        <v>0</v>
      </c>
      <c r="H498" s="64">
        <f t="shared" si="138"/>
        <v>0</v>
      </c>
      <c r="I498" s="64">
        <f t="shared" si="134"/>
        <v>0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2" hidden="1">
      <c r="A499" s="21" t="s">
        <v>217</v>
      </c>
      <c r="B499" s="20" t="s">
        <v>49</v>
      </c>
      <c r="C499" s="20" t="s">
        <v>9</v>
      </c>
      <c r="D499" s="20" t="s">
        <v>5</v>
      </c>
      <c r="E499" s="20" t="s">
        <v>327</v>
      </c>
      <c r="F499" s="20" t="s">
        <v>218</v>
      </c>
      <c r="G499" s="64">
        <v>0</v>
      </c>
      <c r="H499" s="103"/>
      <c r="I499" s="64">
        <f t="shared" si="134"/>
        <v>0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 hidden="1">
      <c r="A500" s="21" t="s">
        <v>390</v>
      </c>
      <c r="B500" s="20" t="s">
        <v>49</v>
      </c>
      <c r="C500" s="20" t="s">
        <v>9</v>
      </c>
      <c r="D500" s="20" t="s">
        <v>5</v>
      </c>
      <c r="E500" s="20" t="s">
        <v>361</v>
      </c>
      <c r="F500" s="20"/>
      <c r="G500" s="64">
        <f>G501</f>
        <v>0</v>
      </c>
      <c r="H500" s="64">
        <f>H501</f>
        <v>0</v>
      </c>
      <c r="I500" s="64">
        <f t="shared" si="134"/>
        <v>0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 hidden="1">
      <c r="A501" s="21" t="s">
        <v>116</v>
      </c>
      <c r="B501" s="20" t="s">
        <v>49</v>
      </c>
      <c r="C501" s="20" t="s">
        <v>9</v>
      </c>
      <c r="D501" s="20" t="s">
        <v>5</v>
      </c>
      <c r="E501" s="20" t="s">
        <v>361</v>
      </c>
      <c r="F501" s="20" t="s">
        <v>94</v>
      </c>
      <c r="G501" s="64">
        <f>G502</f>
        <v>0</v>
      </c>
      <c r="H501" s="64">
        <f>H502</f>
        <v>0</v>
      </c>
      <c r="I501" s="64">
        <f t="shared" si="134"/>
        <v>0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.75" hidden="1" customHeight="1">
      <c r="A502" s="21" t="s">
        <v>217</v>
      </c>
      <c r="B502" s="20" t="s">
        <v>49</v>
      </c>
      <c r="C502" s="20" t="s">
        <v>9</v>
      </c>
      <c r="D502" s="20" t="s">
        <v>5</v>
      </c>
      <c r="E502" s="20" t="s">
        <v>361</v>
      </c>
      <c r="F502" s="20" t="s">
        <v>218</v>
      </c>
      <c r="G502" s="64">
        <v>0</v>
      </c>
      <c r="H502" s="103"/>
      <c r="I502" s="64">
        <f t="shared" si="134"/>
        <v>0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 hidden="1">
      <c r="A503" s="21" t="s">
        <v>363</v>
      </c>
      <c r="B503" s="20" t="s">
        <v>49</v>
      </c>
      <c r="C503" s="20" t="s">
        <v>9</v>
      </c>
      <c r="D503" s="20" t="s">
        <v>5</v>
      </c>
      <c r="E503" s="20" t="s">
        <v>362</v>
      </c>
      <c r="F503" s="20"/>
      <c r="G503" s="64">
        <f>G504</f>
        <v>0</v>
      </c>
      <c r="H503" s="103"/>
      <c r="I503" s="64">
        <f t="shared" si="134"/>
        <v>0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 hidden="1">
      <c r="A504" s="21" t="s">
        <v>116</v>
      </c>
      <c r="B504" s="20" t="s">
        <v>49</v>
      </c>
      <c r="C504" s="20" t="s">
        <v>9</v>
      </c>
      <c r="D504" s="20" t="s">
        <v>5</v>
      </c>
      <c r="E504" s="20" t="s">
        <v>362</v>
      </c>
      <c r="F504" s="20" t="s">
        <v>94</v>
      </c>
      <c r="G504" s="64">
        <f>G505</f>
        <v>0</v>
      </c>
      <c r="H504" s="103"/>
      <c r="I504" s="64">
        <f t="shared" si="134"/>
        <v>0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 hidden="1">
      <c r="A505" s="21" t="s">
        <v>217</v>
      </c>
      <c r="B505" s="20" t="s">
        <v>49</v>
      </c>
      <c r="C505" s="20" t="s">
        <v>9</v>
      </c>
      <c r="D505" s="20" t="s">
        <v>5</v>
      </c>
      <c r="E505" s="20" t="s">
        <v>362</v>
      </c>
      <c r="F505" s="20" t="s">
        <v>218</v>
      </c>
      <c r="G505" s="64"/>
      <c r="H505" s="103"/>
      <c r="I505" s="64">
        <f t="shared" si="134"/>
        <v>0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2" customFormat="1" ht="12">
      <c r="A506" s="21" t="s">
        <v>130</v>
      </c>
      <c r="B506" s="20" t="s">
        <v>49</v>
      </c>
      <c r="C506" s="20" t="s">
        <v>9</v>
      </c>
      <c r="D506" s="20" t="s">
        <v>5</v>
      </c>
      <c r="E506" s="20" t="s">
        <v>254</v>
      </c>
      <c r="F506" s="20"/>
      <c r="G506" s="64">
        <f>G510+G513+G507+G516</f>
        <v>6560.8</v>
      </c>
      <c r="H506" s="64">
        <f>H510+H513+H507+H516</f>
        <v>-80</v>
      </c>
      <c r="I506" s="64">
        <f t="shared" si="134"/>
        <v>6480.8</v>
      </c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I506" s="46"/>
      <c r="AJ506" s="46"/>
      <c r="AK506" s="46"/>
      <c r="AL506" s="46"/>
      <c r="AM506" s="46"/>
      <c r="AN506" s="46"/>
      <c r="AO506" s="46"/>
      <c r="AP506" s="46"/>
      <c r="AQ506" s="46"/>
      <c r="AR506" s="46"/>
      <c r="AS506" s="46"/>
      <c r="AT506" s="46"/>
      <c r="AU506" s="46"/>
      <c r="AV506" s="46"/>
      <c r="AW506" s="46"/>
      <c r="AX506" s="46"/>
      <c r="AY506" s="46"/>
      <c r="AZ506" s="46"/>
      <c r="BA506" s="46"/>
      <c r="BB506" s="46"/>
      <c r="BC506" s="46"/>
      <c r="BD506" s="46"/>
      <c r="BE506" s="46"/>
      <c r="BF506" s="46"/>
      <c r="BG506" s="46"/>
      <c r="BH506" s="46"/>
      <c r="BI506" s="46"/>
      <c r="BJ506" s="46"/>
      <c r="BK506" s="46"/>
      <c r="BL506" s="46"/>
      <c r="BM506" s="46"/>
      <c r="BN506" s="46"/>
      <c r="BO506" s="46"/>
      <c r="BP506" s="46"/>
      <c r="BQ506" s="46"/>
      <c r="BR506" s="46"/>
      <c r="BS506" s="46"/>
      <c r="BT506" s="46"/>
      <c r="BU506" s="46"/>
      <c r="BV506" s="46"/>
      <c r="BW506" s="46"/>
      <c r="BX506" s="46"/>
      <c r="BY506" s="46"/>
      <c r="BZ506" s="46"/>
      <c r="CA506" s="46"/>
      <c r="CB506" s="46"/>
      <c r="CC506" s="46"/>
      <c r="CD506" s="46"/>
      <c r="CE506" s="46"/>
      <c r="CF506" s="46"/>
      <c r="CG506" s="46"/>
      <c r="CH506" s="46"/>
    </row>
    <row r="507" spans="1:86" s="2" customFormat="1" ht="39.75" customHeight="1">
      <c r="A507" s="21" t="s">
        <v>132</v>
      </c>
      <c r="B507" s="20" t="s">
        <v>49</v>
      </c>
      <c r="C507" s="20" t="s">
        <v>9</v>
      </c>
      <c r="D507" s="20" t="s">
        <v>5</v>
      </c>
      <c r="E507" s="20" t="s">
        <v>291</v>
      </c>
      <c r="F507" s="20"/>
      <c r="G507" s="64">
        <f>G508</f>
        <v>5814</v>
      </c>
      <c r="H507" s="64">
        <f t="shared" ref="H507:H508" si="139">H508</f>
        <v>-80</v>
      </c>
      <c r="I507" s="64">
        <f t="shared" si="134"/>
        <v>5734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2">
      <c r="A508" s="21" t="s">
        <v>116</v>
      </c>
      <c r="B508" s="20" t="s">
        <v>49</v>
      </c>
      <c r="C508" s="20" t="s">
        <v>9</v>
      </c>
      <c r="D508" s="20" t="s">
        <v>5</v>
      </c>
      <c r="E508" s="20" t="s">
        <v>291</v>
      </c>
      <c r="F508" s="20" t="s">
        <v>94</v>
      </c>
      <c r="G508" s="64">
        <f>G509</f>
        <v>5814</v>
      </c>
      <c r="H508" s="64">
        <f t="shared" si="139"/>
        <v>-80</v>
      </c>
      <c r="I508" s="64">
        <f t="shared" si="134"/>
        <v>5734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>
      <c r="A509" s="21" t="s">
        <v>217</v>
      </c>
      <c r="B509" s="20" t="s">
        <v>49</v>
      </c>
      <c r="C509" s="20" t="s">
        <v>9</v>
      </c>
      <c r="D509" s="20" t="s">
        <v>5</v>
      </c>
      <c r="E509" s="20" t="s">
        <v>291</v>
      </c>
      <c r="F509" s="20" t="s">
        <v>218</v>
      </c>
      <c r="G509" s="64">
        <v>5814</v>
      </c>
      <c r="H509" s="103">
        <f>-80</f>
        <v>-80</v>
      </c>
      <c r="I509" s="64">
        <f t="shared" si="134"/>
        <v>5734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24">
      <c r="A510" s="21" t="s">
        <v>98</v>
      </c>
      <c r="B510" s="20" t="s">
        <v>49</v>
      </c>
      <c r="C510" s="20" t="s">
        <v>9</v>
      </c>
      <c r="D510" s="20" t="s">
        <v>5</v>
      </c>
      <c r="E510" s="20" t="s">
        <v>261</v>
      </c>
      <c r="F510" s="20"/>
      <c r="G510" s="64">
        <f>G511</f>
        <v>731.8</v>
      </c>
      <c r="H510" s="64">
        <f t="shared" ref="H510:H511" si="140">H511</f>
        <v>0</v>
      </c>
      <c r="I510" s="64">
        <f t="shared" si="134"/>
        <v>731.8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14.25" customHeight="1">
      <c r="A511" s="21" t="s">
        <v>95</v>
      </c>
      <c r="B511" s="20" t="s">
        <v>49</v>
      </c>
      <c r="C511" s="20" t="s">
        <v>9</v>
      </c>
      <c r="D511" s="20" t="s">
        <v>5</v>
      </c>
      <c r="E511" s="20" t="s">
        <v>263</v>
      </c>
      <c r="F511" s="20" t="s">
        <v>94</v>
      </c>
      <c r="G511" s="64">
        <f>G512</f>
        <v>731.8</v>
      </c>
      <c r="H511" s="64">
        <f t="shared" si="140"/>
        <v>0</v>
      </c>
      <c r="I511" s="64">
        <f t="shared" si="134"/>
        <v>731.8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3.5" customHeight="1">
      <c r="A512" s="21" t="s">
        <v>217</v>
      </c>
      <c r="B512" s="20" t="s">
        <v>49</v>
      </c>
      <c r="C512" s="20" t="s">
        <v>9</v>
      </c>
      <c r="D512" s="20" t="s">
        <v>5</v>
      </c>
      <c r="E512" s="20" t="s">
        <v>261</v>
      </c>
      <c r="F512" s="20" t="s">
        <v>218</v>
      </c>
      <c r="G512" s="64">
        <v>731.8</v>
      </c>
      <c r="H512" s="103"/>
      <c r="I512" s="64">
        <f t="shared" si="134"/>
        <v>731.8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24" hidden="1">
      <c r="A513" s="21" t="s">
        <v>96</v>
      </c>
      <c r="B513" s="20" t="s">
        <v>49</v>
      </c>
      <c r="C513" s="20" t="s">
        <v>9</v>
      </c>
      <c r="D513" s="20" t="s">
        <v>5</v>
      </c>
      <c r="E513" s="20" t="s">
        <v>264</v>
      </c>
      <c r="F513" s="20"/>
      <c r="G513" s="64">
        <f>G514</f>
        <v>0</v>
      </c>
      <c r="H513" s="64">
        <f t="shared" ref="H513:H514" si="141">H514</f>
        <v>0</v>
      </c>
      <c r="I513" s="64">
        <f t="shared" si="134"/>
        <v>0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3.5" hidden="1" customHeight="1">
      <c r="A514" s="21" t="s">
        <v>95</v>
      </c>
      <c r="B514" s="20" t="s">
        <v>49</v>
      </c>
      <c r="C514" s="20" t="s">
        <v>9</v>
      </c>
      <c r="D514" s="20" t="s">
        <v>5</v>
      </c>
      <c r="E514" s="20" t="s">
        <v>264</v>
      </c>
      <c r="F514" s="20" t="s">
        <v>94</v>
      </c>
      <c r="G514" s="64">
        <f>G515</f>
        <v>0</v>
      </c>
      <c r="H514" s="64">
        <f t="shared" si="141"/>
        <v>0</v>
      </c>
      <c r="I514" s="64">
        <f t="shared" si="134"/>
        <v>0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2" hidden="1">
      <c r="A515" s="21" t="s">
        <v>217</v>
      </c>
      <c r="B515" s="20" t="s">
        <v>49</v>
      </c>
      <c r="C515" s="20" t="s">
        <v>9</v>
      </c>
      <c r="D515" s="20" t="s">
        <v>5</v>
      </c>
      <c r="E515" s="20" t="s">
        <v>264</v>
      </c>
      <c r="F515" s="20" t="s">
        <v>218</v>
      </c>
      <c r="G515" s="64">
        <v>0</v>
      </c>
      <c r="H515" s="103"/>
      <c r="I515" s="64">
        <f t="shared" si="134"/>
        <v>0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36">
      <c r="A516" s="21" t="s">
        <v>204</v>
      </c>
      <c r="B516" s="20" t="s">
        <v>49</v>
      </c>
      <c r="C516" s="20" t="s">
        <v>9</v>
      </c>
      <c r="D516" s="20" t="s">
        <v>5</v>
      </c>
      <c r="E516" s="20" t="s">
        <v>490</v>
      </c>
      <c r="F516" s="20"/>
      <c r="G516" s="64">
        <f>G517</f>
        <v>15</v>
      </c>
      <c r="H516" s="64">
        <f>H517</f>
        <v>0</v>
      </c>
      <c r="I516" s="64">
        <f t="shared" si="134"/>
        <v>15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16.5" customHeight="1">
      <c r="A517" s="21" t="s">
        <v>95</v>
      </c>
      <c r="B517" s="20" t="s">
        <v>49</v>
      </c>
      <c r="C517" s="20" t="s">
        <v>9</v>
      </c>
      <c r="D517" s="20" t="s">
        <v>5</v>
      </c>
      <c r="E517" s="20" t="s">
        <v>490</v>
      </c>
      <c r="F517" s="20" t="s">
        <v>94</v>
      </c>
      <c r="G517" s="64">
        <f>G518</f>
        <v>15</v>
      </c>
      <c r="H517" s="64">
        <f>H518</f>
        <v>0</v>
      </c>
      <c r="I517" s="64">
        <f t="shared" si="134"/>
        <v>15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2">
      <c r="A518" s="21" t="s">
        <v>217</v>
      </c>
      <c r="B518" s="20" t="s">
        <v>49</v>
      </c>
      <c r="C518" s="20" t="s">
        <v>9</v>
      </c>
      <c r="D518" s="20" t="s">
        <v>5</v>
      </c>
      <c r="E518" s="20" t="s">
        <v>490</v>
      </c>
      <c r="F518" s="20" t="s">
        <v>218</v>
      </c>
      <c r="G518" s="64">
        <v>15</v>
      </c>
      <c r="H518" s="103"/>
      <c r="I518" s="64">
        <f t="shared" si="134"/>
        <v>15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>
      <c r="A519" s="21" t="s">
        <v>439</v>
      </c>
      <c r="B519" s="20" t="s">
        <v>49</v>
      </c>
      <c r="C519" s="20" t="s">
        <v>9</v>
      </c>
      <c r="D519" s="20" t="s">
        <v>5</v>
      </c>
      <c r="E519" s="20" t="s">
        <v>440</v>
      </c>
      <c r="F519" s="20"/>
      <c r="G519" s="64">
        <f>G523+G526+G529+G520</f>
        <v>12171.7</v>
      </c>
      <c r="H519" s="64">
        <f>H523+H526+H529+H520</f>
        <v>14.8</v>
      </c>
      <c r="I519" s="64">
        <f t="shared" si="134"/>
        <v>12186.5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 hidden="1">
      <c r="A520" s="21" t="s">
        <v>93</v>
      </c>
      <c r="B520" s="20" t="s">
        <v>49</v>
      </c>
      <c r="C520" s="20" t="s">
        <v>9</v>
      </c>
      <c r="D520" s="20" t="s">
        <v>5</v>
      </c>
      <c r="E520" s="20" t="s">
        <v>454</v>
      </c>
      <c r="F520" s="20"/>
      <c r="G520" s="64">
        <f>G521</f>
        <v>0</v>
      </c>
      <c r="H520" s="64">
        <f t="shared" ref="H520:H521" si="142">H521</f>
        <v>0</v>
      </c>
      <c r="I520" s="64">
        <f t="shared" si="134"/>
        <v>0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2" customFormat="1" ht="12" hidden="1">
      <c r="A521" s="21" t="s">
        <v>116</v>
      </c>
      <c r="B521" s="20" t="s">
        <v>49</v>
      </c>
      <c r="C521" s="20" t="s">
        <v>9</v>
      </c>
      <c r="D521" s="20" t="s">
        <v>5</v>
      </c>
      <c r="E521" s="20" t="s">
        <v>454</v>
      </c>
      <c r="F521" s="20" t="s">
        <v>94</v>
      </c>
      <c r="G521" s="64">
        <f>G522</f>
        <v>0</v>
      </c>
      <c r="H521" s="64">
        <f t="shared" si="142"/>
        <v>0</v>
      </c>
      <c r="I521" s="64">
        <f t="shared" si="134"/>
        <v>0</v>
      </c>
      <c r="J521" s="46"/>
      <c r="K521" s="46"/>
      <c r="L521" s="46"/>
      <c r="M521" s="46"/>
      <c r="N521" s="46"/>
      <c r="O521" s="46"/>
      <c r="P521" s="46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  <c r="AH521" s="46"/>
      <c r="AI521" s="46"/>
      <c r="AJ521" s="46"/>
      <c r="AK521" s="46"/>
      <c r="AL521" s="46"/>
      <c r="AM521" s="46"/>
      <c r="AN521" s="46"/>
      <c r="AO521" s="46"/>
      <c r="AP521" s="46"/>
      <c r="AQ521" s="46"/>
      <c r="AR521" s="46"/>
      <c r="AS521" s="46"/>
      <c r="AT521" s="46"/>
      <c r="AU521" s="46"/>
      <c r="AV521" s="46"/>
      <c r="AW521" s="46"/>
      <c r="AX521" s="46"/>
      <c r="AY521" s="46"/>
      <c r="AZ521" s="46"/>
      <c r="BA521" s="46"/>
      <c r="BB521" s="46"/>
      <c r="BC521" s="46"/>
      <c r="BD521" s="46"/>
      <c r="BE521" s="46"/>
      <c r="BF521" s="46"/>
      <c r="BG521" s="46"/>
      <c r="BH521" s="46"/>
      <c r="BI521" s="46"/>
      <c r="BJ521" s="46"/>
      <c r="BK521" s="46"/>
      <c r="BL521" s="46"/>
      <c r="BM521" s="46"/>
      <c r="BN521" s="46"/>
      <c r="BO521" s="46"/>
      <c r="BP521" s="46"/>
      <c r="BQ521" s="46"/>
      <c r="BR521" s="46"/>
      <c r="BS521" s="46"/>
      <c r="BT521" s="46"/>
      <c r="BU521" s="46"/>
      <c r="BV521" s="46"/>
      <c r="BW521" s="46"/>
      <c r="BX521" s="46"/>
      <c r="BY521" s="46"/>
      <c r="BZ521" s="46"/>
      <c r="CA521" s="46"/>
      <c r="CB521" s="46"/>
      <c r="CC521" s="46"/>
      <c r="CD521" s="46"/>
      <c r="CE521" s="46"/>
      <c r="CF521" s="46"/>
      <c r="CG521" s="46"/>
      <c r="CH521" s="46"/>
    </row>
    <row r="522" spans="1:86" s="2" customFormat="1" ht="12" hidden="1">
      <c r="A522" s="21" t="s">
        <v>217</v>
      </c>
      <c r="B522" s="20" t="s">
        <v>49</v>
      </c>
      <c r="C522" s="20" t="s">
        <v>9</v>
      </c>
      <c r="D522" s="20" t="s">
        <v>5</v>
      </c>
      <c r="E522" s="20" t="s">
        <v>454</v>
      </c>
      <c r="F522" s="20" t="s">
        <v>218</v>
      </c>
      <c r="G522" s="64"/>
      <c r="H522" s="103"/>
      <c r="I522" s="64">
        <f t="shared" si="134"/>
        <v>0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>
      <c r="A523" s="21" t="s">
        <v>441</v>
      </c>
      <c r="B523" s="20" t="s">
        <v>49</v>
      </c>
      <c r="C523" s="20" t="s">
        <v>9</v>
      </c>
      <c r="D523" s="20" t="s">
        <v>5</v>
      </c>
      <c r="E523" s="20" t="s">
        <v>443</v>
      </c>
      <c r="F523" s="20"/>
      <c r="G523" s="64">
        <f>G524</f>
        <v>526.1</v>
      </c>
      <c r="H523" s="64">
        <f>H524</f>
        <v>16</v>
      </c>
      <c r="I523" s="64">
        <f t="shared" si="134"/>
        <v>542.1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4.25" customHeight="1">
      <c r="A524" s="21" t="s">
        <v>95</v>
      </c>
      <c r="B524" s="20" t="s">
        <v>49</v>
      </c>
      <c r="C524" s="20" t="s">
        <v>9</v>
      </c>
      <c r="D524" s="20" t="s">
        <v>5</v>
      </c>
      <c r="E524" s="20" t="s">
        <v>443</v>
      </c>
      <c r="F524" s="20" t="s">
        <v>94</v>
      </c>
      <c r="G524" s="64">
        <f>G525</f>
        <v>526.1</v>
      </c>
      <c r="H524" s="64">
        <f>H525</f>
        <v>16</v>
      </c>
      <c r="I524" s="64">
        <f t="shared" si="134"/>
        <v>542.1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217</v>
      </c>
      <c r="B525" s="20" t="s">
        <v>49</v>
      </c>
      <c r="C525" s="20" t="s">
        <v>9</v>
      </c>
      <c r="D525" s="20" t="s">
        <v>5</v>
      </c>
      <c r="E525" s="20" t="s">
        <v>443</v>
      </c>
      <c r="F525" s="20" t="s">
        <v>218</v>
      </c>
      <c r="G525" s="64">
        <v>526.1</v>
      </c>
      <c r="H525" s="103">
        <f>16</f>
        <v>16</v>
      </c>
      <c r="I525" s="64">
        <f t="shared" si="134"/>
        <v>542.1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2" customFormat="1" ht="12">
      <c r="A526" s="21" t="s">
        <v>390</v>
      </c>
      <c r="B526" s="20" t="s">
        <v>49</v>
      </c>
      <c r="C526" s="20" t="s">
        <v>9</v>
      </c>
      <c r="D526" s="20" t="s">
        <v>5</v>
      </c>
      <c r="E526" s="20" t="s">
        <v>446</v>
      </c>
      <c r="F526" s="20"/>
      <c r="G526" s="64">
        <f>G527</f>
        <v>2140.6</v>
      </c>
      <c r="H526" s="64">
        <f>H527</f>
        <v>-1.2</v>
      </c>
      <c r="I526" s="64">
        <f t="shared" si="134"/>
        <v>2139.4</v>
      </c>
      <c r="J526" s="46"/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  <c r="CB526" s="46"/>
      <c r="CC526" s="46"/>
      <c r="CD526" s="46"/>
      <c r="CE526" s="46"/>
      <c r="CF526" s="46"/>
      <c r="CG526" s="46"/>
      <c r="CH526" s="46"/>
    </row>
    <row r="527" spans="1:86" s="2" customFormat="1" ht="12">
      <c r="A527" s="21" t="s">
        <v>116</v>
      </c>
      <c r="B527" s="20" t="s">
        <v>49</v>
      </c>
      <c r="C527" s="20" t="s">
        <v>9</v>
      </c>
      <c r="D527" s="20" t="s">
        <v>5</v>
      </c>
      <c r="E527" s="20" t="s">
        <v>446</v>
      </c>
      <c r="F527" s="20" t="s">
        <v>94</v>
      </c>
      <c r="G527" s="64">
        <f>G528</f>
        <v>2140.6</v>
      </c>
      <c r="H527" s="64">
        <f>H528</f>
        <v>-1.2</v>
      </c>
      <c r="I527" s="64">
        <f t="shared" si="134"/>
        <v>2139.4</v>
      </c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  <c r="AX527" s="46"/>
      <c r="AY527" s="46"/>
      <c r="AZ527" s="46"/>
      <c r="BA527" s="46"/>
      <c r="BB527" s="46"/>
      <c r="BC527" s="46"/>
      <c r="BD527" s="46"/>
      <c r="BE527" s="46"/>
      <c r="BF527" s="46"/>
      <c r="BG527" s="46"/>
      <c r="BH527" s="46"/>
      <c r="BI527" s="46"/>
      <c r="BJ527" s="46"/>
      <c r="BK527" s="46"/>
      <c r="BL527" s="46"/>
      <c r="BM527" s="46"/>
      <c r="BN527" s="46"/>
      <c r="BO527" s="46"/>
      <c r="BP527" s="46"/>
      <c r="BQ527" s="46"/>
      <c r="BR527" s="46"/>
      <c r="BS527" s="46"/>
      <c r="BT527" s="46"/>
      <c r="BU527" s="46"/>
      <c r="BV527" s="46"/>
      <c r="BW527" s="46"/>
      <c r="BX527" s="46"/>
      <c r="BY527" s="46"/>
      <c r="BZ527" s="46"/>
      <c r="CA527" s="46"/>
      <c r="CB527" s="46"/>
      <c r="CC527" s="46"/>
      <c r="CD527" s="46"/>
      <c r="CE527" s="46"/>
      <c r="CF527" s="46"/>
      <c r="CG527" s="46"/>
      <c r="CH527" s="46"/>
    </row>
    <row r="528" spans="1:86" s="2" customFormat="1" ht="12">
      <c r="A528" s="21" t="s">
        <v>217</v>
      </c>
      <c r="B528" s="20" t="s">
        <v>49</v>
      </c>
      <c r="C528" s="20" t="s">
        <v>9</v>
      </c>
      <c r="D528" s="20" t="s">
        <v>5</v>
      </c>
      <c r="E528" s="20" t="s">
        <v>446</v>
      </c>
      <c r="F528" s="20" t="s">
        <v>218</v>
      </c>
      <c r="G528" s="64">
        <v>2140.6</v>
      </c>
      <c r="H528" s="103">
        <f>-1.2</f>
        <v>-1.2</v>
      </c>
      <c r="I528" s="64">
        <f t="shared" si="134"/>
        <v>2139.4</v>
      </c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  <c r="AX528" s="46"/>
      <c r="AY528" s="46"/>
      <c r="AZ528" s="46"/>
      <c r="BA528" s="46"/>
      <c r="BB528" s="46"/>
      <c r="BC528" s="46"/>
      <c r="BD528" s="46"/>
      <c r="BE528" s="46"/>
      <c r="BF528" s="46"/>
      <c r="BG528" s="46"/>
      <c r="BH528" s="46"/>
      <c r="BI528" s="46"/>
      <c r="BJ528" s="46"/>
      <c r="BK528" s="46"/>
      <c r="BL528" s="46"/>
      <c r="BM528" s="46"/>
      <c r="BN528" s="46"/>
      <c r="BO528" s="46"/>
      <c r="BP528" s="46"/>
      <c r="BQ528" s="46"/>
      <c r="BR528" s="46"/>
      <c r="BS528" s="46"/>
      <c r="BT528" s="46"/>
      <c r="BU528" s="46"/>
      <c r="BV528" s="46"/>
      <c r="BW528" s="46"/>
      <c r="BX528" s="46"/>
      <c r="BY528" s="46"/>
      <c r="BZ528" s="46"/>
      <c r="CA528" s="46"/>
      <c r="CB528" s="46"/>
      <c r="CC528" s="46"/>
      <c r="CD528" s="46"/>
      <c r="CE528" s="46"/>
      <c r="CF528" s="46"/>
      <c r="CG528" s="46"/>
      <c r="CH528" s="46"/>
    </row>
    <row r="529" spans="1:86" s="2" customFormat="1" ht="12">
      <c r="A529" s="21" t="s">
        <v>335</v>
      </c>
      <c r="B529" s="20" t="s">
        <v>49</v>
      </c>
      <c r="C529" s="20" t="s">
        <v>9</v>
      </c>
      <c r="D529" s="20" t="s">
        <v>5</v>
      </c>
      <c r="E529" s="20" t="s">
        <v>447</v>
      </c>
      <c r="F529" s="20"/>
      <c r="G529" s="64">
        <f>G530</f>
        <v>9505</v>
      </c>
      <c r="H529" s="64">
        <f t="shared" ref="H529:H530" si="143">H530</f>
        <v>0</v>
      </c>
      <c r="I529" s="64">
        <f t="shared" si="134"/>
        <v>9505</v>
      </c>
      <c r="J529" s="46"/>
      <c r="K529" s="46"/>
      <c r="L529" s="46"/>
      <c r="M529" s="46"/>
      <c r="N529" s="46"/>
      <c r="O529" s="46"/>
      <c r="P529" s="46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  <c r="AH529" s="46"/>
      <c r="AI529" s="46"/>
      <c r="AJ529" s="46"/>
      <c r="AK529" s="46"/>
      <c r="AL529" s="46"/>
      <c r="AM529" s="46"/>
      <c r="AN529" s="46"/>
      <c r="AO529" s="46"/>
      <c r="AP529" s="46"/>
      <c r="AQ529" s="46"/>
      <c r="AR529" s="46"/>
      <c r="AS529" s="46"/>
      <c r="AT529" s="46"/>
      <c r="AU529" s="46"/>
      <c r="AV529" s="46"/>
      <c r="AW529" s="46"/>
      <c r="AX529" s="46"/>
      <c r="AY529" s="46"/>
      <c r="AZ529" s="46"/>
      <c r="BA529" s="46"/>
      <c r="BB529" s="46"/>
      <c r="BC529" s="46"/>
      <c r="BD529" s="46"/>
      <c r="BE529" s="46"/>
      <c r="BF529" s="46"/>
      <c r="BG529" s="46"/>
      <c r="BH529" s="46"/>
      <c r="BI529" s="46"/>
      <c r="BJ529" s="46"/>
      <c r="BK529" s="46"/>
      <c r="BL529" s="46"/>
      <c r="BM529" s="46"/>
      <c r="BN529" s="46"/>
      <c r="BO529" s="46"/>
      <c r="BP529" s="46"/>
      <c r="BQ529" s="46"/>
      <c r="BR529" s="46"/>
      <c r="BS529" s="46"/>
      <c r="BT529" s="46"/>
      <c r="BU529" s="46"/>
      <c r="BV529" s="46"/>
      <c r="BW529" s="46"/>
      <c r="BX529" s="46"/>
      <c r="BY529" s="46"/>
      <c r="BZ529" s="46"/>
      <c r="CA529" s="46"/>
      <c r="CB529" s="46"/>
      <c r="CC529" s="46"/>
      <c r="CD529" s="46"/>
      <c r="CE529" s="46"/>
      <c r="CF529" s="46"/>
      <c r="CG529" s="46"/>
      <c r="CH529" s="46"/>
    </row>
    <row r="530" spans="1:86" s="2" customFormat="1" ht="12">
      <c r="A530" s="21" t="s">
        <v>116</v>
      </c>
      <c r="B530" s="20" t="s">
        <v>49</v>
      </c>
      <c r="C530" s="20" t="s">
        <v>9</v>
      </c>
      <c r="D530" s="20" t="s">
        <v>5</v>
      </c>
      <c r="E530" s="20" t="s">
        <v>447</v>
      </c>
      <c r="F530" s="20" t="s">
        <v>94</v>
      </c>
      <c r="G530" s="64">
        <f>G531</f>
        <v>9505</v>
      </c>
      <c r="H530" s="64">
        <f t="shared" si="143"/>
        <v>0</v>
      </c>
      <c r="I530" s="64">
        <f t="shared" si="134"/>
        <v>9505</v>
      </c>
      <c r="J530" s="46"/>
      <c r="K530" s="46"/>
      <c r="L530" s="46"/>
      <c r="M530" s="46"/>
      <c r="N530" s="46"/>
      <c r="O530" s="46"/>
      <c r="P530" s="46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  <c r="AH530" s="46"/>
      <c r="AI530" s="46"/>
      <c r="AJ530" s="46"/>
      <c r="AK530" s="46"/>
      <c r="AL530" s="46"/>
      <c r="AM530" s="46"/>
      <c r="AN530" s="46"/>
      <c r="AO530" s="46"/>
      <c r="AP530" s="46"/>
      <c r="AQ530" s="46"/>
      <c r="AR530" s="46"/>
      <c r="AS530" s="46"/>
      <c r="AT530" s="46"/>
      <c r="AU530" s="46"/>
      <c r="AV530" s="46"/>
      <c r="AW530" s="46"/>
      <c r="AX530" s="46"/>
      <c r="AY530" s="46"/>
      <c r="AZ530" s="46"/>
      <c r="BA530" s="46"/>
      <c r="BB530" s="46"/>
      <c r="BC530" s="46"/>
      <c r="BD530" s="46"/>
      <c r="BE530" s="46"/>
      <c r="BF530" s="46"/>
      <c r="BG530" s="46"/>
      <c r="BH530" s="46"/>
      <c r="BI530" s="46"/>
      <c r="BJ530" s="46"/>
      <c r="BK530" s="46"/>
      <c r="BL530" s="46"/>
      <c r="BM530" s="46"/>
      <c r="BN530" s="46"/>
      <c r="BO530" s="46"/>
      <c r="BP530" s="46"/>
      <c r="BQ530" s="46"/>
      <c r="BR530" s="46"/>
      <c r="BS530" s="46"/>
      <c r="BT530" s="46"/>
      <c r="BU530" s="46"/>
      <c r="BV530" s="46"/>
      <c r="BW530" s="46"/>
      <c r="BX530" s="46"/>
      <c r="BY530" s="46"/>
      <c r="BZ530" s="46"/>
      <c r="CA530" s="46"/>
      <c r="CB530" s="46"/>
      <c r="CC530" s="46"/>
      <c r="CD530" s="46"/>
      <c r="CE530" s="46"/>
      <c r="CF530" s="46"/>
      <c r="CG530" s="46"/>
      <c r="CH530" s="46"/>
    </row>
    <row r="531" spans="1:86" s="2" customFormat="1" ht="12">
      <c r="A531" s="21" t="s">
        <v>217</v>
      </c>
      <c r="B531" s="20" t="s">
        <v>49</v>
      </c>
      <c r="C531" s="20" t="s">
        <v>9</v>
      </c>
      <c r="D531" s="20" t="s">
        <v>5</v>
      </c>
      <c r="E531" s="20" t="s">
        <v>447</v>
      </c>
      <c r="F531" s="20" t="s">
        <v>218</v>
      </c>
      <c r="G531" s="64">
        <v>9505</v>
      </c>
      <c r="H531" s="103"/>
      <c r="I531" s="64">
        <f t="shared" si="134"/>
        <v>9505</v>
      </c>
      <c r="J531" s="46"/>
      <c r="K531" s="46"/>
      <c r="L531" s="46"/>
      <c r="M531" s="46"/>
      <c r="N531" s="46"/>
      <c r="O531" s="46"/>
      <c r="P531" s="46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  <c r="AH531" s="46"/>
      <c r="AI531" s="46"/>
      <c r="AJ531" s="46"/>
      <c r="AK531" s="46"/>
      <c r="AL531" s="46"/>
      <c r="AM531" s="46"/>
      <c r="AN531" s="46"/>
      <c r="AO531" s="46"/>
      <c r="AP531" s="46"/>
      <c r="AQ531" s="46"/>
      <c r="AR531" s="46"/>
      <c r="AS531" s="46"/>
      <c r="AT531" s="46"/>
      <c r="AU531" s="46"/>
      <c r="AV531" s="46"/>
      <c r="AW531" s="46"/>
      <c r="AX531" s="46"/>
      <c r="AY531" s="46"/>
      <c r="AZ531" s="46"/>
      <c r="BA531" s="46"/>
      <c r="BB531" s="46"/>
      <c r="BC531" s="46"/>
      <c r="BD531" s="46"/>
      <c r="BE531" s="46"/>
      <c r="BF531" s="46"/>
      <c r="BG531" s="46"/>
      <c r="BH531" s="46"/>
      <c r="BI531" s="46"/>
      <c r="BJ531" s="46"/>
      <c r="BK531" s="46"/>
      <c r="BL531" s="46"/>
      <c r="BM531" s="46"/>
      <c r="BN531" s="46"/>
      <c r="BO531" s="46"/>
      <c r="BP531" s="46"/>
      <c r="BQ531" s="46"/>
      <c r="BR531" s="46"/>
      <c r="BS531" s="46"/>
      <c r="BT531" s="46"/>
      <c r="BU531" s="46"/>
      <c r="BV531" s="46"/>
      <c r="BW531" s="46"/>
      <c r="BX531" s="46"/>
      <c r="BY531" s="46"/>
      <c r="BZ531" s="46"/>
      <c r="CA531" s="46"/>
      <c r="CB531" s="46"/>
      <c r="CC531" s="46"/>
      <c r="CD531" s="46"/>
      <c r="CE531" s="46"/>
      <c r="CF531" s="46"/>
      <c r="CG531" s="46"/>
      <c r="CH531" s="46"/>
    </row>
    <row r="532" spans="1:86" s="2" customFormat="1" ht="12">
      <c r="A532" s="22" t="s">
        <v>18</v>
      </c>
      <c r="B532" s="18" t="s">
        <v>49</v>
      </c>
      <c r="C532" s="18" t="s">
        <v>9</v>
      </c>
      <c r="D532" s="18" t="s">
        <v>6</v>
      </c>
      <c r="E532" s="18"/>
      <c r="F532" s="18"/>
      <c r="G532" s="65">
        <f>G533</f>
        <v>286373.09999999998</v>
      </c>
      <c r="H532" s="65">
        <f t="shared" ref="H532" si="144">H533</f>
        <v>7424.4</v>
      </c>
      <c r="I532" s="65">
        <f t="shared" si="134"/>
        <v>293797.5</v>
      </c>
      <c r="J532" s="46"/>
      <c r="K532" s="46"/>
      <c r="L532" s="46"/>
      <c r="M532" s="46"/>
      <c r="N532" s="46"/>
      <c r="O532" s="46"/>
      <c r="P532" s="46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  <c r="AH532" s="46"/>
      <c r="AI532" s="46"/>
      <c r="AJ532" s="46"/>
      <c r="AK532" s="46"/>
      <c r="AL532" s="46"/>
      <c r="AM532" s="46"/>
      <c r="AN532" s="46"/>
      <c r="AO532" s="46"/>
      <c r="AP532" s="46"/>
      <c r="AQ532" s="46"/>
      <c r="AR532" s="46"/>
      <c r="AS532" s="46"/>
      <c r="AT532" s="46"/>
      <c r="AU532" s="46"/>
      <c r="AV532" s="46"/>
      <c r="AW532" s="46"/>
      <c r="AX532" s="46"/>
      <c r="AY532" s="46"/>
      <c r="AZ532" s="46"/>
      <c r="BA532" s="46"/>
      <c r="BB532" s="46"/>
      <c r="BC532" s="46"/>
      <c r="BD532" s="46"/>
      <c r="BE532" s="46"/>
      <c r="BF532" s="46"/>
      <c r="BG532" s="46"/>
      <c r="BH532" s="46"/>
      <c r="BI532" s="46"/>
      <c r="BJ532" s="46"/>
      <c r="BK532" s="46"/>
      <c r="BL532" s="46"/>
      <c r="BM532" s="46"/>
      <c r="BN532" s="46"/>
      <c r="BO532" s="46"/>
      <c r="BP532" s="46"/>
      <c r="BQ532" s="46"/>
      <c r="BR532" s="46"/>
      <c r="BS532" s="46"/>
      <c r="BT532" s="46"/>
      <c r="BU532" s="46"/>
      <c r="BV532" s="46"/>
      <c r="BW532" s="46"/>
      <c r="BX532" s="46"/>
      <c r="BY532" s="46"/>
      <c r="BZ532" s="46"/>
      <c r="CA532" s="46"/>
      <c r="CB532" s="46"/>
      <c r="CC532" s="46"/>
      <c r="CD532" s="46"/>
      <c r="CE532" s="46"/>
      <c r="CF532" s="46"/>
      <c r="CG532" s="46"/>
      <c r="CH532" s="46"/>
    </row>
    <row r="533" spans="1:86" s="2" customFormat="1" ht="12">
      <c r="A533" s="21" t="s">
        <v>399</v>
      </c>
      <c r="B533" s="20" t="s">
        <v>49</v>
      </c>
      <c r="C533" s="20" t="s">
        <v>9</v>
      </c>
      <c r="D533" s="20" t="s">
        <v>6</v>
      </c>
      <c r="E533" s="20" t="s">
        <v>176</v>
      </c>
      <c r="F533" s="20"/>
      <c r="G533" s="64">
        <f>G534+G559+G569+G576</f>
        <v>286373.09999999998</v>
      </c>
      <c r="H533" s="64">
        <f>H534+H559+H569+H576</f>
        <v>7424.4</v>
      </c>
      <c r="I533" s="64">
        <f t="shared" si="134"/>
        <v>293797.5</v>
      </c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  <c r="AH533" s="46"/>
      <c r="AI533" s="46"/>
      <c r="AJ533" s="46"/>
      <c r="AK533" s="46"/>
      <c r="AL533" s="46"/>
      <c r="AM533" s="46"/>
      <c r="AN533" s="46"/>
      <c r="AO533" s="46"/>
      <c r="AP533" s="46"/>
      <c r="AQ533" s="46"/>
      <c r="AR533" s="46"/>
      <c r="AS533" s="46"/>
      <c r="AT533" s="46"/>
      <c r="AU533" s="46"/>
      <c r="AV533" s="46"/>
      <c r="AW533" s="46"/>
      <c r="AX533" s="46"/>
      <c r="AY533" s="46"/>
      <c r="AZ533" s="46"/>
      <c r="BA533" s="46"/>
      <c r="BB533" s="46"/>
      <c r="BC533" s="46"/>
      <c r="BD533" s="46"/>
      <c r="BE533" s="46"/>
      <c r="BF533" s="46"/>
      <c r="BG533" s="46"/>
      <c r="BH533" s="46"/>
      <c r="BI533" s="46"/>
      <c r="BJ533" s="46"/>
      <c r="BK533" s="46"/>
      <c r="BL533" s="46"/>
      <c r="BM533" s="46"/>
      <c r="BN533" s="46"/>
      <c r="BO533" s="46"/>
      <c r="BP533" s="46"/>
      <c r="BQ533" s="46"/>
      <c r="BR533" s="46"/>
      <c r="BS533" s="46"/>
      <c r="BT533" s="46"/>
      <c r="BU533" s="46"/>
      <c r="BV533" s="46"/>
      <c r="BW533" s="46"/>
      <c r="BX533" s="46"/>
      <c r="BY533" s="46"/>
      <c r="BZ533" s="46"/>
      <c r="CA533" s="46"/>
      <c r="CB533" s="46"/>
      <c r="CC533" s="46"/>
      <c r="CD533" s="46"/>
      <c r="CE533" s="46"/>
      <c r="CF533" s="46"/>
      <c r="CG533" s="46"/>
      <c r="CH533" s="46"/>
    </row>
    <row r="534" spans="1:86" s="2" customFormat="1" ht="12">
      <c r="A534" s="21" t="s">
        <v>401</v>
      </c>
      <c r="B534" s="20" t="s">
        <v>49</v>
      </c>
      <c r="C534" s="20" t="s">
        <v>9</v>
      </c>
      <c r="D534" s="20" t="s">
        <v>6</v>
      </c>
      <c r="E534" s="20" t="s">
        <v>177</v>
      </c>
      <c r="F534" s="20"/>
      <c r="G534" s="64">
        <f>G538+G541+G547+G535+G556+G544+G550+G553</f>
        <v>265338.90000000002</v>
      </c>
      <c r="H534" s="64">
        <f>H538+H541+H547+H535+H556+H544+H550+H553</f>
        <v>96</v>
      </c>
      <c r="I534" s="64">
        <f t="shared" si="134"/>
        <v>265434.90000000002</v>
      </c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  <c r="AH534" s="46"/>
      <c r="AI534" s="46"/>
      <c r="AJ534" s="46"/>
      <c r="AK534" s="46"/>
      <c r="AL534" s="46"/>
      <c r="AM534" s="46"/>
      <c r="AN534" s="46"/>
      <c r="AO534" s="46"/>
      <c r="AP534" s="46"/>
      <c r="AQ534" s="46"/>
      <c r="AR534" s="46"/>
      <c r="AS534" s="46"/>
      <c r="AT534" s="46"/>
      <c r="AU534" s="46"/>
      <c r="AV534" s="46"/>
      <c r="AW534" s="46"/>
      <c r="AX534" s="46"/>
      <c r="AY534" s="46"/>
      <c r="AZ534" s="46"/>
      <c r="BA534" s="46"/>
      <c r="BB534" s="46"/>
      <c r="BC534" s="46"/>
      <c r="BD534" s="46"/>
      <c r="BE534" s="46"/>
      <c r="BF534" s="46"/>
      <c r="BG534" s="46"/>
      <c r="BH534" s="46"/>
      <c r="BI534" s="46"/>
      <c r="BJ534" s="46"/>
      <c r="BK534" s="46"/>
      <c r="BL534" s="46"/>
      <c r="BM534" s="46"/>
      <c r="BN534" s="46"/>
      <c r="BO534" s="46"/>
      <c r="BP534" s="46"/>
      <c r="BQ534" s="46"/>
      <c r="BR534" s="46"/>
      <c r="BS534" s="46"/>
      <c r="BT534" s="46"/>
      <c r="BU534" s="46"/>
      <c r="BV534" s="46"/>
      <c r="BW534" s="46"/>
      <c r="BX534" s="46"/>
      <c r="BY534" s="46"/>
      <c r="BZ534" s="46"/>
      <c r="CA534" s="46"/>
      <c r="CB534" s="46"/>
      <c r="CC534" s="46"/>
      <c r="CD534" s="46"/>
      <c r="CE534" s="46"/>
      <c r="CF534" s="46"/>
      <c r="CG534" s="46"/>
      <c r="CH534" s="46"/>
    </row>
    <row r="535" spans="1:86" s="2" customFormat="1" ht="24">
      <c r="A535" s="82" t="s">
        <v>518</v>
      </c>
      <c r="B535" s="20" t="s">
        <v>49</v>
      </c>
      <c r="C535" s="20" t="s">
        <v>9</v>
      </c>
      <c r="D535" s="20" t="s">
        <v>6</v>
      </c>
      <c r="E535" s="20" t="s">
        <v>360</v>
      </c>
      <c r="F535" s="20"/>
      <c r="G535" s="64">
        <f>G536</f>
        <v>4346.3</v>
      </c>
      <c r="H535" s="64">
        <f t="shared" ref="H535:H536" si="145">H536</f>
        <v>0</v>
      </c>
      <c r="I535" s="64">
        <f t="shared" si="134"/>
        <v>4346.3</v>
      </c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1" t="s">
        <v>116</v>
      </c>
      <c r="B536" s="20" t="s">
        <v>49</v>
      </c>
      <c r="C536" s="20" t="s">
        <v>9</v>
      </c>
      <c r="D536" s="20" t="s">
        <v>6</v>
      </c>
      <c r="E536" s="20" t="s">
        <v>360</v>
      </c>
      <c r="F536" s="20" t="s">
        <v>94</v>
      </c>
      <c r="G536" s="64">
        <f>G537</f>
        <v>4346.3</v>
      </c>
      <c r="H536" s="64">
        <f t="shared" si="145"/>
        <v>0</v>
      </c>
      <c r="I536" s="64">
        <f t="shared" si="134"/>
        <v>4346.3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2" customFormat="1" ht="12">
      <c r="A537" s="21" t="s">
        <v>217</v>
      </c>
      <c r="B537" s="20" t="s">
        <v>49</v>
      </c>
      <c r="C537" s="20" t="s">
        <v>9</v>
      </c>
      <c r="D537" s="20" t="s">
        <v>6</v>
      </c>
      <c r="E537" s="20" t="s">
        <v>360</v>
      </c>
      <c r="F537" s="20" t="s">
        <v>218</v>
      </c>
      <c r="G537" s="64">
        <v>4346.3</v>
      </c>
      <c r="H537" s="103"/>
      <c r="I537" s="64">
        <f t="shared" si="134"/>
        <v>4346.3</v>
      </c>
      <c r="J537" s="46"/>
      <c r="K537" s="46"/>
      <c r="L537" s="46"/>
      <c r="M537" s="46"/>
      <c r="N537" s="46"/>
      <c r="O537" s="46"/>
      <c r="P537" s="46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  <c r="AH537" s="46"/>
      <c r="AI537" s="46"/>
      <c r="AJ537" s="46"/>
      <c r="AK537" s="46"/>
      <c r="AL537" s="46"/>
      <c r="AM537" s="46"/>
      <c r="AN537" s="46"/>
      <c r="AO537" s="46"/>
      <c r="AP537" s="46"/>
      <c r="AQ537" s="46"/>
      <c r="AR537" s="46"/>
      <c r="AS537" s="46"/>
      <c r="AT537" s="46"/>
      <c r="AU537" s="46"/>
      <c r="AV537" s="46"/>
      <c r="AW537" s="46"/>
      <c r="AX537" s="46"/>
      <c r="AY537" s="46"/>
      <c r="AZ537" s="46"/>
      <c r="BA537" s="46"/>
      <c r="BB537" s="46"/>
      <c r="BC537" s="46"/>
      <c r="BD537" s="46"/>
      <c r="BE537" s="46"/>
      <c r="BF537" s="46"/>
      <c r="BG537" s="46"/>
      <c r="BH537" s="46"/>
      <c r="BI537" s="46"/>
      <c r="BJ537" s="46"/>
      <c r="BK537" s="46"/>
      <c r="BL537" s="46"/>
      <c r="BM537" s="46"/>
      <c r="BN537" s="46"/>
      <c r="BO537" s="46"/>
      <c r="BP537" s="46"/>
      <c r="BQ537" s="46"/>
      <c r="BR537" s="46"/>
      <c r="BS537" s="46"/>
      <c r="BT537" s="46"/>
      <c r="BU537" s="46"/>
      <c r="BV537" s="46"/>
      <c r="BW537" s="46"/>
      <c r="BX537" s="46"/>
      <c r="BY537" s="46"/>
      <c r="BZ537" s="46"/>
      <c r="CA537" s="46"/>
      <c r="CB537" s="46"/>
      <c r="CC537" s="46"/>
      <c r="CD537" s="46"/>
      <c r="CE537" s="46"/>
      <c r="CF537" s="46"/>
      <c r="CG537" s="46"/>
      <c r="CH537" s="46"/>
    </row>
    <row r="538" spans="1:86" s="2" customFormat="1" ht="12">
      <c r="A538" s="21" t="s">
        <v>133</v>
      </c>
      <c r="B538" s="20" t="s">
        <v>49</v>
      </c>
      <c r="C538" s="20" t="s">
        <v>9</v>
      </c>
      <c r="D538" s="20" t="s">
        <v>6</v>
      </c>
      <c r="E538" s="20" t="s">
        <v>178</v>
      </c>
      <c r="F538" s="20"/>
      <c r="G538" s="64">
        <f>G539</f>
        <v>156818.9</v>
      </c>
      <c r="H538" s="64">
        <f t="shared" ref="H538:H539" si="146">H539</f>
        <v>0</v>
      </c>
      <c r="I538" s="64">
        <f t="shared" si="134"/>
        <v>156818.9</v>
      </c>
      <c r="J538" s="46"/>
      <c r="K538" s="46"/>
      <c r="L538" s="46"/>
      <c r="M538" s="46"/>
      <c r="N538" s="46"/>
      <c r="O538" s="46"/>
      <c r="P538" s="46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  <c r="AH538" s="46"/>
      <c r="AI538" s="46"/>
      <c r="AJ538" s="46"/>
      <c r="AK538" s="46"/>
      <c r="AL538" s="46"/>
      <c r="AM538" s="46"/>
      <c r="AN538" s="46"/>
      <c r="AO538" s="46"/>
      <c r="AP538" s="46"/>
      <c r="AQ538" s="46"/>
      <c r="AR538" s="46"/>
      <c r="AS538" s="46"/>
      <c r="AT538" s="46"/>
      <c r="AU538" s="46"/>
      <c r="AV538" s="46"/>
      <c r="AW538" s="46"/>
      <c r="AX538" s="46"/>
      <c r="AY538" s="46"/>
      <c r="AZ538" s="46"/>
      <c r="BA538" s="46"/>
      <c r="BB538" s="46"/>
      <c r="BC538" s="46"/>
      <c r="BD538" s="46"/>
      <c r="BE538" s="46"/>
      <c r="BF538" s="46"/>
      <c r="BG538" s="46"/>
      <c r="BH538" s="46"/>
      <c r="BI538" s="46"/>
      <c r="BJ538" s="46"/>
      <c r="BK538" s="46"/>
      <c r="BL538" s="46"/>
      <c r="BM538" s="46"/>
      <c r="BN538" s="46"/>
      <c r="BO538" s="46"/>
      <c r="BP538" s="46"/>
      <c r="BQ538" s="46"/>
      <c r="BR538" s="46"/>
      <c r="BS538" s="46"/>
      <c r="BT538" s="46"/>
      <c r="BU538" s="46"/>
      <c r="BV538" s="46"/>
      <c r="BW538" s="46"/>
      <c r="BX538" s="46"/>
      <c r="BY538" s="46"/>
      <c r="BZ538" s="46"/>
      <c r="CA538" s="46"/>
      <c r="CB538" s="46"/>
      <c r="CC538" s="46"/>
      <c r="CD538" s="46"/>
      <c r="CE538" s="46"/>
      <c r="CF538" s="46"/>
      <c r="CG538" s="46"/>
      <c r="CH538" s="46"/>
    </row>
    <row r="539" spans="1:86" s="2" customFormat="1" ht="12">
      <c r="A539" s="21" t="s">
        <v>116</v>
      </c>
      <c r="B539" s="20" t="s">
        <v>49</v>
      </c>
      <c r="C539" s="20" t="s">
        <v>9</v>
      </c>
      <c r="D539" s="20" t="s">
        <v>6</v>
      </c>
      <c r="E539" s="20" t="s">
        <v>178</v>
      </c>
      <c r="F539" s="20" t="s">
        <v>94</v>
      </c>
      <c r="G539" s="64">
        <f>G540</f>
        <v>156818.9</v>
      </c>
      <c r="H539" s="64">
        <f t="shared" si="146"/>
        <v>0</v>
      </c>
      <c r="I539" s="64">
        <f t="shared" si="134"/>
        <v>156818.9</v>
      </c>
      <c r="J539" s="46"/>
      <c r="K539" s="46"/>
      <c r="L539" s="46"/>
      <c r="M539" s="46"/>
      <c r="N539" s="46"/>
      <c r="O539" s="46"/>
      <c r="P539" s="46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  <c r="AH539" s="46"/>
      <c r="AI539" s="46"/>
      <c r="AJ539" s="46"/>
      <c r="AK539" s="46"/>
      <c r="AL539" s="46"/>
      <c r="AM539" s="46"/>
      <c r="AN539" s="46"/>
      <c r="AO539" s="46"/>
      <c r="AP539" s="46"/>
      <c r="AQ539" s="46"/>
      <c r="AR539" s="46"/>
      <c r="AS539" s="46"/>
      <c r="AT539" s="46"/>
      <c r="AU539" s="46"/>
      <c r="AV539" s="46"/>
      <c r="AW539" s="46"/>
      <c r="AX539" s="46"/>
      <c r="AY539" s="46"/>
      <c r="AZ539" s="46"/>
      <c r="BA539" s="46"/>
      <c r="BB539" s="46"/>
      <c r="BC539" s="46"/>
      <c r="BD539" s="46"/>
      <c r="BE539" s="46"/>
      <c r="BF539" s="46"/>
      <c r="BG539" s="46"/>
      <c r="BH539" s="46"/>
      <c r="BI539" s="46"/>
      <c r="BJ539" s="46"/>
      <c r="BK539" s="46"/>
      <c r="BL539" s="46"/>
      <c r="BM539" s="46"/>
      <c r="BN539" s="46"/>
      <c r="BO539" s="46"/>
      <c r="BP539" s="46"/>
      <c r="BQ539" s="46"/>
      <c r="BR539" s="46"/>
      <c r="BS539" s="46"/>
      <c r="BT539" s="46"/>
      <c r="BU539" s="46"/>
      <c r="BV539" s="46"/>
      <c r="BW539" s="46"/>
      <c r="BX539" s="46"/>
      <c r="BY539" s="46"/>
      <c r="BZ539" s="46"/>
      <c r="CA539" s="46"/>
      <c r="CB539" s="46"/>
      <c r="CC539" s="46"/>
      <c r="CD539" s="46"/>
      <c r="CE539" s="46"/>
      <c r="CF539" s="46"/>
      <c r="CG539" s="46"/>
      <c r="CH539" s="46"/>
    </row>
    <row r="540" spans="1:86" s="2" customFormat="1" ht="12">
      <c r="A540" s="21" t="s">
        <v>217</v>
      </c>
      <c r="B540" s="20" t="s">
        <v>49</v>
      </c>
      <c r="C540" s="20" t="s">
        <v>9</v>
      </c>
      <c r="D540" s="20" t="s">
        <v>6</v>
      </c>
      <c r="E540" s="20" t="s">
        <v>178</v>
      </c>
      <c r="F540" s="20" t="s">
        <v>218</v>
      </c>
      <c r="G540" s="64">
        <v>156818.9</v>
      </c>
      <c r="H540" s="103"/>
      <c r="I540" s="64">
        <f t="shared" si="134"/>
        <v>156818.9</v>
      </c>
      <c r="J540" s="46"/>
      <c r="K540" s="46"/>
      <c r="L540" s="46"/>
      <c r="M540" s="46"/>
      <c r="N540" s="46"/>
      <c r="O540" s="46"/>
      <c r="P540" s="46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  <c r="AH540" s="46"/>
      <c r="AI540" s="46"/>
      <c r="AJ540" s="46"/>
      <c r="AK540" s="46"/>
      <c r="AL540" s="46"/>
      <c r="AM540" s="46"/>
      <c r="AN540" s="46"/>
      <c r="AO540" s="46"/>
      <c r="AP540" s="46"/>
      <c r="AQ540" s="46"/>
      <c r="AR540" s="46"/>
      <c r="AS540" s="46"/>
      <c r="AT540" s="46"/>
      <c r="AU540" s="46"/>
      <c r="AV540" s="46"/>
      <c r="AW540" s="46"/>
      <c r="AX540" s="46"/>
      <c r="AY540" s="46"/>
      <c r="AZ540" s="46"/>
      <c r="BA540" s="46"/>
      <c r="BB540" s="46"/>
      <c r="BC540" s="46"/>
      <c r="BD540" s="46"/>
      <c r="BE540" s="46"/>
      <c r="BF540" s="46"/>
      <c r="BG540" s="46"/>
      <c r="BH540" s="46"/>
      <c r="BI540" s="46"/>
      <c r="BJ540" s="46"/>
      <c r="BK540" s="46"/>
      <c r="BL540" s="46"/>
      <c r="BM540" s="46"/>
      <c r="BN540" s="46"/>
      <c r="BO540" s="46"/>
      <c r="BP540" s="46"/>
      <c r="BQ540" s="46"/>
      <c r="BR540" s="46"/>
      <c r="BS540" s="46"/>
      <c r="BT540" s="46"/>
      <c r="BU540" s="46"/>
      <c r="BV540" s="46"/>
      <c r="BW540" s="46"/>
      <c r="BX540" s="46"/>
      <c r="BY540" s="46"/>
      <c r="BZ540" s="46"/>
      <c r="CA540" s="46"/>
      <c r="CB540" s="46"/>
      <c r="CC540" s="46"/>
      <c r="CD540" s="46"/>
      <c r="CE540" s="46"/>
      <c r="CF540" s="46"/>
      <c r="CG540" s="46"/>
      <c r="CH540" s="46"/>
    </row>
    <row r="541" spans="1:86" s="2" customFormat="1" ht="12">
      <c r="A541" s="21" t="s">
        <v>93</v>
      </c>
      <c r="B541" s="20" t="s">
        <v>49</v>
      </c>
      <c r="C541" s="20" t="s">
        <v>9</v>
      </c>
      <c r="D541" s="20" t="s">
        <v>6</v>
      </c>
      <c r="E541" s="20" t="s">
        <v>179</v>
      </c>
      <c r="F541" s="20"/>
      <c r="G541" s="64">
        <f>G542</f>
        <v>102926</v>
      </c>
      <c r="H541" s="64">
        <f t="shared" ref="H541:H542" si="147">H542</f>
        <v>96</v>
      </c>
      <c r="I541" s="64">
        <f t="shared" si="134"/>
        <v>103022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2">
      <c r="A542" s="21" t="s">
        <v>116</v>
      </c>
      <c r="B542" s="20" t="s">
        <v>49</v>
      </c>
      <c r="C542" s="20" t="s">
        <v>9</v>
      </c>
      <c r="D542" s="20" t="s">
        <v>6</v>
      </c>
      <c r="E542" s="20" t="s">
        <v>179</v>
      </c>
      <c r="F542" s="20" t="s">
        <v>94</v>
      </c>
      <c r="G542" s="64">
        <f>G543</f>
        <v>102926</v>
      </c>
      <c r="H542" s="64">
        <f t="shared" si="147"/>
        <v>96</v>
      </c>
      <c r="I542" s="64">
        <f t="shared" si="134"/>
        <v>103022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>
      <c r="A543" s="21" t="s">
        <v>217</v>
      </c>
      <c r="B543" s="20" t="s">
        <v>49</v>
      </c>
      <c r="C543" s="20" t="s">
        <v>9</v>
      </c>
      <c r="D543" s="20" t="s">
        <v>6</v>
      </c>
      <c r="E543" s="20" t="s">
        <v>179</v>
      </c>
      <c r="F543" s="20" t="s">
        <v>218</v>
      </c>
      <c r="G543" s="64">
        <v>102926</v>
      </c>
      <c r="H543" s="103">
        <f>96</f>
        <v>96</v>
      </c>
      <c r="I543" s="64">
        <f t="shared" si="134"/>
        <v>103022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24">
      <c r="A544" s="21" t="s">
        <v>409</v>
      </c>
      <c r="B544" s="20" t="s">
        <v>49</v>
      </c>
      <c r="C544" s="20" t="s">
        <v>9</v>
      </c>
      <c r="D544" s="20" t="s">
        <v>6</v>
      </c>
      <c r="E544" s="20" t="s">
        <v>408</v>
      </c>
      <c r="F544" s="20"/>
      <c r="G544" s="64">
        <f>G545</f>
        <v>20</v>
      </c>
      <c r="H544" s="64">
        <f t="shared" ref="H544:H545" si="148">H545</f>
        <v>0</v>
      </c>
      <c r="I544" s="64">
        <f t="shared" si="134"/>
        <v>20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>
      <c r="A545" s="21" t="s">
        <v>116</v>
      </c>
      <c r="B545" s="20" t="s">
        <v>49</v>
      </c>
      <c r="C545" s="20" t="s">
        <v>9</v>
      </c>
      <c r="D545" s="20" t="s">
        <v>6</v>
      </c>
      <c r="E545" s="20" t="s">
        <v>408</v>
      </c>
      <c r="F545" s="20" t="s">
        <v>94</v>
      </c>
      <c r="G545" s="64">
        <f>G546</f>
        <v>20</v>
      </c>
      <c r="H545" s="64">
        <f t="shared" si="148"/>
        <v>0</v>
      </c>
      <c r="I545" s="64">
        <f t="shared" si="134"/>
        <v>20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2">
      <c r="A546" s="21" t="s">
        <v>217</v>
      </c>
      <c r="B546" s="20" t="s">
        <v>49</v>
      </c>
      <c r="C546" s="20" t="s">
        <v>9</v>
      </c>
      <c r="D546" s="20" t="s">
        <v>6</v>
      </c>
      <c r="E546" s="20" t="s">
        <v>408</v>
      </c>
      <c r="F546" s="20" t="s">
        <v>218</v>
      </c>
      <c r="G546" s="64">
        <v>20</v>
      </c>
      <c r="H546" s="103"/>
      <c r="I546" s="64">
        <f t="shared" si="134"/>
        <v>20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>
      <c r="A547" s="21" t="s">
        <v>99</v>
      </c>
      <c r="B547" s="20" t="s">
        <v>49</v>
      </c>
      <c r="C547" s="20" t="s">
        <v>9</v>
      </c>
      <c r="D547" s="20" t="s">
        <v>6</v>
      </c>
      <c r="E547" s="20" t="s">
        <v>345</v>
      </c>
      <c r="F547" s="20"/>
      <c r="G547" s="64">
        <f>G548</f>
        <v>45</v>
      </c>
      <c r="H547" s="64">
        <f t="shared" ref="H547:H548" si="149">H548</f>
        <v>0</v>
      </c>
      <c r="I547" s="64">
        <f t="shared" si="134"/>
        <v>45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>
      <c r="A548" s="21" t="s">
        <v>116</v>
      </c>
      <c r="B548" s="20" t="s">
        <v>49</v>
      </c>
      <c r="C548" s="20" t="s">
        <v>9</v>
      </c>
      <c r="D548" s="20" t="s">
        <v>6</v>
      </c>
      <c r="E548" s="20" t="s">
        <v>345</v>
      </c>
      <c r="F548" s="20" t="s">
        <v>94</v>
      </c>
      <c r="G548" s="64">
        <f>G549</f>
        <v>45</v>
      </c>
      <c r="H548" s="64">
        <f t="shared" si="149"/>
        <v>0</v>
      </c>
      <c r="I548" s="64">
        <f t="shared" si="134"/>
        <v>45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>
      <c r="A549" s="21" t="s">
        <v>219</v>
      </c>
      <c r="B549" s="20" t="s">
        <v>49</v>
      </c>
      <c r="C549" s="20" t="s">
        <v>9</v>
      </c>
      <c r="D549" s="20" t="s">
        <v>6</v>
      </c>
      <c r="E549" s="20" t="s">
        <v>345</v>
      </c>
      <c r="F549" s="20" t="s">
        <v>218</v>
      </c>
      <c r="G549" s="64">
        <v>45</v>
      </c>
      <c r="H549" s="103"/>
      <c r="I549" s="64">
        <f t="shared" si="134"/>
        <v>45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>
      <c r="A550" s="21" t="s">
        <v>438</v>
      </c>
      <c r="B550" s="20" t="s">
        <v>49</v>
      </c>
      <c r="C550" s="20" t="s">
        <v>9</v>
      </c>
      <c r="D550" s="20" t="s">
        <v>6</v>
      </c>
      <c r="E550" s="20" t="s">
        <v>437</v>
      </c>
      <c r="F550" s="20"/>
      <c r="G550" s="64">
        <f>G551</f>
        <v>1182.7</v>
      </c>
      <c r="H550" s="64">
        <f>H551</f>
        <v>0</v>
      </c>
      <c r="I550" s="64">
        <f t="shared" si="134"/>
        <v>1182.7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>
      <c r="A551" s="21" t="s">
        <v>116</v>
      </c>
      <c r="B551" s="20" t="s">
        <v>49</v>
      </c>
      <c r="C551" s="20" t="s">
        <v>9</v>
      </c>
      <c r="D551" s="20" t="s">
        <v>6</v>
      </c>
      <c r="E551" s="20" t="s">
        <v>437</v>
      </c>
      <c r="F551" s="20" t="s">
        <v>94</v>
      </c>
      <c r="G551" s="64">
        <f>G552</f>
        <v>1182.7</v>
      </c>
      <c r="H551" s="64">
        <f>H552</f>
        <v>0</v>
      </c>
      <c r="I551" s="64">
        <f t="shared" si="134"/>
        <v>1182.7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3.5" customHeight="1">
      <c r="A552" s="21" t="s">
        <v>219</v>
      </c>
      <c r="B552" s="20" t="s">
        <v>49</v>
      </c>
      <c r="C552" s="20" t="s">
        <v>9</v>
      </c>
      <c r="D552" s="20" t="s">
        <v>6</v>
      </c>
      <c r="E552" s="20" t="s">
        <v>437</v>
      </c>
      <c r="F552" s="20" t="s">
        <v>218</v>
      </c>
      <c r="G552" s="64">
        <v>1182.7</v>
      </c>
      <c r="H552" s="103"/>
      <c r="I552" s="64">
        <f t="shared" si="134"/>
        <v>1182.7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24" hidden="1">
      <c r="A553" s="21" t="s">
        <v>464</v>
      </c>
      <c r="B553" s="20" t="s">
        <v>49</v>
      </c>
      <c r="C553" s="20" t="s">
        <v>9</v>
      </c>
      <c r="D553" s="20" t="s">
        <v>6</v>
      </c>
      <c r="E553" s="20" t="s">
        <v>465</v>
      </c>
      <c r="F553" s="20"/>
      <c r="G553" s="64">
        <f>G554</f>
        <v>0</v>
      </c>
      <c r="H553" s="64">
        <f>H554</f>
        <v>0</v>
      </c>
      <c r="I553" s="64">
        <f t="shared" si="134"/>
        <v>0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 hidden="1">
      <c r="A554" s="21" t="s">
        <v>116</v>
      </c>
      <c r="B554" s="20" t="s">
        <v>49</v>
      </c>
      <c r="C554" s="20" t="s">
        <v>9</v>
      </c>
      <c r="D554" s="20" t="s">
        <v>6</v>
      </c>
      <c r="E554" s="20" t="s">
        <v>465</v>
      </c>
      <c r="F554" s="20" t="s">
        <v>94</v>
      </c>
      <c r="G554" s="64">
        <f>G555</f>
        <v>0</v>
      </c>
      <c r="H554" s="64">
        <f>H555</f>
        <v>0</v>
      </c>
      <c r="I554" s="64">
        <f t="shared" si="134"/>
        <v>0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 hidden="1">
      <c r="A555" s="21" t="s">
        <v>219</v>
      </c>
      <c r="B555" s="20" t="s">
        <v>49</v>
      </c>
      <c r="C555" s="20" t="s">
        <v>9</v>
      </c>
      <c r="D555" s="20" t="s">
        <v>6</v>
      </c>
      <c r="E555" s="20" t="s">
        <v>465</v>
      </c>
      <c r="F555" s="20" t="s">
        <v>218</v>
      </c>
      <c r="G555" s="64">
        <v>0</v>
      </c>
      <c r="H555" s="103"/>
      <c r="I555" s="64">
        <f t="shared" ref="I555:I664" si="150">G555+H555</f>
        <v>0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3.5" hidden="1" customHeight="1">
      <c r="A556" s="21" t="s">
        <v>426</v>
      </c>
      <c r="B556" s="20" t="s">
        <v>49</v>
      </c>
      <c r="C556" s="20" t="s">
        <v>9</v>
      </c>
      <c r="D556" s="20" t="s">
        <v>6</v>
      </c>
      <c r="E556" s="20" t="s">
        <v>427</v>
      </c>
      <c r="F556" s="20"/>
      <c r="G556" s="64">
        <f>G557</f>
        <v>0</v>
      </c>
      <c r="H556" s="64">
        <f>H557</f>
        <v>0</v>
      </c>
      <c r="I556" s="64">
        <f t="shared" si="150"/>
        <v>0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 hidden="1">
      <c r="A557" s="21" t="s">
        <v>116</v>
      </c>
      <c r="B557" s="20" t="s">
        <v>49</v>
      </c>
      <c r="C557" s="20" t="s">
        <v>9</v>
      </c>
      <c r="D557" s="20" t="s">
        <v>6</v>
      </c>
      <c r="E557" s="20" t="s">
        <v>427</v>
      </c>
      <c r="F557" s="20" t="s">
        <v>94</v>
      </c>
      <c r="G557" s="64">
        <f>G558</f>
        <v>0</v>
      </c>
      <c r="H557" s="64">
        <f>H558</f>
        <v>0</v>
      </c>
      <c r="I557" s="64">
        <f t="shared" si="150"/>
        <v>0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 hidden="1">
      <c r="A558" s="21" t="s">
        <v>217</v>
      </c>
      <c r="B558" s="20" t="s">
        <v>49</v>
      </c>
      <c r="C558" s="20" t="s">
        <v>9</v>
      </c>
      <c r="D558" s="20" t="s">
        <v>6</v>
      </c>
      <c r="E558" s="20" t="s">
        <v>427</v>
      </c>
      <c r="F558" s="20" t="s">
        <v>218</v>
      </c>
      <c r="G558" s="64">
        <v>0</v>
      </c>
      <c r="H558" s="103"/>
      <c r="I558" s="64">
        <f t="shared" si="150"/>
        <v>0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3.5" customHeight="1">
      <c r="A559" s="21" t="s">
        <v>130</v>
      </c>
      <c r="B559" s="20" t="s">
        <v>49</v>
      </c>
      <c r="C559" s="20" t="s">
        <v>9</v>
      </c>
      <c r="D559" s="20" t="s">
        <v>6</v>
      </c>
      <c r="E559" s="20" t="s">
        <v>254</v>
      </c>
      <c r="F559" s="20"/>
      <c r="G559" s="64">
        <f>G566+G563+G560</f>
        <v>15285.1</v>
      </c>
      <c r="H559" s="64">
        <f t="shared" ref="H559" si="151">H566+H563+H560</f>
        <v>80</v>
      </c>
      <c r="I559" s="64">
        <f t="shared" si="150"/>
        <v>15365.1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39" customHeight="1">
      <c r="A560" s="21" t="s">
        <v>132</v>
      </c>
      <c r="B560" s="20" t="s">
        <v>49</v>
      </c>
      <c r="C560" s="20" t="s">
        <v>9</v>
      </c>
      <c r="D560" s="20" t="s">
        <v>6</v>
      </c>
      <c r="E560" s="20" t="s">
        <v>291</v>
      </c>
      <c r="F560" s="20"/>
      <c r="G560" s="64">
        <f>G561</f>
        <v>14243.5</v>
      </c>
      <c r="H560" s="64">
        <f t="shared" ref="H560:H561" si="152">H561</f>
        <v>80</v>
      </c>
      <c r="I560" s="64">
        <f t="shared" si="150"/>
        <v>14323.5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>
      <c r="A561" s="21" t="s">
        <v>116</v>
      </c>
      <c r="B561" s="20" t="s">
        <v>49</v>
      </c>
      <c r="C561" s="20" t="s">
        <v>9</v>
      </c>
      <c r="D561" s="20" t="s">
        <v>6</v>
      </c>
      <c r="E561" s="20" t="s">
        <v>291</v>
      </c>
      <c r="F561" s="20" t="s">
        <v>94</v>
      </c>
      <c r="G561" s="64">
        <f>G562</f>
        <v>14243.5</v>
      </c>
      <c r="H561" s="64">
        <f t="shared" si="152"/>
        <v>80</v>
      </c>
      <c r="I561" s="64">
        <f t="shared" si="150"/>
        <v>14323.5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>
      <c r="A562" s="21" t="s">
        <v>217</v>
      </c>
      <c r="B562" s="20" t="s">
        <v>49</v>
      </c>
      <c r="C562" s="20" t="s">
        <v>9</v>
      </c>
      <c r="D562" s="20" t="s">
        <v>6</v>
      </c>
      <c r="E562" s="20" t="s">
        <v>291</v>
      </c>
      <c r="F562" s="20" t="s">
        <v>218</v>
      </c>
      <c r="G562" s="64">
        <v>14243.5</v>
      </c>
      <c r="H562" s="103">
        <f>80</f>
        <v>80</v>
      </c>
      <c r="I562" s="64">
        <f t="shared" si="150"/>
        <v>14323.5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24">
      <c r="A563" s="21" t="s">
        <v>98</v>
      </c>
      <c r="B563" s="20" t="s">
        <v>49</v>
      </c>
      <c r="C563" s="20" t="s">
        <v>9</v>
      </c>
      <c r="D563" s="20" t="s">
        <v>6</v>
      </c>
      <c r="E563" s="20" t="s">
        <v>261</v>
      </c>
      <c r="F563" s="20"/>
      <c r="G563" s="64">
        <f>G564</f>
        <v>1041.5999999999999</v>
      </c>
      <c r="H563" s="64">
        <f t="shared" ref="H563:H564" si="153">H564</f>
        <v>0</v>
      </c>
      <c r="I563" s="64">
        <f t="shared" si="150"/>
        <v>1041.5999999999999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5" customHeight="1">
      <c r="A564" s="21" t="s">
        <v>95</v>
      </c>
      <c r="B564" s="20" t="s">
        <v>49</v>
      </c>
      <c r="C564" s="20" t="s">
        <v>9</v>
      </c>
      <c r="D564" s="20" t="s">
        <v>6</v>
      </c>
      <c r="E564" s="20" t="s">
        <v>261</v>
      </c>
      <c r="F564" s="20" t="s">
        <v>94</v>
      </c>
      <c r="G564" s="64">
        <f>G565</f>
        <v>1041.5999999999999</v>
      </c>
      <c r="H564" s="64">
        <f t="shared" si="153"/>
        <v>0</v>
      </c>
      <c r="I564" s="64">
        <f t="shared" si="150"/>
        <v>1041.5999999999999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>
      <c r="A565" s="21" t="s">
        <v>219</v>
      </c>
      <c r="B565" s="20" t="s">
        <v>49</v>
      </c>
      <c r="C565" s="20" t="s">
        <v>9</v>
      </c>
      <c r="D565" s="20" t="s">
        <v>6</v>
      </c>
      <c r="E565" s="20" t="s">
        <v>261</v>
      </c>
      <c r="F565" s="20" t="s">
        <v>218</v>
      </c>
      <c r="G565" s="64">
        <v>1041.5999999999999</v>
      </c>
      <c r="H565" s="103"/>
      <c r="I565" s="64">
        <f t="shared" si="150"/>
        <v>1041.5999999999999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 hidden="1">
      <c r="A566" s="21" t="s">
        <v>420</v>
      </c>
      <c r="B566" s="20" t="s">
        <v>49</v>
      </c>
      <c r="C566" s="20" t="s">
        <v>9</v>
      </c>
      <c r="D566" s="20" t="s">
        <v>6</v>
      </c>
      <c r="E566" s="20" t="s">
        <v>421</v>
      </c>
      <c r="F566" s="20"/>
      <c r="G566" s="64">
        <f>G567</f>
        <v>0</v>
      </c>
      <c r="H566" s="64">
        <f>H567</f>
        <v>0</v>
      </c>
      <c r="I566" s="64">
        <f t="shared" si="150"/>
        <v>0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5.75" hidden="1" customHeight="1">
      <c r="A567" s="21" t="s">
        <v>95</v>
      </c>
      <c r="B567" s="20" t="s">
        <v>49</v>
      </c>
      <c r="C567" s="20" t="s">
        <v>9</v>
      </c>
      <c r="D567" s="20" t="s">
        <v>6</v>
      </c>
      <c r="E567" s="20" t="s">
        <v>421</v>
      </c>
      <c r="F567" s="20" t="s">
        <v>94</v>
      </c>
      <c r="G567" s="64">
        <f>G568</f>
        <v>0</v>
      </c>
      <c r="H567" s="64">
        <f>H568</f>
        <v>0</v>
      </c>
      <c r="I567" s="64">
        <f t="shared" si="150"/>
        <v>0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hidden="1">
      <c r="A568" s="21" t="s">
        <v>219</v>
      </c>
      <c r="B568" s="20" t="s">
        <v>49</v>
      </c>
      <c r="C568" s="20" t="s">
        <v>9</v>
      </c>
      <c r="D568" s="20" t="s">
        <v>6</v>
      </c>
      <c r="E568" s="20" t="s">
        <v>421</v>
      </c>
      <c r="F568" s="20" t="s">
        <v>218</v>
      </c>
      <c r="G568" s="64">
        <v>0</v>
      </c>
      <c r="H568" s="109"/>
      <c r="I568" s="64">
        <f t="shared" si="150"/>
        <v>0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12">
      <c r="A569" s="21" t="s">
        <v>402</v>
      </c>
      <c r="B569" s="20" t="s">
        <v>49</v>
      </c>
      <c r="C569" s="20" t="s">
        <v>9</v>
      </c>
      <c r="D569" s="20" t="s">
        <v>6</v>
      </c>
      <c r="E569" s="20" t="s">
        <v>251</v>
      </c>
      <c r="F569" s="20"/>
      <c r="G569" s="64">
        <f>G570+G573</f>
        <v>1411.5</v>
      </c>
      <c r="H569" s="64">
        <f>H570+H573</f>
        <v>0</v>
      </c>
      <c r="I569" s="64">
        <f t="shared" si="150"/>
        <v>1411.5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>
      <c r="A570" s="21" t="s">
        <v>273</v>
      </c>
      <c r="B570" s="20" t="s">
        <v>49</v>
      </c>
      <c r="C570" s="20" t="s">
        <v>9</v>
      </c>
      <c r="D570" s="20" t="s">
        <v>6</v>
      </c>
      <c r="E570" s="20" t="s">
        <v>265</v>
      </c>
      <c r="F570" s="20"/>
      <c r="G570" s="64">
        <f>G571</f>
        <v>150</v>
      </c>
      <c r="H570" s="64">
        <f>H571</f>
        <v>0</v>
      </c>
      <c r="I570" s="64">
        <f t="shared" si="150"/>
        <v>150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5" customHeight="1">
      <c r="A571" s="21" t="s">
        <v>95</v>
      </c>
      <c r="B571" s="20" t="s">
        <v>49</v>
      </c>
      <c r="C571" s="20" t="s">
        <v>9</v>
      </c>
      <c r="D571" s="20" t="s">
        <v>6</v>
      </c>
      <c r="E571" s="20" t="s">
        <v>265</v>
      </c>
      <c r="F571" s="20" t="s">
        <v>94</v>
      </c>
      <c r="G571" s="64">
        <f t="shared" ref="G571:H571" si="154">G572</f>
        <v>150</v>
      </c>
      <c r="H571" s="64">
        <f t="shared" si="154"/>
        <v>0</v>
      </c>
      <c r="I571" s="64">
        <f t="shared" si="150"/>
        <v>150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>
      <c r="A572" s="21" t="s">
        <v>217</v>
      </c>
      <c r="B572" s="20" t="s">
        <v>49</v>
      </c>
      <c r="C572" s="20" t="s">
        <v>9</v>
      </c>
      <c r="D572" s="20" t="s">
        <v>6</v>
      </c>
      <c r="E572" s="20" t="s">
        <v>265</v>
      </c>
      <c r="F572" s="20" t="s">
        <v>218</v>
      </c>
      <c r="G572" s="64">
        <v>150</v>
      </c>
      <c r="H572" s="103"/>
      <c r="I572" s="64">
        <f t="shared" si="150"/>
        <v>150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41.25" customHeight="1">
      <c r="A573" s="21" t="s">
        <v>457</v>
      </c>
      <c r="B573" s="20" t="s">
        <v>49</v>
      </c>
      <c r="C573" s="20" t="s">
        <v>9</v>
      </c>
      <c r="D573" s="20" t="s">
        <v>6</v>
      </c>
      <c r="E573" s="20" t="s">
        <v>456</v>
      </c>
      <c r="F573" s="20"/>
      <c r="G573" s="64">
        <f>G574</f>
        <v>1261.5</v>
      </c>
      <c r="H573" s="64">
        <f>H574</f>
        <v>0</v>
      </c>
      <c r="I573" s="64">
        <f t="shared" si="150"/>
        <v>1261.5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8" customHeight="1">
      <c r="A574" s="21" t="s">
        <v>95</v>
      </c>
      <c r="B574" s="20" t="s">
        <v>49</v>
      </c>
      <c r="C574" s="20" t="s">
        <v>9</v>
      </c>
      <c r="D574" s="20" t="s">
        <v>6</v>
      </c>
      <c r="E574" s="20" t="s">
        <v>456</v>
      </c>
      <c r="F574" s="20" t="s">
        <v>94</v>
      </c>
      <c r="G574" s="64">
        <f>G575</f>
        <v>1261.5</v>
      </c>
      <c r="H574" s="64">
        <f>H575</f>
        <v>0</v>
      </c>
      <c r="I574" s="64">
        <f t="shared" si="150"/>
        <v>1261.5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>
      <c r="A575" s="21" t="s">
        <v>219</v>
      </c>
      <c r="B575" s="20" t="s">
        <v>49</v>
      </c>
      <c r="C575" s="20" t="s">
        <v>9</v>
      </c>
      <c r="D575" s="20" t="s">
        <v>6</v>
      </c>
      <c r="E575" s="20" t="s">
        <v>456</v>
      </c>
      <c r="F575" s="20" t="s">
        <v>218</v>
      </c>
      <c r="G575" s="64">
        <v>1261.5</v>
      </c>
      <c r="H575" s="109"/>
      <c r="I575" s="64">
        <f t="shared" si="150"/>
        <v>1261.5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12">
      <c r="A576" s="21" t="s">
        <v>439</v>
      </c>
      <c r="B576" s="20" t="s">
        <v>49</v>
      </c>
      <c r="C576" s="20" t="s">
        <v>9</v>
      </c>
      <c r="D576" s="20" t="s">
        <v>6</v>
      </c>
      <c r="E576" s="20" t="s">
        <v>440</v>
      </c>
      <c r="F576" s="20"/>
      <c r="G576" s="64">
        <f>G583+G589+G595+G580+G592+G586+G577</f>
        <v>4337.6000000000004</v>
      </c>
      <c r="H576" s="64">
        <f>H583+H589+H595+H580+H592+H586+H577</f>
        <v>7248.4</v>
      </c>
      <c r="I576" s="64">
        <f t="shared" si="150"/>
        <v>11586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24">
      <c r="A577" s="21" t="s">
        <v>515</v>
      </c>
      <c r="B577" s="20" t="s">
        <v>49</v>
      </c>
      <c r="C577" s="20" t="s">
        <v>9</v>
      </c>
      <c r="D577" s="20" t="s">
        <v>6</v>
      </c>
      <c r="E577" s="20" t="s">
        <v>514</v>
      </c>
      <c r="F577" s="20"/>
      <c r="G577" s="64">
        <f>G578</f>
        <v>0</v>
      </c>
      <c r="H577" s="64">
        <f>H578</f>
        <v>4765.3999999999996</v>
      </c>
      <c r="I577" s="64">
        <f t="shared" si="150"/>
        <v>4765.3999999999996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>
      <c r="A578" s="21" t="s">
        <v>116</v>
      </c>
      <c r="B578" s="20" t="s">
        <v>49</v>
      </c>
      <c r="C578" s="20" t="s">
        <v>9</v>
      </c>
      <c r="D578" s="20" t="s">
        <v>6</v>
      </c>
      <c r="E578" s="20" t="s">
        <v>514</v>
      </c>
      <c r="F578" s="20" t="s">
        <v>94</v>
      </c>
      <c r="G578" s="64">
        <f>G579</f>
        <v>0</v>
      </c>
      <c r="H578" s="64">
        <f>H579</f>
        <v>4765.3999999999996</v>
      </c>
      <c r="I578" s="64">
        <f t="shared" si="150"/>
        <v>4765.3999999999996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12">
      <c r="A579" s="21" t="s">
        <v>217</v>
      </c>
      <c r="B579" s="20" t="s">
        <v>49</v>
      </c>
      <c r="C579" s="20" t="s">
        <v>9</v>
      </c>
      <c r="D579" s="20" t="s">
        <v>6</v>
      </c>
      <c r="E579" s="20" t="s">
        <v>514</v>
      </c>
      <c r="F579" s="20" t="s">
        <v>218</v>
      </c>
      <c r="G579" s="64">
        <v>0</v>
      </c>
      <c r="H579" s="64">
        <v>4765.3999999999996</v>
      </c>
      <c r="I579" s="64">
        <f t="shared" si="150"/>
        <v>4765.3999999999996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>
      <c r="A580" s="21" t="s">
        <v>74</v>
      </c>
      <c r="B580" s="20" t="s">
        <v>49</v>
      </c>
      <c r="C580" s="20" t="s">
        <v>9</v>
      </c>
      <c r="D580" s="20" t="s">
        <v>6</v>
      </c>
      <c r="E580" s="20" t="s">
        <v>454</v>
      </c>
      <c r="F580" s="20"/>
      <c r="G580" s="64">
        <f>G581</f>
        <v>1903</v>
      </c>
      <c r="H580" s="64">
        <f>H581</f>
        <v>0</v>
      </c>
      <c r="I580" s="64">
        <f t="shared" si="150"/>
        <v>1903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>
      <c r="A581" s="21" t="s">
        <v>116</v>
      </c>
      <c r="B581" s="20" t="s">
        <v>49</v>
      </c>
      <c r="C581" s="20" t="s">
        <v>9</v>
      </c>
      <c r="D581" s="20" t="s">
        <v>6</v>
      </c>
      <c r="E581" s="20" t="s">
        <v>454</v>
      </c>
      <c r="F581" s="20" t="s">
        <v>94</v>
      </c>
      <c r="G581" s="64">
        <f>G582</f>
        <v>1903</v>
      </c>
      <c r="H581" s="64">
        <f>H582</f>
        <v>0</v>
      </c>
      <c r="I581" s="64">
        <f t="shared" si="150"/>
        <v>1903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12">
      <c r="A582" s="21" t="s">
        <v>217</v>
      </c>
      <c r="B582" s="20" t="s">
        <v>49</v>
      </c>
      <c r="C582" s="20" t="s">
        <v>9</v>
      </c>
      <c r="D582" s="20" t="s">
        <v>6</v>
      </c>
      <c r="E582" s="20" t="s">
        <v>454</v>
      </c>
      <c r="F582" s="20" t="s">
        <v>218</v>
      </c>
      <c r="G582" s="64">
        <v>1903</v>
      </c>
      <c r="H582" s="64"/>
      <c r="I582" s="64">
        <f t="shared" si="150"/>
        <v>1903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5" customHeight="1">
      <c r="A583" s="21" t="s">
        <v>441</v>
      </c>
      <c r="B583" s="20" t="s">
        <v>49</v>
      </c>
      <c r="C583" s="20" t="s">
        <v>9</v>
      </c>
      <c r="D583" s="20" t="s">
        <v>6</v>
      </c>
      <c r="E583" s="20" t="s">
        <v>443</v>
      </c>
      <c r="F583" s="20"/>
      <c r="G583" s="64">
        <f>G584</f>
        <v>1169.5999999999999</v>
      </c>
      <c r="H583" s="64">
        <f>H584</f>
        <v>-16</v>
      </c>
      <c r="I583" s="64">
        <f t="shared" si="150"/>
        <v>1153.5999999999999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4.25" customHeight="1">
      <c r="A584" s="21" t="s">
        <v>95</v>
      </c>
      <c r="B584" s="20" t="s">
        <v>49</v>
      </c>
      <c r="C584" s="20" t="s">
        <v>9</v>
      </c>
      <c r="D584" s="20" t="s">
        <v>6</v>
      </c>
      <c r="E584" s="20" t="s">
        <v>443</v>
      </c>
      <c r="F584" s="20" t="s">
        <v>94</v>
      </c>
      <c r="G584" s="64">
        <f>G585</f>
        <v>1169.5999999999999</v>
      </c>
      <c r="H584" s="64">
        <f>H585</f>
        <v>-16</v>
      </c>
      <c r="I584" s="64">
        <f t="shared" si="150"/>
        <v>1153.5999999999999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>
      <c r="A585" s="21" t="s">
        <v>217</v>
      </c>
      <c r="B585" s="20" t="s">
        <v>49</v>
      </c>
      <c r="C585" s="20" t="s">
        <v>9</v>
      </c>
      <c r="D585" s="20" t="s">
        <v>6</v>
      </c>
      <c r="E585" s="20" t="s">
        <v>443</v>
      </c>
      <c r="F585" s="20" t="s">
        <v>218</v>
      </c>
      <c r="G585" s="64">
        <v>1169.5999999999999</v>
      </c>
      <c r="H585" s="103">
        <f>-16</f>
        <v>-16</v>
      </c>
      <c r="I585" s="64">
        <f t="shared" si="150"/>
        <v>1153.5999999999999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26.4">
      <c r="A586" s="115" t="s">
        <v>475</v>
      </c>
      <c r="B586" s="20" t="s">
        <v>49</v>
      </c>
      <c r="C586" s="20" t="s">
        <v>9</v>
      </c>
      <c r="D586" s="20" t="s">
        <v>6</v>
      </c>
      <c r="E586" s="20" t="s">
        <v>474</v>
      </c>
      <c r="F586" s="20"/>
      <c r="G586" s="64">
        <f>G587</f>
        <v>83</v>
      </c>
      <c r="H586" s="64">
        <f>H587</f>
        <v>450</v>
      </c>
      <c r="I586" s="64">
        <f t="shared" si="150"/>
        <v>533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5" customHeight="1">
      <c r="A587" s="21" t="s">
        <v>95</v>
      </c>
      <c r="B587" s="20" t="s">
        <v>49</v>
      </c>
      <c r="C587" s="20" t="s">
        <v>9</v>
      </c>
      <c r="D587" s="20" t="s">
        <v>6</v>
      </c>
      <c r="E587" s="20" t="s">
        <v>474</v>
      </c>
      <c r="F587" s="20" t="s">
        <v>94</v>
      </c>
      <c r="G587" s="64">
        <f>G588</f>
        <v>83</v>
      </c>
      <c r="H587" s="64">
        <f>H588</f>
        <v>450</v>
      </c>
      <c r="I587" s="64">
        <f t="shared" si="150"/>
        <v>533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12">
      <c r="A588" s="21" t="s">
        <v>217</v>
      </c>
      <c r="B588" s="20" t="s">
        <v>49</v>
      </c>
      <c r="C588" s="20" t="s">
        <v>9</v>
      </c>
      <c r="D588" s="20" t="s">
        <v>6</v>
      </c>
      <c r="E588" s="20" t="s">
        <v>474</v>
      </c>
      <c r="F588" s="20" t="s">
        <v>218</v>
      </c>
      <c r="G588" s="64">
        <v>83</v>
      </c>
      <c r="H588" s="103">
        <v>450</v>
      </c>
      <c r="I588" s="64">
        <f t="shared" si="150"/>
        <v>533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24">
      <c r="A589" s="21" t="s">
        <v>517</v>
      </c>
      <c r="B589" s="20" t="s">
        <v>49</v>
      </c>
      <c r="C589" s="20" t="s">
        <v>9</v>
      </c>
      <c r="D589" s="20" t="s">
        <v>6</v>
      </c>
      <c r="E589" s="20" t="s">
        <v>444</v>
      </c>
      <c r="F589" s="20"/>
      <c r="G589" s="64">
        <f>G590</f>
        <v>430</v>
      </c>
      <c r="H589" s="64">
        <f>H590</f>
        <v>1003</v>
      </c>
      <c r="I589" s="64">
        <f t="shared" si="150"/>
        <v>1433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5.75" customHeight="1">
      <c r="A590" s="21" t="s">
        <v>95</v>
      </c>
      <c r="B590" s="20" t="s">
        <v>49</v>
      </c>
      <c r="C590" s="20" t="s">
        <v>9</v>
      </c>
      <c r="D590" s="20" t="s">
        <v>6</v>
      </c>
      <c r="E590" s="20" t="s">
        <v>444</v>
      </c>
      <c r="F590" s="20" t="s">
        <v>94</v>
      </c>
      <c r="G590" s="64">
        <f>G591</f>
        <v>430</v>
      </c>
      <c r="H590" s="64">
        <f>H591</f>
        <v>1003</v>
      </c>
      <c r="I590" s="64">
        <f t="shared" si="150"/>
        <v>1433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12">
      <c r="A591" s="21" t="s">
        <v>217</v>
      </c>
      <c r="B591" s="20" t="s">
        <v>49</v>
      </c>
      <c r="C591" s="20" t="s">
        <v>9</v>
      </c>
      <c r="D591" s="20" t="s">
        <v>6</v>
      </c>
      <c r="E591" s="20" t="s">
        <v>444</v>
      </c>
      <c r="F591" s="20" t="s">
        <v>218</v>
      </c>
      <c r="G591" s="64">
        <v>430</v>
      </c>
      <c r="H591" s="103">
        <v>1003</v>
      </c>
      <c r="I591" s="64">
        <f t="shared" si="150"/>
        <v>1433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>
      <c r="A592" s="21" t="s">
        <v>467</v>
      </c>
      <c r="B592" s="20" t="s">
        <v>49</v>
      </c>
      <c r="C592" s="20" t="s">
        <v>9</v>
      </c>
      <c r="D592" s="20" t="s">
        <v>6</v>
      </c>
      <c r="E592" s="20" t="s">
        <v>466</v>
      </c>
      <c r="F592" s="20"/>
      <c r="G592" s="64">
        <f>G593</f>
        <v>252</v>
      </c>
      <c r="H592" s="64">
        <f>H593</f>
        <v>28</v>
      </c>
      <c r="I592" s="64">
        <f t="shared" si="150"/>
        <v>280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5.75" customHeight="1">
      <c r="A593" s="21" t="s">
        <v>95</v>
      </c>
      <c r="B593" s="20" t="s">
        <v>49</v>
      </c>
      <c r="C593" s="20" t="s">
        <v>9</v>
      </c>
      <c r="D593" s="20" t="s">
        <v>6</v>
      </c>
      <c r="E593" s="20" t="s">
        <v>466</v>
      </c>
      <c r="F593" s="20" t="s">
        <v>94</v>
      </c>
      <c r="G593" s="64">
        <f>G594</f>
        <v>252</v>
      </c>
      <c r="H593" s="64">
        <f>H594</f>
        <v>28</v>
      </c>
      <c r="I593" s="64">
        <f t="shared" si="150"/>
        <v>280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12">
      <c r="A594" s="21" t="s">
        <v>217</v>
      </c>
      <c r="B594" s="20" t="s">
        <v>49</v>
      </c>
      <c r="C594" s="20" t="s">
        <v>9</v>
      </c>
      <c r="D594" s="20" t="s">
        <v>6</v>
      </c>
      <c r="E594" s="20" t="s">
        <v>466</v>
      </c>
      <c r="F594" s="20" t="s">
        <v>218</v>
      </c>
      <c r="G594" s="64">
        <v>252</v>
      </c>
      <c r="H594" s="103">
        <f>28</f>
        <v>28</v>
      </c>
      <c r="I594" s="64">
        <f t="shared" si="150"/>
        <v>280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>
      <c r="A595" s="21" t="s">
        <v>516</v>
      </c>
      <c r="B595" s="20" t="s">
        <v>49</v>
      </c>
      <c r="C595" s="20" t="s">
        <v>9</v>
      </c>
      <c r="D595" s="20" t="s">
        <v>6</v>
      </c>
      <c r="E595" s="20" t="s">
        <v>445</v>
      </c>
      <c r="F595" s="20"/>
      <c r="G595" s="64">
        <f>G596</f>
        <v>500</v>
      </c>
      <c r="H595" s="64">
        <f>H596</f>
        <v>1018</v>
      </c>
      <c r="I595" s="64">
        <f t="shared" si="150"/>
        <v>1518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1" t="s">
        <v>116</v>
      </c>
      <c r="B596" s="20" t="s">
        <v>49</v>
      </c>
      <c r="C596" s="20" t="s">
        <v>9</v>
      </c>
      <c r="D596" s="20" t="s">
        <v>6</v>
      </c>
      <c r="E596" s="20" t="s">
        <v>445</v>
      </c>
      <c r="F596" s="20" t="s">
        <v>94</v>
      </c>
      <c r="G596" s="64">
        <f>G597</f>
        <v>500</v>
      </c>
      <c r="H596" s="64">
        <f>H597</f>
        <v>1018</v>
      </c>
      <c r="I596" s="64">
        <f t="shared" si="150"/>
        <v>1518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1" t="s">
        <v>217</v>
      </c>
      <c r="B597" s="20" t="s">
        <v>49</v>
      </c>
      <c r="C597" s="20" t="s">
        <v>9</v>
      </c>
      <c r="D597" s="20" t="s">
        <v>6</v>
      </c>
      <c r="E597" s="20" t="s">
        <v>445</v>
      </c>
      <c r="F597" s="20" t="s">
        <v>218</v>
      </c>
      <c r="G597" s="64">
        <v>500</v>
      </c>
      <c r="H597" s="103">
        <v>1018</v>
      </c>
      <c r="I597" s="64">
        <f t="shared" si="150"/>
        <v>1518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>
      <c r="A598" s="22" t="s">
        <v>253</v>
      </c>
      <c r="B598" s="18" t="s">
        <v>49</v>
      </c>
      <c r="C598" s="18" t="s">
        <v>9</v>
      </c>
      <c r="D598" s="18" t="s">
        <v>7</v>
      </c>
      <c r="E598" s="18"/>
      <c r="F598" s="18"/>
      <c r="G598" s="65">
        <f>G599</f>
        <v>14006</v>
      </c>
      <c r="H598" s="65">
        <f t="shared" ref="H598" si="155">H599</f>
        <v>0</v>
      </c>
      <c r="I598" s="65">
        <f t="shared" si="150"/>
        <v>14006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>
      <c r="A599" s="21" t="s">
        <v>399</v>
      </c>
      <c r="B599" s="20" t="s">
        <v>49</v>
      </c>
      <c r="C599" s="20" t="s">
        <v>9</v>
      </c>
      <c r="D599" s="20" t="s">
        <v>7</v>
      </c>
      <c r="E599" s="20" t="s">
        <v>176</v>
      </c>
      <c r="F599" s="20"/>
      <c r="G599" s="64">
        <f>G600+G624</f>
        <v>14006</v>
      </c>
      <c r="H599" s="64">
        <f>H600+H624</f>
        <v>0</v>
      </c>
      <c r="I599" s="64">
        <f t="shared" si="150"/>
        <v>14006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12">
      <c r="A600" s="21" t="s">
        <v>403</v>
      </c>
      <c r="B600" s="20" t="s">
        <v>49</v>
      </c>
      <c r="C600" s="20" t="s">
        <v>9</v>
      </c>
      <c r="D600" s="20" t="s">
        <v>7</v>
      </c>
      <c r="E600" s="20" t="s">
        <v>180</v>
      </c>
      <c r="F600" s="20"/>
      <c r="G600" s="64">
        <f>G601+G604+G607+G610+G613</f>
        <v>13446</v>
      </c>
      <c r="H600" s="64">
        <f>H601+H604+H607+H610+H613</f>
        <v>0</v>
      </c>
      <c r="I600" s="64">
        <f t="shared" si="150"/>
        <v>13446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>
      <c r="A601" s="21" t="s">
        <v>133</v>
      </c>
      <c r="B601" s="20" t="s">
        <v>49</v>
      </c>
      <c r="C601" s="20" t="s">
        <v>9</v>
      </c>
      <c r="D601" s="20" t="s">
        <v>7</v>
      </c>
      <c r="E601" s="20" t="s">
        <v>181</v>
      </c>
      <c r="F601" s="20"/>
      <c r="G601" s="64">
        <f>G602</f>
        <v>10993.1</v>
      </c>
      <c r="H601" s="64">
        <f t="shared" ref="H601:H602" si="156">H602</f>
        <v>0</v>
      </c>
      <c r="I601" s="64">
        <f t="shared" si="150"/>
        <v>10993.1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>
      <c r="A602" s="21" t="s">
        <v>116</v>
      </c>
      <c r="B602" s="20" t="s">
        <v>49</v>
      </c>
      <c r="C602" s="20" t="s">
        <v>9</v>
      </c>
      <c r="D602" s="20" t="s">
        <v>7</v>
      </c>
      <c r="E602" s="20" t="s">
        <v>181</v>
      </c>
      <c r="F602" s="20" t="s">
        <v>94</v>
      </c>
      <c r="G602" s="64">
        <f>G603</f>
        <v>10993.1</v>
      </c>
      <c r="H602" s="64">
        <f t="shared" si="156"/>
        <v>0</v>
      </c>
      <c r="I602" s="64">
        <f t="shared" si="150"/>
        <v>10993.1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12">
      <c r="A603" s="21" t="s">
        <v>217</v>
      </c>
      <c r="B603" s="20" t="s">
        <v>49</v>
      </c>
      <c r="C603" s="20" t="s">
        <v>9</v>
      </c>
      <c r="D603" s="20" t="s">
        <v>7</v>
      </c>
      <c r="E603" s="20" t="s">
        <v>181</v>
      </c>
      <c r="F603" s="20" t="s">
        <v>218</v>
      </c>
      <c r="G603" s="64">
        <v>10993.1</v>
      </c>
      <c r="H603" s="103"/>
      <c r="I603" s="64">
        <f t="shared" si="150"/>
        <v>10993.1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74</v>
      </c>
      <c r="B604" s="20" t="s">
        <v>49</v>
      </c>
      <c r="C604" s="20" t="s">
        <v>9</v>
      </c>
      <c r="D604" s="20" t="s">
        <v>7</v>
      </c>
      <c r="E604" s="20" t="s">
        <v>182</v>
      </c>
      <c r="F604" s="20"/>
      <c r="G604" s="64">
        <f>G605</f>
        <v>758</v>
      </c>
      <c r="H604" s="64">
        <f t="shared" ref="H604:H605" si="157">H605</f>
        <v>0</v>
      </c>
      <c r="I604" s="64">
        <f t="shared" si="150"/>
        <v>758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116</v>
      </c>
      <c r="B605" s="20" t="s">
        <v>49</v>
      </c>
      <c r="C605" s="20" t="s">
        <v>9</v>
      </c>
      <c r="D605" s="20" t="s">
        <v>7</v>
      </c>
      <c r="E605" s="20" t="s">
        <v>182</v>
      </c>
      <c r="F605" s="20" t="s">
        <v>94</v>
      </c>
      <c r="G605" s="64">
        <f>G606</f>
        <v>758</v>
      </c>
      <c r="H605" s="64">
        <f t="shared" si="157"/>
        <v>0</v>
      </c>
      <c r="I605" s="64">
        <f t="shared" si="150"/>
        <v>758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219</v>
      </c>
      <c r="B606" s="20" t="s">
        <v>49</v>
      </c>
      <c r="C606" s="20" t="s">
        <v>9</v>
      </c>
      <c r="D606" s="20" t="s">
        <v>7</v>
      </c>
      <c r="E606" s="20" t="s">
        <v>182</v>
      </c>
      <c r="F606" s="20" t="s">
        <v>218</v>
      </c>
      <c r="G606" s="64">
        <v>758</v>
      </c>
      <c r="H606" s="103"/>
      <c r="I606" s="64">
        <f t="shared" si="150"/>
        <v>758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99</v>
      </c>
      <c r="B607" s="20" t="s">
        <v>49</v>
      </c>
      <c r="C607" s="20" t="s">
        <v>9</v>
      </c>
      <c r="D607" s="20" t="s">
        <v>7</v>
      </c>
      <c r="E607" s="20" t="s">
        <v>183</v>
      </c>
      <c r="F607" s="20"/>
      <c r="G607" s="64">
        <f>G608</f>
        <v>106</v>
      </c>
      <c r="H607" s="64">
        <f t="shared" ref="H607:H608" si="158">H608</f>
        <v>0</v>
      </c>
      <c r="I607" s="64">
        <f t="shared" si="150"/>
        <v>106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116</v>
      </c>
      <c r="B608" s="20" t="s">
        <v>49</v>
      </c>
      <c r="C608" s="20" t="s">
        <v>9</v>
      </c>
      <c r="D608" s="20" t="s">
        <v>7</v>
      </c>
      <c r="E608" s="20" t="s">
        <v>183</v>
      </c>
      <c r="F608" s="20" t="s">
        <v>94</v>
      </c>
      <c r="G608" s="64">
        <f>G609</f>
        <v>106</v>
      </c>
      <c r="H608" s="64">
        <f t="shared" si="158"/>
        <v>0</v>
      </c>
      <c r="I608" s="64">
        <f t="shared" si="150"/>
        <v>106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>
      <c r="A609" s="21" t="s">
        <v>219</v>
      </c>
      <c r="B609" s="20" t="s">
        <v>49</v>
      </c>
      <c r="C609" s="20" t="s">
        <v>9</v>
      </c>
      <c r="D609" s="20" t="s">
        <v>7</v>
      </c>
      <c r="E609" s="20" t="s">
        <v>183</v>
      </c>
      <c r="F609" s="20" t="s">
        <v>218</v>
      </c>
      <c r="G609" s="64">
        <v>106</v>
      </c>
      <c r="H609" s="103"/>
      <c r="I609" s="64">
        <f t="shared" si="150"/>
        <v>106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>
      <c r="A610" s="21" t="s">
        <v>505</v>
      </c>
      <c r="B610" s="20" t="s">
        <v>49</v>
      </c>
      <c r="C610" s="20" t="s">
        <v>9</v>
      </c>
      <c r="D610" s="20" t="s">
        <v>7</v>
      </c>
      <c r="E610" s="20" t="s">
        <v>502</v>
      </c>
      <c r="F610" s="20"/>
      <c r="G610" s="103">
        <f>G611</f>
        <v>4.9000000000000004</v>
      </c>
      <c r="H610" s="103">
        <f>H611</f>
        <v>0</v>
      </c>
      <c r="I610" s="64">
        <f t="shared" si="150"/>
        <v>4.9000000000000004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>
      <c r="A611" s="21" t="s">
        <v>116</v>
      </c>
      <c r="B611" s="20" t="s">
        <v>49</v>
      </c>
      <c r="C611" s="20" t="s">
        <v>9</v>
      </c>
      <c r="D611" s="20" t="s">
        <v>7</v>
      </c>
      <c r="E611" s="20" t="s">
        <v>502</v>
      </c>
      <c r="F611" s="20" t="s">
        <v>94</v>
      </c>
      <c r="G611" s="103">
        <f>G612</f>
        <v>4.9000000000000004</v>
      </c>
      <c r="H611" s="103">
        <f>H612</f>
        <v>0</v>
      </c>
      <c r="I611" s="64">
        <f t="shared" si="150"/>
        <v>4.9000000000000004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>
      <c r="A612" s="21" t="s">
        <v>219</v>
      </c>
      <c r="B612" s="20" t="s">
        <v>49</v>
      </c>
      <c r="C612" s="20" t="s">
        <v>9</v>
      </c>
      <c r="D612" s="20" t="s">
        <v>7</v>
      </c>
      <c r="E612" s="20" t="s">
        <v>502</v>
      </c>
      <c r="F612" s="20" t="s">
        <v>218</v>
      </c>
      <c r="G612" s="103">
        <v>4.9000000000000004</v>
      </c>
      <c r="H612" s="103"/>
      <c r="I612" s="64">
        <f t="shared" si="150"/>
        <v>4.9000000000000004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>
      <c r="A613" s="21" t="s">
        <v>499</v>
      </c>
      <c r="B613" s="20" t="s">
        <v>49</v>
      </c>
      <c r="C613" s="20" t="s">
        <v>9</v>
      </c>
      <c r="D613" s="20" t="s">
        <v>7</v>
      </c>
      <c r="E613" s="20" t="s">
        <v>498</v>
      </c>
      <c r="F613" s="20"/>
      <c r="G613" s="103">
        <f>G614+G617</f>
        <v>1584</v>
      </c>
      <c r="H613" s="103">
        <f>H614+H617</f>
        <v>0</v>
      </c>
      <c r="I613" s="64">
        <f t="shared" si="150"/>
        <v>1584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>
      <c r="A614" s="21" t="s">
        <v>133</v>
      </c>
      <c r="B614" s="20" t="s">
        <v>49</v>
      </c>
      <c r="C614" s="20" t="s">
        <v>9</v>
      </c>
      <c r="D614" s="20" t="s">
        <v>7</v>
      </c>
      <c r="E614" s="20" t="s">
        <v>497</v>
      </c>
      <c r="F614" s="20"/>
      <c r="G614" s="103">
        <f>G615</f>
        <v>1436.8</v>
      </c>
      <c r="H614" s="103">
        <f>H615</f>
        <v>0</v>
      </c>
      <c r="I614" s="64">
        <f t="shared" si="150"/>
        <v>1436.8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116</v>
      </c>
      <c r="B615" s="20" t="s">
        <v>49</v>
      </c>
      <c r="C615" s="20" t="s">
        <v>9</v>
      </c>
      <c r="D615" s="20" t="s">
        <v>7</v>
      </c>
      <c r="E615" s="20" t="s">
        <v>497</v>
      </c>
      <c r="F615" s="20" t="s">
        <v>94</v>
      </c>
      <c r="G615" s="103">
        <f>G616</f>
        <v>1436.8</v>
      </c>
      <c r="H615" s="103">
        <f>H616</f>
        <v>0</v>
      </c>
      <c r="I615" s="64">
        <f t="shared" si="150"/>
        <v>1436.8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219</v>
      </c>
      <c r="B616" s="20" t="s">
        <v>49</v>
      </c>
      <c r="C616" s="20" t="s">
        <v>9</v>
      </c>
      <c r="D616" s="20" t="s">
        <v>7</v>
      </c>
      <c r="E616" s="20" t="s">
        <v>497</v>
      </c>
      <c r="F616" s="20" t="s">
        <v>218</v>
      </c>
      <c r="G616" s="103">
        <v>1436.8</v>
      </c>
      <c r="H616" s="103"/>
      <c r="I616" s="64">
        <f t="shared" si="150"/>
        <v>1436.8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74</v>
      </c>
      <c r="B617" s="20" t="s">
        <v>49</v>
      </c>
      <c r="C617" s="20" t="s">
        <v>9</v>
      </c>
      <c r="D617" s="20" t="s">
        <v>7</v>
      </c>
      <c r="E617" s="20" t="s">
        <v>500</v>
      </c>
      <c r="F617" s="20"/>
      <c r="G617" s="103">
        <f>G618+G622</f>
        <v>147.19999999999999</v>
      </c>
      <c r="H617" s="103">
        <f>H618+H622</f>
        <v>0</v>
      </c>
      <c r="I617" s="64">
        <f t="shared" si="150"/>
        <v>147.19999999999999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116</v>
      </c>
      <c r="B618" s="20" t="s">
        <v>49</v>
      </c>
      <c r="C618" s="20" t="s">
        <v>9</v>
      </c>
      <c r="D618" s="20" t="s">
        <v>7</v>
      </c>
      <c r="E618" s="20" t="s">
        <v>500</v>
      </c>
      <c r="F618" s="20" t="s">
        <v>94</v>
      </c>
      <c r="G618" s="103">
        <f>G619+G620+G621</f>
        <v>134.6</v>
      </c>
      <c r="H618" s="103">
        <f>H619+H620+H621</f>
        <v>0</v>
      </c>
      <c r="I618" s="64">
        <f t="shared" si="150"/>
        <v>134.6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12">
      <c r="A619" s="21" t="s">
        <v>219</v>
      </c>
      <c r="B619" s="20" t="s">
        <v>49</v>
      </c>
      <c r="C619" s="20" t="s">
        <v>9</v>
      </c>
      <c r="D619" s="20" t="s">
        <v>7</v>
      </c>
      <c r="E619" s="20" t="s">
        <v>500</v>
      </c>
      <c r="F619" s="20" t="s">
        <v>218</v>
      </c>
      <c r="G619" s="103">
        <v>109.5</v>
      </c>
      <c r="H619" s="103"/>
      <c r="I619" s="64">
        <f t="shared" si="150"/>
        <v>109.5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>
      <c r="A620" s="21" t="s">
        <v>503</v>
      </c>
      <c r="B620" s="20" t="s">
        <v>49</v>
      </c>
      <c r="C620" s="20" t="s">
        <v>9</v>
      </c>
      <c r="D620" s="20" t="s">
        <v>7</v>
      </c>
      <c r="E620" s="20" t="s">
        <v>500</v>
      </c>
      <c r="F620" s="20" t="s">
        <v>501</v>
      </c>
      <c r="G620" s="103">
        <v>12.6</v>
      </c>
      <c r="H620" s="103"/>
      <c r="I620" s="64">
        <f t="shared" si="150"/>
        <v>12.6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24">
      <c r="A621" s="21" t="s">
        <v>504</v>
      </c>
      <c r="B621" s="20" t="s">
        <v>49</v>
      </c>
      <c r="C621" s="20" t="s">
        <v>9</v>
      </c>
      <c r="D621" s="20" t="s">
        <v>7</v>
      </c>
      <c r="E621" s="20" t="s">
        <v>500</v>
      </c>
      <c r="F621" s="20" t="s">
        <v>295</v>
      </c>
      <c r="G621" s="103">
        <v>12.5</v>
      </c>
      <c r="H621" s="103"/>
      <c r="I621" s="64">
        <f t="shared" si="150"/>
        <v>12.5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2">
      <c r="A622" s="21" t="s">
        <v>71</v>
      </c>
      <c r="B622" s="20" t="s">
        <v>49</v>
      </c>
      <c r="C622" s="20" t="s">
        <v>9</v>
      </c>
      <c r="D622" s="20" t="s">
        <v>7</v>
      </c>
      <c r="E622" s="20" t="s">
        <v>500</v>
      </c>
      <c r="F622" s="20" t="s">
        <v>22</v>
      </c>
      <c r="G622" s="103">
        <f>G623</f>
        <v>12.6</v>
      </c>
      <c r="H622" s="103">
        <f>H623</f>
        <v>0</v>
      </c>
      <c r="I622" s="64">
        <f t="shared" si="150"/>
        <v>12.6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12">
      <c r="A623" s="21" t="s">
        <v>126</v>
      </c>
      <c r="B623" s="20" t="s">
        <v>49</v>
      </c>
      <c r="C623" s="20" t="s">
        <v>9</v>
      </c>
      <c r="D623" s="20" t="s">
        <v>7</v>
      </c>
      <c r="E623" s="20" t="s">
        <v>500</v>
      </c>
      <c r="F623" s="20" t="s">
        <v>77</v>
      </c>
      <c r="G623" s="103">
        <v>12.6</v>
      </c>
      <c r="H623" s="103"/>
      <c r="I623" s="64">
        <f t="shared" si="150"/>
        <v>12.6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>
      <c r="A624" s="21" t="s">
        <v>130</v>
      </c>
      <c r="B624" s="20" t="s">
        <v>49</v>
      </c>
      <c r="C624" s="20" t="s">
        <v>9</v>
      </c>
      <c r="D624" s="20" t="s">
        <v>7</v>
      </c>
      <c r="E624" s="20" t="s">
        <v>254</v>
      </c>
      <c r="F624" s="20"/>
      <c r="G624" s="64">
        <f>G625+G628</f>
        <v>560</v>
      </c>
      <c r="H624" s="64">
        <f>H625+H628</f>
        <v>0</v>
      </c>
      <c r="I624" s="64">
        <f t="shared" si="150"/>
        <v>560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39.75" customHeight="1">
      <c r="A625" s="21" t="s">
        <v>132</v>
      </c>
      <c r="B625" s="20" t="s">
        <v>49</v>
      </c>
      <c r="C625" s="20" t="s">
        <v>9</v>
      </c>
      <c r="D625" s="20" t="s">
        <v>7</v>
      </c>
      <c r="E625" s="20" t="s">
        <v>291</v>
      </c>
      <c r="F625" s="20"/>
      <c r="G625" s="64">
        <f t="shared" ref="G625:H626" si="159">G626</f>
        <v>510</v>
      </c>
      <c r="H625" s="64">
        <f t="shared" si="159"/>
        <v>0</v>
      </c>
      <c r="I625" s="64">
        <f t="shared" si="150"/>
        <v>510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>
      <c r="A626" s="21" t="s">
        <v>116</v>
      </c>
      <c r="B626" s="20" t="s">
        <v>49</v>
      </c>
      <c r="C626" s="20" t="s">
        <v>9</v>
      </c>
      <c r="D626" s="20" t="s">
        <v>7</v>
      </c>
      <c r="E626" s="20" t="s">
        <v>291</v>
      </c>
      <c r="F626" s="20" t="s">
        <v>94</v>
      </c>
      <c r="G626" s="64">
        <f t="shared" si="159"/>
        <v>510</v>
      </c>
      <c r="H626" s="64">
        <f t="shared" si="159"/>
        <v>0</v>
      </c>
      <c r="I626" s="64">
        <f t="shared" si="150"/>
        <v>510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>
      <c r="A627" s="21" t="s">
        <v>217</v>
      </c>
      <c r="B627" s="20" t="s">
        <v>49</v>
      </c>
      <c r="C627" s="20" t="s">
        <v>9</v>
      </c>
      <c r="D627" s="20" t="s">
        <v>7</v>
      </c>
      <c r="E627" s="20" t="s">
        <v>291</v>
      </c>
      <c r="F627" s="20" t="s">
        <v>218</v>
      </c>
      <c r="G627" s="64">
        <v>510</v>
      </c>
      <c r="H627" s="103"/>
      <c r="I627" s="64">
        <f t="shared" si="150"/>
        <v>510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24">
      <c r="A628" s="21" t="s">
        <v>98</v>
      </c>
      <c r="B628" s="20" t="s">
        <v>49</v>
      </c>
      <c r="C628" s="20" t="s">
        <v>9</v>
      </c>
      <c r="D628" s="20" t="s">
        <v>7</v>
      </c>
      <c r="E628" s="20" t="s">
        <v>261</v>
      </c>
      <c r="F628" s="20"/>
      <c r="G628" s="64">
        <f>G629</f>
        <v>50</v>
      </c>
      <c r="H628" s="64">
        <f t="shared" ref="H628:H629" si="160">H629</f>
        <v>0</v>
      </c>
      <c r="I628" s="64">
        <f>G628+H628</f>
        <v>50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15" customHeight="1">
      <c r="A629" s="21" t="s">
        <v>95</v>
      </c>
      <c r="B629" s="20" t="s">
        <v>49</v>
      </c>
      <c r="C629" s="20" t="s">
        <v>9</v>
      </c>
      <c r="D629" s="20" t="s">
        <v>7</v>
      </c>
      <c r="E629" s="20" t="s">
        <v>261</v>
      </c>
      <c r="F629" s="20" t="s">
        <v>94</v>
      </c>
      <c r="G629" s="64">
        <f>G630</f>
        <v>50</v>
      </c>
      <c r="H629" s="64">
        <f t="shared" si="160"/>
        <v>0</v>
      </c>
      <c r="I629" s="64">
        <f>G629+H629</f>
        <v>50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">
      <c r="A630" s="21" t="s">
        <v>219</v>
      </c>
      <c r="B630" s="20" t="s">
        <v>49</v>
      </c>
      <c r="C630" s="20" t="s">
        <v>9</v>
      </c>
      <c r="D630" s="20" t="s">
        <v>7</v>
      </c>
      <c r="E630" s="20" t="s">
        <v>261</v>
      </c>
      <c r="F630" s="20" t="s">
        <v>218</v>
      </c>
      <c r="G630" s="64">
        <v>50</v>
      </c>
      <c r="H630" s="103"/>
      <c r="I630" s="64">
        <f>G630+H630</f>
        <v>50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2">
      <c r="A631" s="22" t="s">
        <v>277</v>
      </c>
      <c r="B631" s="18" t="s">
        <v>49</v>
      </c>
      <c r="C631" s="18" t="s">
        <v>9</v>
      </c>
      <c r="D631" s="18" t="s">
        <v>9</v>
      </c>
      <c r="E631" s="18"/>
      <c r="F631" s="18"/>
      <c r="G631" s="65">
        <f>G641+G632</f>
        <v>2262</v>
      </c>
      <c r="H631" s="65">
        <f t="shared" ref="H631" si="161">H641+H632</f>
        <v>0</v>
      </c>
      <c r="I631" s="65">
        <f t="shared" si="150"/>
        <v>2262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24">
      <c r="A632" s="21" t="s">
        <v>119</v>
      </c>
      <c r="B632" s="20" t="s">
        <v>49</v>
      </c>
      <c r="C632" s="20" t="s">
        <v>9</v>
      </c>
      <c r="D632" s="20" t="s">
        <v>9</v>
      </c>
      <c r="E632" s="20" t="s">
        <v>163</v>
      </c>
      <c r="F632" s="20"/>
      <c r="G632" s="64">
        <f>G637+G633</f>
        <v>220</v>
      </c>
      <c r="H632" s="64">
        <f>H637+H633</f>
        <v>0</v>
      </c>
      <c r="I632" s="64">
        <f t="shared" si="150"/>
        <v>220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>
      <c r="A633" s="21" t="s">
        <v>120</v>
      </c>
      <c r="B633" s="20" t="s">
        <v>49</v>
      </c>
      <c r="C633" s="20" t="s">
        <v>9</v>
      </c>
      <c r="D633" s="20" t="s">
        <v>9</v>
      </c>
      <c r="E633" s="20" t="s">
        <v>164</v>
      </c>
      <c r="F633" s="20"/>
      <c r="G633" s="64">
        <f t="shared" ref="G633:H635" si="162">G634</f>
        <v>120</v>
      </c>
      <c r="H633" s="64">
        <f t="shared" si="162"/>
        <v>0</v>
      </c>
      <c r="I633" s="64">
        <f t="shared" si="150"/>
        <v>120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3.5" customHeight="1">
      <c r="A634" s="21" t="s">
        <v>458</v>
      </c>
      <c r="B634" s="20" t="s">
        <v>49</v>
      </c>
      <c r="C634" s="20" t="s">
        <v>9</v>
      </c>
      <c r="D634" s="20" t="s">
        <v>9</v>
      </c>
      <c r="E634" s="20" t="s">
        <v>226</v>
      </c>
      <c r="F634" s="20"/>
      <c r="G634" s="64">
        <f t="shared" si="162"/>
        <v>120</v>
      </c>
      <c r="H634" s="64">
        <f t="shared" si="162"/>
        <v>0</v>
      </c>
      <c r="I634" s="64">
        <f t="shared" si="150"/>
        <v>120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5.75" customHeight="1">
      <c r="A635" s="21" t="s">
        <v>95</v>
      </c>
      <c r="B635" s="20" t="s">
        <v>49</v>
      </c>
      <c r="C635" s="20" t="s">
        <v>9</v>
      </c>
      <c r="D635" s="20" t="s">
        <v>9</v>
      </c>
      <c r="E635" s="20" t="s">
        <v>226</v>
      </c>
      <c r="F635" s="20" t="s">
        <v>94</v>
      </c>
      <c r="G635" s="64">
        <f t="shared" si="162"/>
        <v>120</v>
      </c>
      <c r="H635" s="64">
        <f t="shared" si="162"/>
        <v>0</v>
      </c>
      <c r="I635" s="64">
        <f t="shared" si="150"/>
        <v>120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12">
      <c r="A636" s="21" t="s">
        <v>219</v>
      </c>
      <c r="B636" s="20" t="s">
        <v>49</v>
      </c>
      <c r="C636" s="20" t="s">
        <v>9</v>
      </c>
      <c r="D636" s="20" t="s">
        <v>9</v>
      </c>
      <c r="E636" s="20" t="s">
        <v>226</v>
      </c>
      <c r="F636" s="20" t="s">
        <v>218</v>
      </c>
      <c r="G636" s="64">
        <v>120</v>
      </c>
      <c r="H636" s="64"/>
      <c r="I636" s="64">
        <f t="shared" si="150"/>
        <v>120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1" t="s">
        <v>206</v>
      </c>
      <c r="B637" s="20" t="s">
        <v>49</v>
      </c>
      <c r="C637" s="20" t="s">
        <v>9</v>
      </c>
      <c r="D637" s="20" t="s">
        <v>9</v>
      </c>
      <c r="E637" s="20" t="s">
        <v>205</v>
      </c>
      <c r="F637" s="20"/>
      <c r="G637" s="64">
        <f>G638</f>
        <v>100</v>
      </c>
      <c r="H637" s="64">
        <f t="shared" ref="G637:H639" si="163">H638</f>
        <v>0</v>
      </c>
      <c r="I637" s="64">
        <f t="shared" si="150"/>
        <v>100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>
      <c r="A638" s="21" t="s">
        <v>88</v>
      </c>
      <c r="B638" s="20" t="s">
        <v>49</v>
      </c>
      <c r="C638" s="20" t="s">
        <v>9</v>
      </c>
      <c r="D638" s="20" t="s">
        <v>9</v>
      </c>
      <c r="E638" s="20" t="s">
        <v>207</v>
      </c>
      <c r="F638" s="20"/>
      <c r="G638" s="64">
        <f>G639</f>
        <v>100</v>
      </c>
      <c r="H638" s="64">
        <f t="shared" si="163"/>
        <v>0</v>
      </c>
      <c r="I638" s="64">
        <f t="shared" si="150"/>
        <v>100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12">
      <c r="A639" s="21" t="s">
        <v>116</v>
      </c>
      <c r="B639" s="20" t="s">
        <v>49</v>
      </c>
      <c r="C639" s="20" t="s">
        <v>9</v>
      </c>
      <c r="D639" s="20" t="s">
        <v>9</v>
      </c>
      <c r="E639" s="20" t="s">
        <v>207</v>
      </c>
      <c r="F639" s="20" t="s">
        <v>94</v>
      </c>
      <c r="G639" s="64">
        <f t="shared" si="163"/>
        <v>100</v>
      </c>
      <c r="H639" s="64">
        <f t="shared" si="163"/>
        <v>0</v>
      </c>
      <c r="I639" s="64">
        <f t="shared" si="150"/>
        <v>100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>
      <c r="A640" s="21" t="s">
        <v>217</v>
      </c>
      <c r="B640" s="20" t="s">
        <v>49</v>
      </c>
      <c r="C640" s="20" t="s">
        <v>9</v>
      </c>
      <c r="D640" s="20" t="s">
        <v>9</v>
      </c>
      <c r="E640" s="20" t="s">
        <v>207</v>
      </c>
      <c r="F640" s="20" t="s">
        <v>218</v>
      </c>
      <c r="G640" s="64">
        <v>100</v>
      </c>
      <c r="H640" s="64"/>
      <c r="I640" s="64">
        <f t="shared" si="150"/>
        <v>100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>
      <c r="A641" s="21" t="s">
        <v>399</v>
      </c>
      <c r="B641" s="20" t="s">
        <v>49</v>
      </c>
      <c r="C641" s="20" t="s">
        <v>9</v>
      </c>
      <c r="D641" s="20" t="s">
        <v>9</v>
      </c>
      <c r="E641" s="20" t="s">
        <v>176</v>
      </c>
      <c r="F641" s="20"/>
      <c r="G641" s="64">
        <f>G648+G655+G642+G659</f>
        <v>2042</v>
      </c>
      <c r="H641" s="64">
        <f t="shared" ref="H641" si="164">H648+H655+H642+H659</f>
        <v>0</v>
      </c>
      <c r="I641" s="64">
        <f t="shared" si="150"/>
        <v>2042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>
      <c r="A642" s="21" t="s">
        <v>401</v>
      </c>
      <c r="B642" s="20" t="s">
        <v>49</v>
      </c>
      <c r="C642" s="20" t="s">
        <v>9</v>
      </c>
      <c r="D642" s="20" t="s">
        <v>9</v>
      </c>
      <c r="E642" s="20" t="s">
        <v>177</v>
      </c>
      <c r="F642" s="20"/>
      <c r="G642" s="64">
        <f>G643</f>
        <v>120</v>
      </c>
      <c r="H642" s="64">
        <f t="shared" ref="H642" si="165">H643</f>
        <v>0</v>
      </c>
      <c r="I642" s="64">
        <f t="shared" si="150"/>
        <v>120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12">
      <c r="A643" s="21" t="s">
        <v>99</v>
      </c>
      <c r="B643" s="20" t="s">
        <v>49</v>
      </c>
      <c r="C643" s="20" t="s">
        <v>9</v>
      </c>
      <c r="D643" s="20" t="s">
        <v>9</v>
      </c>
      <c r="E643" s="20" t="s">
        <v>345</v>
      </c>
      <c r="F643" s="20"/>
      <c r="G643" s="64">
        <f>G646+G644</f>
        <v>120</v>
      </c>
      <c r="H643" s="64">
        <f t="shared" ref="H643" si="166">H646+H644</f>
        <v>0</v>
      </c>
      <c r="I643" s="64">
        <f t="shared" si="150"/>
        <v>120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24">
      <c r="A644" s="21" t="s">
        <v>61</v>
      </c>
      <c r="B644" s="20" t="s">
        <v>49</v>
      </c>
      <c r="C644" s="20" t="s">
        <v>9</v>
      </c>
      <c r="D644" s="20" t="s">
        <v>9</v>
      </c>
      <c r="E644" s="20" t="s">
        <v>345</v>
      </c>
      <c r="F644" s="20" t="s">
        <v>60</v>
      </c>
      <c r="G644" s="64">
        <f>G645</f>
        <v>30</v>
      </c>
      <c r="H644" s="64">
        <f t="shared" ref="H644" si="167">H645</f>
        <v>0</v>
      </c>
      <c r="I644" s="64">
        <f t="shared" si="150"/>
        <v>30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>
      <c r="A645" s="21" t="s">
        <v>63</v>
      </c>
      <c r="B645" s="20" t="s">
        <v>49</v>
      </c>
      <c r="C645" s="20" t="s">
        <v>9</v>
      </c>
      <c r="D645" s="20" t="s">
        <v>9</v>
      </c>
      <c r="E645" s="20" t="s">
        <v>345</v>
      </c>
      <c r="F645" s="20" t="s">
        <v>62</v>
      </c>
      <c r="G645" s="64">
        <v>30</v>
      </c>
      <c r="H645" s="103"/>
      <c r="I645" s="64">
        <f t="shared" si="150"/>
        <v>30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12">
      <c r="A646" s="21" t="s">
        <v>69</v>
      </c>
      <c r="B646" s="20" t="s">
        <v>49</v>
      </c>
      <c r="C646" s="20" t="s">
        <v>9</v>
      </c>
      <c r="D646" s="20" t="s">
        <v>9</v>
      </c>
      <c r="E646" s="20" t="s">
        <v>345</v>
      </c>
      <c r="F646" s="20" t="s">
        <v>67</v>
      </c>
      <c r="G646" s="64">
        <f>G647</f>
        <v>90</v>
      </c>
      <c r="H646" s="64">
        <f t="shared" ref="H646" si="168">H647</f>
        <v>0</v>
      </c>
      <c r="I646" s="64">
        <f t="shared" si="150"/>
        <v>90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>
      <c r="A647" s="21" t="s">
        <v>89</v>
      </c>
      <c r="B647" s="20" t="s">
        <v>49</v>
      </c>
      <c r="C647" s="20" t="s">
        <v>9</v>
      </c>
      <c r="D647" s="20" t="s">
        <v>9</v>
      </c>
      <c r="E647" s="20" t="s">
        <v>345</v>
      </c>
      <c r="F647" s="20" t="s">
        <v>68</v>
      </c>
      <c r="G647" s="64">
        <v>90</v>
      </c>
      <c r="H647" s="103"/>
      <c r="I647" s="64">
        <f t="shared" si="150"/>
        <v>90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1" t="s">
        <v>404</v>
      </c>
      <c r="B648" s="20" t="s">
        <v>49</v>
      </c>
      <c r="C648" s="20" t="s">
        <v>9</v>
      </c>
      <c r="D648" s="20" t="s">
        <v>9</v>
      </c>
      <c r="E648" s="20" t="s">
        <v>184</v>
      </c>
      <c r="F648" s="20"/>
      <c r="G648" s="64">
        <f>G649+G652</f>
        <v>1922</v>
      </c>
      <c r="H648" s="64">
        <f t="shared" ref="H648" si="169">H649+H652</f>
        <v>0</v>
      </c>
      <c r="I648" s="64">
        <f t="shared" si="150"/>
        <v>1922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24">
      <c r="A649" s="21" t="s">
        <v>391</v>
      </c>
      <c r="B649" s="20" t="s">
        <v>49</v>
      </c>
      <c r="C649" s="20" t="s">
        <v>9</v>
      </c>
      <c r="D649" s="20" t="s">
        <v>9</v>
      </c>
      <c r="E649" s="20" t="s">
        <v>185</v>
      </c>
      <c r="F649" s="20"/>
      <c r="G649" s="64">
        <f>G650</f>
        <v>1472</v>
      </c>
      <c r="H649" s="64">
        <f t="shared" ref="H649:H650" si="170">H650</f>
        <v>0</v>
      </c>
      <c r="I649" s="64">
        <f t="shared" si="150"/>
        <v>1472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5" customHeight="1">
      <c r="A650" s="21" t="s">
        <v>95</v>
      </c>
      <c r="B650" s="20" t="s">
        <v>49</v>
      </c>
      <c r="C650" s="20" t="s">
        <v>9</v>
      </c>
      <c r="D650" s="20" t="s">
        <v>9</v>
      </c>
      <c r="E650" s="20" t="s">
        <v>185</v>
      </c>
      <c r="F650" s="51" t="s">
        <v>94</v>
      </c>
      <c r="G650" s="64">
        <f>G651</f>
        <v>1472</v>
      </c>
      <c r="H650" s="64">
        <f t="shared" si="170"/>
        <v>0</v>
      </c>
      <c r="I650" s="64">
        <f t="shared" si="150"/>
        <v>1472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>
      <c r="A651" s="21" t="s">
        <v>219</v>
      </c>
      <c r="B651" s="20" t="s">
        <v>49</v>
      </c>
      <c r="C651" s="20" t="s">
        <v>9</v>
      </c>
      <c r="D651" s="20" t="s">
        <v>9</v>
      </c>
      <c r="E651" s="20" t="s">
        <v>185</v>
      </c>
      <c r="F651" s="51" t="s">
        <v>218</v>
      </c>
      <c r="G651" s="64">
        <v>1472</v>
      </c>
      <c r="H651" s="103"/>
      <c r="I651" s="64">
        <f t="shared" si="150"/>
        <v>1472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12">
      <c r="A652" s="21" t="s">
        <v>304</v>
      </c>
      <c r="B652" s="20" t="s">
        <v>49</v>
      </c>
      <c r="C652" s="20" t="s">
        <v>9</v>
      </c>
      <c r="D652" s="20" t="s">
        <v>9</v>
      </c>
      <c r="E652" s="72" t="s">
        <v>305</v>
      </c>
      <c r="F652" s="51"/>
      <c r="G652" s="64">
        <f>G653</f>
        <v>450</v>
      </c>
      <c r="H652" s="64">
        <f t="shared" ref="H652:H653" si="171">H653</f>
        <v>0</v>
      </c>
      <c r="I652" s="64">
        <f t="shared" si="150"/>
        <v>450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5" customHeight="1">
      <c r="A653" s="21" t="s">
        <v>95</v>
      </c>
      <c r="B653" s="20" t="s">
        <v>49</v>
      </c>
      <c r="C653" s="20" t="s">
        <v>9</v>
      </c>
      <c r="D653" s="20" t="s">
        <v>9</v>
      </c>
      <c r="E653" s="72" t="s">
        <v>305</v>
      </c>
      <c r="F653" s="51" t="s">
        <v>94</v>
      </c>
      <c r="G653" s="64">
        <f>G654</f>
        <v>450</v>
      </c>
      <c r="H653" s="64">
        <f t="shared" si="171"/>
        <v>0</v>
      </c>
      <c r="I653" s="64">
        <f t="shared" si="150"/>
        <v>450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2">
      <c r="A654" s="21" t="s">
        <v>217</v>
      </c>
      <c r="B654" s="20" t="s">
        <v>49</v>
      </c>
      <c r="C654" s="20" t="s">
        <v>9</v>
      </c>
      <c r="D654" s="20" t="s">
        <v>9</v>
      </c>
      <c r="E654" s="72" t="s">
        <v>305</v>
      </c>
      <c r="F654" s="51" t="s">
        <v>218</v>
      </c>
      <c r="G654" s="64">
        <v>450</v>
      </c>
      <c r="H654" s="103"/>
      <c r="I654" s="64">
        <f t="shared" si="150"/>
        <v>450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" hidden="1">
      <c r="A655" s="21" t="s">
        <v>274</v>
      </c>
      <c r="B655" s="20" t="s">
        <v>49</v>
      </c>
      <c r="C655" s="20" t="s">
        <v>9</v>
      </c>
      <c r="D655" s="20" t="s">
        <v>9</v>
      </c>
      <c r="E655" s="20" t="s">
        <v>180</v>
      </c>
      <c r="F655" s="51"/>
      <c r="G655" s="64">
        <f>G656</f>
        <v>0</v>
      </c>
      <c r="H655" s="103"/>
      <c r="I655" s="64">
        <f t="shared" si="150"/>
        <v>0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 hidden="1">
      <c r="A656" s="21" t="s">
        <v>99</v>
      </c>
      <c r="B656" s="20" t="s">
        <v>49</v>
      </c>
      <c r="C656" s="20" t="s">
        <v>9</v>
      </c>
      <c r="D656" s="20" t="s">
        <v>9</v>
      </c>
      <c r="E656" s="20" t="s">
        <v>183</v>
      </c>
      <c r="F656" s="51"/>
      <c r="G656" s="64">
        <f>G657</f>
        <v>0</v>
      </c>
      <c r="H656" s="103"/>
      <c r="I656" s="64">
        <f t="shared" si="150"/>
        <v>0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12" hidden="1">
      <c r="A657" s="21" t="s">
        <v>69</v>
      </c>
      <c r="B657" s="20" t="s">
        <v>49</v>
      </c>
      <c r="C657" s="20" t="s">
        <v>9</v>
      </c>
      <c r="D657" s="20" t="s">
        <v>9</v>
      </c>
      <c r="E657" s="20" t="s">
        <v>183</v>
      </c>
      <c r="F657" s="51" t="s">
        <v>67</v>
      </c>
      <c r="G657" s="64">
        <f>G658</f>
        <v>0</v>
      </c>
      <c r="H657" s="103"/>
      <c r="I657" s="64">
        <f t="shared" si="150"/>
        <v>0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 hidden="1">
      <c r="A658" s="21" t="s">
        <v>89</v>
      </c>
      <c r="B658" s="20" t="s">
        <v>49</v>
      </c>
      <c r="C658" s="20" t="s">
        <v>9</v>
      </c>
      <c r="D658" s="20" t="s">
        <v>9</v>
      </c>
      <c r="E658" s="20" t="s">
        <v>183</v>
      </c>
      <c r="F658" s="51" t="s">
        <v>68</v>
      </c>
      <c r="G658" s="64"/>
      <c r="H658" s="103"/>
      <c r="I658" s="64">
        <f t="shared" si="150"/>
        <v>0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 hidden="1">
      <c r="A659" s="21" t="s">
        <v>402</v>
      </c>
      <c r="B659" s="20" t="s">
        <v>49</v>
      </c>
      <c r="C659" s="20" t="s">
        <v>9</v>
      </c>
      <c r="D659" s="20" t="s">
        <v>9</v>
      </c>
      <c r="E659" s="20" t="s">
        <v>251</v>
      </c>
      <c r="F659" s="20"/>
      <c r="G659" s="64">
        <f t="shared" ref="G659:H661" si="172">G660</f>
        <v>0</v>
      </c>
      <c r="H659" s="64">
        <f t="shared" si="172"/>
        <v>0</v>
      </c>
      <c r="I659" s="64">
        <f t="shared" si="150"/>
        <v>0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12" hidden="1">
      <c r="A660" s="21" t="s">
        <v>273</v>
      </c>
      <c r="B660" s="20" t="s">
        <v>49</v>
      </c>
      <c r="C660" s="20" t="s">
        <v>9</v>
      </c>
      <c r="D660" s="20" t="s">
        <v>9</v>
      </c>
      <c r="E660" s="20" t="s">
        <v>265</v>
      </c>
      <c r="F660" s="20"/>
      <c r="G660" s="64">
        <f>G661+G663</f>
        <v>0</v>
      </c>
      <c r="H660" s="64">
        <f>H661+H663</f>
        <v>0</v>
      </c>
      <c r="I660" s="64">
        <f t="shared" si="150"/>
        <v>0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 hidden="1">
      <c r="A661" s="21" t="s">
        <v>69</v>
      </c>
      <c r="B661" s="20" t="s">
        <v>49</v>
      </c>
      <c r="C661" s="20" t="s">
        <v>9</v>
      </c>
      <c r="D661" s="20" t="s">
        <v>9</v>
      </c>
      <c r="E661" s="20" t="s">
        <v>265</v>
      </c>
      <c r="F661" s="20" t="s">
        <v>67</v>
      </c>
      <c r="G661" s="64">
        <f>G662</f>
        <v>0</v>
      </c>
      <c r="H661" s="64">
        <f t="shared" si="172"/>
        <v>0</v>
      </c>
      <c r="I661" s="64">
        <f t="shared" si="150"/>
        <v>0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2" hidden="1">
      <c r="A662" s="21" t="s">
        <v>89</v>
      </c>
      <c r="B662" s="20" t="s">
        <v>49</v>
      </c>
      <c r="C662" s="20" t="s">
        <v>9</v>
      </c>
      <c r="D662" s="20" t="s">
        <v>9</v>
      </c>
      <c r="E662" s="20" t="s">
        <v>265</v>
      </c>
      <c r="F662" s="20" t="s">
        <v>68</v>
      </c>
      <c r="G662" s="64"/>
      <c r="H662" s="103"/>
      <c r="I662" s="64">
        <f t="shared" si="150"/>
        <v>0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12" hidden="1">
      <c r="A663" s="21" t="s">
        <v>95</v>
      </c>
      <c r="B663" s="20" t="s">
        <v>49</v>
      </c>
      <c r="C663" s="20" t="s">
        <v>9</v>
      </c>
      <c r="D663" s="20" t="s">
        <v>9</v>
      </c>
      <c r="E663" s="20" t="s">
        <v>265</v>
      </c>
      <c r="F663" s="51" t="s">
        <v>94</v>
      </c>
      <c r="G663" s="64">
        <f>G664</f>
        <v>0</v>
      </c>
      <c r="H663" s="64">
        <f>H664</f>
        <v>0</v>
      </c>
      <c r="I663" s="64">
        <f t="shared" si="150"/>
        <v>0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 hidden="1">
      <c r="A664" s="21" t="s">
        <v>217</v>
      </c>
      <c r="B664" s="20" t="s">
        <v>49</v>
      </c>
      <c r="C664" s="20" t="s">
        <v>9</v>
      </c>
      <c r="D664" s="20" t="s">
        <v>9</v>
      </c>
      <c r="E664" s="20" t="s">
        <v>265</v>
      </c>
      <c r="F664" s="51" t="s">
        <v>218</v>
      </c>
      <c r="G664" s="64"/>
      <c r="H664" s="103"/>
      <c r="I664" s="64">
        <f t="shared" si="150"/>
        <v>0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>
      <c r="A665" s="22" t="s">
        <v>19</v>
      </c>
      <c r="B665" s="18" t="s">
        <v>49</v>
      </c>
      <c r="C665" s="18" t="s">
        <v>9</v>
      </c>
      <c r="D665" s="18" t="s">
        <v>12</v>
      </c>
      <c r="E665" s="18"/>
      <c r="F665" s="18"/>
      <c r="G665" s="65">
        <f>G666</f>
        <v>11033.400000000001</v>
      </c>
      <c r="H665" s="65">
        <f t="shared" ref="H665" si="173">H666</f>
        <v>-128</v>
      </c>
      <c r="I665" s="65">
        <f t="shared" ref="I665:I749" si="174">G665+H665</f>
        <v>10905.400000000001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399</v>
      </c>
      <c r="B666" s="20" t="s">
        <v>49</v>
      </c>
      <c r="C666" s="20" t="s">
        <v>9</v>
      </c>
      <c r="D666" s="20" t="s">
        <v>12</v>
      </c>
      <c r="E666" s="20" t="s">
        <v>176</v>
      </c>
      <c r="F666" s="20"/>
      <c r="G666" s="64">
        <f>G674+G667</f>
        <v>11033.400000000001</v>
      </c>
      <c r="H666" s="64">
        <f t="shared" ref="H666" si="175">H674+H667</f>
        <v>-128</v>
      </c>
      <c r="I666" s="64">
        <f t="shared" si="174"/>
        <v>10905.400000000001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>
      <c r="A667" s="21" t="s">
        <v>401</v>
      </c>
      <c r="B667" s="20" t="s">
        <v>49</v>
      </c>
      <c r="C667" s="20" t="s">
        <v>9</v>
      </c>
      <c r="D667" s="20" t="s">
        <v>12</v>
      </c>
      <c r="E667" s="20" t="s">
        <v>177</v>
      </c>
      <c r="F667" s="20"/>
      <c r="G667" s="64">
        <f>G668+G671</f>
        <v>3518.8</v>
      </c>
      <c r="H667" s="64">
        <f t="shared" ref="H667" si="176">H668+H671</f>
        <v>-128</v>
      </c>
      <c r="I667" s="64">
        <f t="shared" si="174"/>
        <v>3390.8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>
      <c r="A668" s="21" t="s">
        <v>133</v>
      </c>
      <c r="B668" s="20" t="s">
        <v>49</v>
      </c>
      <c r="C668" s="20" t="s">
        <v>9</v>
      </c>
      <c r="D668" s="20" t="s">
        <v>12</v>
      </c>
      <c r="E668" s="20" t="s">
        <v>178</v>
      </c>
      <c r="F668" s="20"/>
      <c r="G668" s="64">
        <f>G669</f>
        <v>2230</v>
      </c>
      <c r="H668" s="64">
        <f t="shared" ref="H668:H669" si="177">H669</f>
        <v>0</v>
      </c>
      <c r="I668" s="64">
        <f t="shared" si="174"/>
        <v>2230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>
      <c r="A669" s="29" t="s">
        <v>71</v>
      </c>
      <c r="B669" s="20" t="s">
        <v>49</v>
      </c>
      <c r="C669" s="20" t="s">
        <v>9</v>
      </c>
      <c r="D669" s="20" t="s">
        <v>12</v>
      </c>
      <c r="E669" s="20" t="s">
        <v>178</v>
      </c>
      <c r="F669" s="20" t="s">
        <v>22</v>
      </c>
      <c r="G669" s="64">
        <f>G670</f>
        <v>2230</v>
      </c>
      <c r="H669" s="64">
        <f t="shared" si="177"/>
        <v>0</v>
      </c>
      <c r="I669" s="64">
        <f t="shared" si="174"/>
        <v>2230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>
      <c r="A670" s="21" t="s">
        <v>108</v>
      </c>
      <c r="B670" s="20" t="s">
        <v>49</v>
      </c>
      <c r="C670" s="20" t="s">
        <v>9</v>
      </c>
      <c r="D670" s="20" t="s">
        <v>12</v>
      </c>
      <c r="E670" s="20" t="s">
        <v>178</v>
      </c>
      <c r="F670" s="20" t="s">
        <v>107</v>
      </c>
      <c r="G670" s="64">
        <v>2230</v>
      </c>
      <c r="H670" s="103"/>
      <c r="I670" s="64">
        <f t="shared" si="174"/>
        <v>2230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>
      <c r="A671" s="21" t="s">
        <v>74</v>
      </c>
      <c r="B671" s="20" t="s">
        <v>49</v>
      </c>
      <c r="C671" s="20" t="s">
        <v>9</v>
      </c>
      <c r="D671" s="20" t="s">
        <v>12</v>
      </c>
      <c r="E671" s="20" t="s">
        <v>179</v>
      </c>
      <c r="F671" s="20"/>
      <c r="G671" s="64">
        <f>G672</f>
        <v>1288.8</v>
      </c>
      <c r="H671" s="64">
        <f t="shared" ref="H671:H672" si="178">H672</f>
        <v>-128</v>
      </c>
      <c r="I671" s="64">
        <f t="shared" si="174"/>
        <v>1160.8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>
      <c r="A672" s="29" t="s">
        <v>71</v>
      </c>
      <c r="B672" s="20" t="s">
        <v>49</v>
      </c>
      <c r="C672" s="20" t="s">
        <v>9</v>
      </c>
      <c r="D672" s="20" t="s">
        <v>12</v>
      </c>
      <c r="E672" s="20" t="s">
        <v>179</v>
      </c>
      <c r="F672" s="20" t="s">
        <v>22</v>
      </c>
      <c r="G672" s="64">
        <f>G673</f>
        <v>1288.8</v>
      </c>
      <c r="H672" s="64">
        <f t="shared" si="178"/>
        <v>-128</v>
      </c>
      <c r="I672" s="64">
        <f t="shared" si="174"/>
        <v>1160.8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>
      <c r="A673" s="21" t="s">
        <v>108</v>
      </c>
      <c r="B673" s="20" t="s">
        <v>49</v>
      </c>
      <c r="C673" s="20" t="s">
        <v>9</v>
      </c>
      <c r="D673" s="20" t="s">
        <v>12</v>
      </c>
      <c r="E673" s="20" t="s">
        <v>179</v>
      </c>
      <c r="F673" s="20" t="s">
        <v>107</v>
      </c>
      <c r="G673" s="64">
        <v>1288.8</v>
      </c>
      <c r="H673" s="103">
        <f>-128</f>
        <v>-128</v>
      </c>
      <c r="I673" s="64">
        <f t="shared" si="174"/>
        <v>1160.8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24">
      <c r="A674" s="21" t="s">
        <v>211</v>
      </c>
      <c r="B674" s="20" t="s">
        <v>49</v>
      </c>
      <c r="C674" s="20" t="s">
        <v>9</v>
      </c>
      <c r="D674" s="20" t="s">
        <v>12</v>
      </c>
      <c r="E674" s="20" t="s">
        <v>260</v>
      </c>
      <c r="F674" s="20"/>
      <c r="G674" s="64">
        <f>G675</f>
        <v>7514.6</v>
      </c>
      <c r="H674" s="64">
        <f t="shared" ref="H674" si="179">H675</f>
        <v>0</v>
      </c>
      <c r="I674" s="64">
        <f t="shared" si="174"/>
        <v>7514.6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>
      <c r="A675" s="55" t="s">
        <v>59</v>
      </c>
      <c r="B675" s="20" t="s">
        <v>49</v>
      </c>
      <c r="C675" s="20" t="s">
        <v>9</v>
      </c>
      <c r="D675" s="20" t="s">
        <v>12</v>
      </c>
      <c r="E675" s="20" t="s">
        <v>262</v>
      </c>
      <c r="F675" s="20"/>
      <c r="G675" s="64">
        <f>G676+G678+G680</f>
        <v>7514.6</v>
      </c>
      <c r="H675" s="64">
        <f t="shared" ref="H675" si="180">H676+H678+H680</f>
        <v>0</v>
      </c>
      <c r="I675" s="64">
        <f t="shared" si="174"/>
        <v>7514.6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24">
      <c r="A676" s="21" t="s">
        <v>61</v>
      </c>
      <c r="B676" s="20" t="s">
        <v>49</v>
      </c>
      <c r="C676" s="20" t="s">
        <v>9</v>
      </c>
      <c r="D676" s="20" t="s">
        <v>12</v>
      </c>
      <c r="E676" s="20" t="s">
        <v>262</v>
      </c>
      <c r="F676" s="20" t="s">
        <v>60</v>
      </c>
      <c r="G676" s="64">
        <f>G677</f>
        <v>6946</v>
      </c>
      <c r="H676" s="64">
        <f t="shared" ref="H676" si="181">H677</f>
        <v>0</v>
      </c>
      <c r="I676" s="64">
        <f t="shared" si="174"/>
        <v>6946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>
      <c r="A677" s="21" t="s">
        <v>63</v>
      </c>
      <c r="B677" s="20" t="s">
        <v>49</v>
      </c>
      <c r="C677" s="20" t="s">
        <v>9</v>
      </c>
      <c r="D677" s="20" t="s">
        <v>12</v>
      </c>
      <c r="E677" s="20" t="s">
        <v>262</v>
      </c>
      <c r="F677" s="20" t="s">
        <v>62</v>
      </c>
      <c r="G677" s="64">
        <v>6946</v>
      </c>
      <c r="H677" s="103"/>
      <c r="I677" s="64">
        <f t="shared" si="174"/>
        <v>6946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>
      <c r="A678" s="21" t="s">
        <v>69</v>
      </c>
      <c r="B678" s="20" t="s">
        <v>49</v>
      </c>
      <c r="C678" s="20" t="s">
        <v>9</v>
      </c>
      <c r="D678" s="20" t="s">
        <v>12</v>
      </c>
      <c r="E678" s="20" t="s">
        <v>262</v>
      </c>
      <c r="F678" s="20" t="s">
        <v>67</v>
      </c>
      <c r="G678" s="64">
        <f>G679</f>
        <v>568.29999999999995</v>
      </c>
      <c r="H678" s="64">
        <f t="shared" ref="H678" si="182">H679</f>
        <v>0</v>
      </c>
      <c r="I678" s="64">
        <f t="shared" si="174"/>
        <v>568.29999999999995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>
      <c r="A679" s="21" t="s">
        <v>89</v>
      </c>
      <c r="B679" s="20" t="s">
        <v>49</v>
      </c>
      <c r="C679" s="20" t="s">
        <v>9</v>
      </c>
      <c r="D679" s="20" t="s">
        <v>12</v>
      </c>
      <c r="E679" s="20" t="s">
        <v>262</v>
      </c>
      <c r="F679" s="20" t="s">
        <v>68</v>
      </c>
      <c r="G679" s="64">
        <v>568.29999999999995</v>
      </c>
      <c r="H679" s="103"/>
      <c r="I679" s="64">
        <f t="shared" si="174"/>
        <v>568.29999999999995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>
      <c r="A680" s="21" t="s">
        <v>71</v>
      </c>
      <c r="B680" s="20" t="s">
        <v>49</v>
      </c>
      <c r="C680" s="20" t="s">
        <v>9</v>
      </c>
      <c r="D680" s="20" t="s">
        <v>12</v>
      </c>
      <c r="E680" s="20" t="s">
        <v>262</v>
      </c>
      <c r="F680" s="20" t="s">
        <v>22</v>
      </c>
      <c r="G680" s="64">
        <f>G681</f>
        <v>0.3</v>
      </c>
      <c r="H680" s="64">
        <f>H681</f>
        <v>0</v>
      </c>
      <c r="I680" s="64">
        <f t="shared" si="174"/>
        <v>0.3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12">
      <c r="A681" s="21" t="s">
        <v>72</v>
      </c>
      <c r="B681" s="20" t="s">
        <v>49</v>
      </c>
      <c r="C681" s="20" t="s">
        <v>9</v>
      </c>
      <c r="D681" s="20" t="s">
        <v>12</v>
      </c>
      <c r="E681" s="20" t="s">
        <v>262</v>
      </c>
      <c r="F681" s="20" t="s">
        <v>70</v>
      </c>
      <c r="G681" s="64">
        <v>0.3</v>
      </c>
      <c r="H681" s="103"/>
      <c r="I681" s="64">
        <f t="shared" si="174"/>
        <v>0.3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1.4">
      <c r="A682" s="25" t="s">
        <v>33</v>
      </c>
      <c r="B682" s="16" t="s">
        <v>49</v>
      </c>
      <c r="C682" s="26" t="s">
        <v>13</v>
      </c>
      <c r="D682" s="26"/>
      <c r="E682" s="26"/>
      <c r="F682" s="26"/>
      <c r="G682" s="63">
        <f>G683+G701</f>
        <v>8899.4</v>
      </c>
      <c r="H682" s="63">
        <f t="shared" ref="H682" si="183">H683+H701</f>
        <v>0</v>
      </c>
      <c r="I682" s="63">
        <f t="shared" si="174"/>
        <v>8899.4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12">
      <c r="A683" s="22" t="s">
        <v>40</v>
      </c>
      <c r="B683" s="18" t="s">
        <v>49</v>
      </c>
      <c r="C683" s="42" t="s">
        <v>13</v>
      </c>
      <c r="D683" s="42" t="s">
        <v>14</v>
      </c>
      <c r="E683" s="42"/>
      <c r="F683" s="42"/>
      <c r="G683" s="65">
        <f>G684</f>
        <v>6763.5999999999995</v>
      </c>
      <c r="H683" s="65">
        <f t="shared" ref="H683:H684" si="184">H684</f>
        <v>0</v>
      </c>
      <c r="I683" s="65">
        <f t="shared" si="174"/>
        <v>6763.5999999999995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1" t="s">
        <v>399</v>
      </c>
      <c r="B684" s="20" t="s">
        <v>49</v>
      </c>
      <c r="C684" s="23" t="s">
        <v>13</v>
      </c>
      <c r="D684" s="23" t="s">
        <v>14</v>
      </c>
      <c r="E684" s="23" t="s">
        <v>176</v>
      </c>
      <c r="F684" s="23"/>
      <c r="G684" s="64">
        <f>G685</f>
        <v>6763.5999999999995</v>
      </c>
      <c r="H684" s="64">
        <f t="shared" si="184"/>
        <v>0</v>
      </c>
      <c r="I684" s="64">
        <f t="shared" si="174"/>
        <v>6763.5999999999995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>
      <c r="A685" s="21" t="s">
        <v>401</v>
      </c>
      <c r="B685" s="20" t="s">
        <v>49</v>
      </c>
      <c r="C685" s="23" t="s">
        <v>13</v>
      </c>
      <c r="D685" s="23" t="s">
        <v>14</v>
      </c>
      <c r="E685" s="23" t="s">
        <v>177</v>
      </c>
      <c r="F685" s="23"/>
      <c r="G685" s="64">
        <f>G686+G692+G698+G689+G695</f>
        <v>6763.5999999999995</v>
      </c>
      <c r="H685" s="64">
        <f>H686+H692+H698+H689+H695</f>
        <v>0</v>
      </c>
      <c r="I685" s="64">
        <f t="shared" si="174"/>
        <v>6763.5999999999995</v>
      </c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  <c r="AA685" s="47"/>
      <c r="AB685" s="47"/>
      <c r="AC685" s="47"/>
      <c r="AD685" s="47"/>
      <c r="AE685" s="47"/>
      <c r="AF685" s="47"/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  <c r="BC685" s="47"/>
      <c r="BD685" s="47"/>
      <c r="BE685" s="47"/>
      <c r="BF685" s="47"/>
      <c r="BG685" s="47"/>
      <c r="BH685" s="47"/>
      <c r="BI685" s="47"/>
      <c r="BJ685" s="47"/>
      <c r="BK685" s="47"/>
      <c r="BL685" s="47"/>
      <c r="BM685" s="47"/>
      <c r="BN685" s="47"/>
      <c r="BO685" s="47"/>
      <c r="BP685" s="47"/>
      <c r="BQ685" s="47"/>
      <c r="BR685" s="47"/>
      <c r="BS685" s="47"/>
      <c r="BT685" s="47"/>
      <c r="BU685" s="47"/>
      <c r="BV685" s="47"/>
      <c r="BW685" s="47"/>
      <c r="BX685" s="47"/>
      <c r="BY685" s="47"/>
      <c r="BZ685" s="47"/>
      <c r="CA685" s="47"/>
      <c r="CB685" s="47"/>
      <c r="CC685" s="47"/>
      <c r="CD685" s="47"/>
      <c r="CE685" s="47"/>
      <c r="CF685" s="47"/>
      <c r="CG685" s="47"/>
      <c r="CH685" s="47"/>
    </row>
    <row r="686" spans="1:86" s="2" customFormat="1" ht="24">
      <c r="A686" s="21" t="s">
        <v>134</v>
      </c>
      <c r="B686" s="20" t="s">
        <v>49</v>
      </c>
      <c r="C686" s="23" t="s">
        <v>13</v>
      </c>
      <c r="D686" s="23" t="s">
        <v>14</v>
      </c>
      <c r="E686" s="23" t="s">
        <v>186</v>
      </c>
      <c r="F686" s="23"/>
      <c r="G686" s="64">
        <f>G687</f>
        <v>3894.2</v>
      </c>
      <c r="H686" s="64">
        <f t="shared" ref="H686:H687" si="185">H687</f>
        <v>0</v>
      </c>
      <c r="I686" s="64">
        <f t="shared" si="174"/>
        <v>3894.2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12">
      <c r="A687" s="21" t="s">
        <v>116</v>
      </c>
      <c r="B687" s="20" t="s">
        <v>49</v>
      </c>
      <c r="C687" s="23" t="s">
        <v>13</v>
      </c>
      <c r="D687" s="23" t="s">
        <v>14</v>
      </c>
      <c r="E687" s="23" t="s">
        <v>186</v>
      </c>
      <c r="F687" s="23" t="s">
        <v>94</v>
      </c>
      <c r="G687" s="64">
        <f>G688</f>
        <v>3894.2</v>
      </c>
      <c r="H687" s="64">
        <f t="shared" si="185"/>
        <v>0</v>
      </c>
      <c r="I687" s="64">
        <f t="shared" si="174"/>
        <v>3894.2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>
      <c r="A688" s="21" t="s">
        <v>217</v>
      </c>
      <c r="B688" s="20" t="s">
        <v>49</v>
      </c>
      <c r="C688" s="23" t="s">
        <v>13</v>
      </c>
      <c r="D688" s="23" t="s">
        <v>14</v>
      </c>
      <c r="E688" s="23" t="s">
        <v>186</v>
      </c>
      <c r="F688" s="23" t="s">
        <v>218</v>
      </c>
      <c r="G688" s="64">
        <v>3894.2</v>
      </c>
      <c r="H688" s="103"/>
      <c r="I688" s="64">
        <f t="shared" si="174"/>
        <v>3894.2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24">
      <c r="A689" s="21" t="s">
        <v>290</v>
      </c>
      <c r="B689" s="20" t="s">
        <v>49</v>
      </c>
      <c r="C689" s="23" t="s">
        <v>13</v>
      </c>
      <c r="D689" s="23" t="s">
        <v>14</v>
      </c>
      <c r="E689" s="23" t="s">
        <v>289</v>
      </c>
      <c r="F689" s="23"/>
      <c r="G689" s="64">
        <f>G690</f>
        <v>1111.4000000000001</v>
      </c>
      <c r="H689" s="64">
        <f t="shared" ref="H689:H690" si="186">H690</f>
        <v>0</v>
      </c>
      <c r="I689" s="64">
        <f t="shared" si="174"/>
        <v>1111.4000000000001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12">
      <c r="A690" s="21" t="s">
        <v>116</v>
      </c>
      <c r="B690" s="20" t="s">
        <v>49</v>
      </c>
      <c r="C690" s="23" t="s">
        <v>13</v>
      </c>
      <c r="D690" s="23" t="s">
        <v>14</v>
      </c>
      <c r="E690" s="23" t="s">
        <v>289</v>
      </c>
      <c r="F690" s="23" t="s">
        <v>94</v>
      </c>
      <c r="G690" s="64">
        <f>G691</f>
        <v>1111.4000000000001</v>
      </c>
      <c r="H690" s="64">
        <f t="shared" si="186"/>
        <v>0</v>
      </c>
      <c r="I690" s="64">
        <f t="shared" si="174"/>
        <v>1111.4000000000001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>
      <c r="A691" s="21" t="s">
        <v>217</v>
      </c>
      <c r="B691" s="20" t="s">
        <v>49</v>
      </c>
      <c r="C691" s="23" t="s">
        <v>13</v>
      </c>
      <c r="D691" s="23" t="s">
        <v>14</v>
      </c>
      <c r="E691" s="23" t="s">
        <v>289</v>
      </c>
      <c r="F691" s="23" t="s">
        <v>218</v>
      </c>
      <c r="G691" s="64">
        <v>1111.4000000000001</v>
      </c>
      <c r="H691" s="103"/>
      <c r="I691" s="64">
        <f t="shared" si="174"/>
        <v>1111.4000000000001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24">
      <c r="A692" s="21" t="s">
        <v>117</v>
      </c>
      <c r="B692" s="57" t="s">
        <v>49</v>
      </c>
      <c r="C692" s="58" t="s">
        <v>13</v>
      </c>
      <c r="D692" s="58" t="s">
        <v>14</v>
      </c>
      <c r="E692" s="58" t="s">
        <v>187</v>
      </c>
      <c r="F692" s="58"/>
      <c r="G692" s="64">
        <f>G693</f>
        <v>685.8</v>
      </c>
      <c r="H692" s="64">
        <f t="shared" ref="H692:H693" si="187">H693</f>
        <v>0</v>
      </c>
      <c r="I692" s="64">
        <f t="shared" si="174"/>
        <v>685.8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>
      <c r="A693" s="21" t="s">
        <v>116</v>
      </c>
      <c r="B693" s="57" t="s">
        <v>49</v>
      </c>
      <c r="C693" s="58" t="s">
        <v>13</v>
      </c>
      <c r="D693" s="58" t="s">
        <v>14</v>
      </c>
      <c r="E693" s="58" t="s">
        <v>187</v>
      </c>
      <c r="F693" s="57" t="s">
        <v>94</v>
      </c>
      <c r="G693" s="64">
        <f>G694</f>
        <v>685.8</v>
      </c>
      <c r="H693" s="64">
        <f t="shared" si="187"/>
        <v>0</v>
      </c>
      <c r="I693" s="64">
        <f t="shared" si="174"/>
        <v>685.8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2">
      <c r="A694" s="21" t="s">
        <v>217</v>
      </c>
      <c r="B694" s="57" t="s">
        <v>49</v>
      </c>
      <c r="C694" s="58" t="s">
        <v>13</v>
      </c>
      <c r="D694" s="58" t="s">
        <v>14</v>
      </c>
      <c r="E694" s="58" t="s">
        <v>187</v>
      </c>
      <c r="F694" s="57" t="s">
        <v>218</v>
      </c>
      <c r="G694" s="64">
        <v>685.8</v>
      </c>
      <c r="H694" s="103"/>
      <c r="I694" s="64">
        <f t="shared" si="174"/>
        <v>685.8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24">
      <c r="A695" s="21" t="s">
        <v>464</v>
      </c>
      <c r="B695" s="20" t="s">
        <v>49</v>
      </c>
      <c r="C695" s="58" t="s">
        <v>13</v>
      </c>
      <c r="D695" s="58" t="s">
        <v>14</v>
      </c>
      <c r="E695" s="20" t="s">
        <v>465</v>
      </c>
      <c r="F695" s="20"/>
      <c r="G695" s="64">
        <f>G696</f>
        <v>907.7</v>
      </c>
      <c r="H695" s="64">
        <f>H696</f>
        <v>0</v>
      </c>
      <c r="I695" s="64">
        <f t="shared" si="174"/>
        <v>907.7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>
      <c r="A696" s="21" t="s">
        <v>116</v>
      </c>
      <c r="B696" s="20" t="s">
        <v>49</v>
      </c>
      <c r="C696" s="58" t="s">
        <v>13</v>
      </c>
      <c r="D696" s="58" t="s">
        <v>14</v>
      </c>
      <c r="E696" s="20" t="s">
        <v>465</v>
      </c>
      <c r="F696" s="20" t="s">
        <v>94</v>
      </c>
      <c r="G696" s="64">
        <f>G697</f>
        <v>907.7</v>
      </c>
      <c r="H696" s="64">
        <f>H697</f>
        <v>0</v>
      </c>
      <c r="I696" s="64">
        <f t="shared" si="174"/>
        <v>907.7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12">
      <c r="A697" s="21" t="s">
        <v>219</v>
      </c>
      <c r="B697" s="20" t="s">
        <v>49</v>
      </c>
      <c r="C697" s="58" t="s">
        <v>13</v>
      </c>
      <c r="D697" s="58" t="s">
        <v>14</v>
      </c>
      <c r="E697" s="20" t="s">
        <v>465</v>
      </c>
      <c r="F697" s="20" t="s">
        <v>218</v>
      </c>
      <c r="G697" s="64">
        <v>907.7</v>
      </c>
      <c r="H697" s="103"/>
      <c r="I697" s="64">
        <f t="shared" si="174"/>
        <v>907.7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24">
      <c r="A698" s="21" t="s">
        <v>352</v>
      </c>
      <c r="B698" s="57" t="s">
        <v>49</v>
      </c>
      <c r="C698" s="58" t="s">
        <v>13</v>
      </c>
      <c r="D698" s="58" t="s">
        <v>14</v>
      </c>
      <c r="E698" s="72" t="s">
        <v>216</v>
      </c>
      <c r="F698" s="58"/>
      <c r="G698" s="64">
        <f>G699</f>
        <v>164.5</v>
      </c>
      <c r="H698" s="64">
        <f t="shared" ref="H698:H699" si="188">H699</f>
        <v>0</v>
      </c>
      <c r="I698" s="64">
        <f t="shared" si="174"/>
        <v>164.5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>
      <c r="A699" s="21" t="s">
        <v>116</v>
      </c>
      <c r="B699" s="57" t="s">
        <v>49</v>
      </c>
      <c r="C699" s="58" t="s">
        <v>13</v>
      </c>
      <c r="D699" s="58" t="s">
        <v>14</v>
      </c>
      <c r="E699" s="72" t="s">
        <v>216</v>
      </c>
      <c r="F699" s="57" t="s">
        <v>94</v>
      </c>
      <c r="G699" s="64">
        <f>G700</f>
        <v>164.5</v>
      </c>
      <c r="H699" s="64">
        <f t="shared" si="188"/>
        <v>0</v>
      </c>
      <c r="I699" s="64">
        <f t="shared" si="174"/>
        <v>164.5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>
      <c r="A700" s="21" t="s">
        <v>217</v>
      </c>
      <c r="B700" s="57" t="s">
        <v>49</v>
      </c>
      <c r="C700" s="58" t="s">
        <v>13</v>
      </c>
      <c r="D700" s="58" t="s">
        <v>14</v>
      </c>
      <c r="E700" s="72" t="s">
        <v>216</v>
      </c>
      <c r="F700" s="57" t="s">
        <v>218</v>
      </c>
      <c r="G700" s="64">
        <f>74.2+90.3</f>
        <v>164.5</v>
      </c>
      <c r="H700" s="103"/>
      <c r="I700" s="64">
        <f t="shared" si="174"/>
        <v>164.5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2" t="s">
        <v>252</v>
      </c>
      <c r="B701" s="18" t="s">
        <v>49</v>
      </c>
      <c r="C701" s="42" t="s">
        <v>13</v>
      </c>
      <c r="D701" s="42" t="s">
        <v>15</v>
      </c>
      <c r="E701" s="42"/>
      <c r="F701" s="42"/>
      <c r="G701" s="65">
        <f>G702</f>
        <v>2135.7999999999997</v>
      </c>
      <c r="H701" s="65">
        <f t="shared" ref="H701:H702" si="189">H702</f>
        <v>0</v>
      </c>
      <c r="I701" s="65">
        <f t="shared" si="174"/>
        <v>2135.7999999999997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12">
      <c r="A702" s="21" t="s">
        <v>399</v>
      </c>
      <c r="B702" s="20" t="s">
        <v>49</v>
      </c>
      <c r="C702" s="23" t="s">
        <v>13</v>
      </c>
      <c r="D702" s="23" t="s">
        <v>15</v>
      </c>
      <c r="E702" s="23" t="s">
        <v>176</v>
      </c>
      <c r="F702" s="23"/>
      <c r="G702" s="64">
        <f>G703</f>
        <v>2135.7999999999997</v>
      </c>
      <c r="H702" s="64">
        <f t="shared" si="189"/>
        <v>0</v>
      </c>
      <c r="I702" s="64">
        <f t="shared" si="174"/>
        <v>2135.7999999999997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24">
      <c r="A703" s="21" t="s">
        <v>211</v>
      </c>
      <c r="B703" s="20" t="s">
        <v>49</v>
      </c>
      <c r="C703" s="23" t="s">
        <v>13</v>
      </c>
      <c r="D703" s="23" t="s">
        <v>15</v>
      </c>
      <c r="E703" s="23" t="s">
        <v>260</v>
      </c>
      <c r="F703" s="23"/>
      <c r="G703" s="64">
        <f>G707+G704</f>
        <v>2135.7999999999997</v>
      </c>
      <c r="H703" s="64">
        <f t="shared" ref="H703" si="190">H707+H704</f>
        <v>0</v>
      </c>
      <c r="I703" s="64">
        <f t="shared" si="174"/>
        <v>2135.7999999999997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>
      <c r="A704" s="21" t="s">
        <v>348</v>
      </c>
      <c r="B704" s="20" t="s">
        <v>49</v>
      </c>
      <c r="C704" s="23" t="s">
        <v>13</v>
      </c>
      <c r="D704" s="23" t="s">
        <v>15</v>
      </c>
      <c r="E704" s="23" t="s">
        <v>414</v>
      </c>
      <c r="F704" s="23"/>
      <c r="G704" s="64">
        <f t="shared" ref="G704:H705" si="191">G705</f>
        <v>96.2</v>
      </c>
      <c r="H704" s="64">
        <f t="shared" si="191"/>
        <v>0</v>
      </c>
      <c r="I704" s="64">
        <f t="shared" si="174"/>
        <v>96.2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4" t="s">
        <v>80</v>
      </c>
      <c r="B705" s="20" t="s">
        <v>49</v>
      </c>
      <c r="C705" s="23" t="s">
        <v>13</v>
      </c>
      <c r="D705" s="23" t="s">
        <v>15</v>
      </c>
      <c r="E705" s="23" t="s">
        <v>414</v>
      </c>
      <c r="F705" s="23" t="s">
        <v>79</v>
      </c>
      <c r="G705" s="64">
        <f t="shared" si="191"/>
        <v>96.2</v>
      </c>
      <c r="H705" s="64">
        <f t="shared" si="191"/>
        <v>0</v>
      </c>
      <c r="I705" s="64">
        <f t="shared" si="174"/>
        <v>96.2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12">
      <c r="A706" s="24" t="s">
        <v>85</v>
      </c>
      <c r="B706" s="20" t="s">
        <v>49</v>
      </c>
      <c r="C706" s="23" t="s">
        <v>13</v>
      </c>
      <c r="D706" s="23" t="s">
        <v>15</v>
      </c>
      <c r="E706" s="23" t="s">
        <v>414</v>
      </c>
      <c r="F706" s="23" t="s">
        <v>84</v>
      </c>
      <c r="G706" s="64">
        <v>96.2</v>
      </c>
      <c r="H706" s="103"/>
      <c r="I706" s="64">
        <f t="shared" si="174"/>
        <v>96.2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>
      <c r="A707" s="21" t="s">
        <v>389</v>
      </c>
      <c r="B707" s="86" t="s">
        <v>49</v>
      </c>
      <c r="C707" s="88" t="s">
        <v>13</v>
      </c>
      <c r="D707" s="88" t="s">
        <v>15</v>
      </c>
      <c r="E707" s="88" t="s">
        <v>412</v>
      </c>
      <c r="F707" s="88"/>
      <c r="G707" s="87">
        <f>G708</f>
        <v>2039.6</v>
      </c>
      <c r="H707" s="87">
        <f t="shared" ref="H707" si="192">H708</f>
        <v>0</v>
      </c>
      <c r="I707" s="64">
        <f t="shared" si="174"/>
        <v>2039.6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24">
      <c r="A708" s="97" t="s">
        <v>303</v>
      </c>
      <c r="B708" s="20" t="s">
        <v>49</v>
      </c>
      <c r="C708" s="23" t="s">
        <v>13</v>
      </c>
      <c r="D708" s="23" t="s">
        <v>15</v>
      </c>
      <c r="E708" s="23" t="s">
        <v>413</v>
      </c>
      <c r="F708" s="23"/>
      <c r="G708" s="64">
        <f>G709+G711</f>
        <v>2039.6</v>
      </c>
      <c r="H708" s="64">
        <f t="shared" ref="H708" si="193">H709+H711</f>
        <v>0</v>
      </c>
      <c r="I708" s="64">
        <f t="shared" si="174"/>
        <v>2039.6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53" customFormat="1" ht="24">
      <c r="A709" s="21" t="s">
        <v>61</v>
      </c>
      <c r="B709" s="20" t="s">
        <v>49</v>
      </c>
      <c r="C709" s="23" t="s">
        <v>13</v>
      </c>
      <c r="D709" s="23" t="s">
        <v>15</v>
      </c>
      <c r="E709" s="23" t="s">
        <v>413</v>
      </c>
      <c r="F709" s="23" t="s">
        <v>60</v>
      </c>
      <c r="G709" s="64">
        <f>G710</f>
        <v>2039.6</v>
      </c>
      <c r="H709" s="64">
        <f t="shared" ref="H709" si="194">H710</f>
        <v>0</v>
      </c>
      <c r="I709" s="64">
        <f t="shared" si="174"/>
        <v>2039.6</v>
      </c>
      <c r="J709" s="45"/>
      <c r="K709" s="45"/>
      <c r="L709" s="45"/>
      <c r="M709" s="45"/>
      <c r="N709" s="69"/>
      <c r="O709" s="69"/>
      <c r="P709" s="69"/>
      <c r="Q709" s="69"/>
      <c r="R709" s="69"/>
      <c r="S709" s="69"/>
      <c r="T709" s="69"/>
      <c r="U709" s="69"/>
      <c r="V709" s="69"/>
      <c r="W709" s="69"/>
      <c r="X709" s="69"/>
      <c r="Y709" s="69"/>
      <c r="Z709" s="69"/>
      <c r="AA709" s="69"/>
      <c r="AB709" s="69"/>
      <c r="AC709" s="69"/>
      <c r="AD709" s="69"/>
      <c r="AE709" s="69"/>
      <c r="AF709" s="69"/>
      <c r="AG709" s="69"/>
      <c r="AH709" s="69"/>
      <c r="AI709" s="69"/>
      <c r="AJ709" s="69"/>
      <c r="AK709" s="69"/>
      <c r="AL709" s="69"/>
      <c r="AM709" s="69"/>
      <c r="AN709" s="69"/>
      <c r="AO709" s="69"/>
      <c r="AP709" s="69"/>
      <c r="AQ709" s="69"/>
      <c r="AR709" s="69"/>
      <c r="AS709" s="69"/>
      <c r="AT709" s="69"/>
      <c r="AU709" s="69"/>
      <c r="AV709" s="69"/>
      <c r="AW709" s="69"/>
      <c r="AX709" s="69"/>
      <c r="AY709" s="69"/>
      <c r="AZ709" s="69"/>
      <c r="BA709" s="69"/>
      <c r="BB709" s="69"/>
      <c r="BC709" s="69"/>
      <c r="BD709" s="69"/>
      <c r="BE709" s="69"/>
      <c r="BF709" s="69"/>
      <c r="BG709" s="69"/>
      <c r="BH709" s="69"/>
      <c r="BI709" s="69"/>
      <c r="BJ709" s="69"/>
      <c r="BK709" s="69"/>
      <c r="BL709" s="69"/>
      <c r="BM709" s="69"/>
      <c r="BN709" s="69"/>
      <c r="BO709" s="69"/>
      <c r="BP709" s="69"/>
      <c r="BQ709" s="69"/>
      <c r="BR709" s="69"/>
      <c r="BS709" s="69"/>
      <c r="BT709" s="69"/>
      <c r="BU709" s="69"/>
      <c r="BV709" s="69"/>
      <c r="BW709" s="69"/>
      <c r="BX709" s="69"/>
      <c r="BY709" s="69"/>
      <c r="BZ709" s="69"/>
      <c r="CA709" s="69"/>
      <c r="CB709" s="69"/>
      <c r="CC709" s="69"/>
      <c r="CD709" s="69"/>
      <c r="CE709" s="69"/>
      <c r="CF709" s="69"/>
      <c r="CG709" s="69"/>
      <c r="CH709" s="69"/>
    </row>
    <row r="710" spans="1:86" s="2" customFormat="1" ht="12">
      <c r="A710" s="21" t="s">
        <v>63</v>
      </c>
      <c r="B710" s="20" t="s">
        <v>49</v>
      </c>
      <c r="C710" s="23" t="s">
        <v>13</v>
      </c>
      <c r="D710" s="23" t="s">
        <v>15</v>
      </c>
      <c r="E710" s="23" t="s">
        <v>413</v>
      </c>
      <c r="F710" s="23" t="s">
        <v>62</v>
      </c>
      <c r="G710" s="64">
        <v>2039.6</v>
      </c>
      <c r="H710" s="103"/>
      <c r="I710" s="64">
        <f t="shared" si="174"/>
        <v>2039.6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12" hidden="1">
      <c r="A711" s="21" t="s">
        <v>69</v>
      </c>
      <c r="B711" s="20" t="s">
        <v>49</v>
      </c>
      <c r="C711" s="23" t="s">
        <v>13</v>
      </c>
      <c r="D711" s="23" t="s">
        <v>15</v>
      </c>
      <c r="E711" s="23" t="s">
        <v>413</v>
      </c>
      <c r="F711" s="23" t="s">
        <v>67</v>
      </c>
      <c r="G711" s="64">
        <f>G712</f>
        <v>0</v>
      </c>
      <c r="H711" s="64">
        <f t="shared" ref="H711" si="195">H712</f>
        <v>0</v>
      </c>
      <c r="I711" s="64">
        <f t="shared" si="174"/>
        <v>0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 hidden="1">
      <c r="A712" s="21" t="s">
        <v>89</v>
      </c>
      <c r="B712" s="20" t="s">
        <v>49</v>
      </c>
      <c r="C712" s="23" t="s">
        <v>13</v>
      </c>
      <c r="D712" s="23" t="s">
        <v>15</v>
      </c>
      <c r="E712" s="23" t="s">
        <v>413</v>
      </c>
      <c r="F712" s="23" t="s">
        <v>68</v>
      </c>
      <c r="G712" s="64"/>
      <c r="H712" s="103"/>
      <c r="I712" s="64">
        <f t="shared" si="174"/>
        <v>0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6" customFormat="1" ht="12">
      <c r="A713" s="15" t="s">
        <v>31</v>
      </c>
      <c r="B713" s="16" t="s">
        <v>49</v>
      </c>
      <c r="C713" s="26" t="s">
        <v>45</v>
      </c>
      <c r="D713" s="26"/>
      <c r="E713" s="26"/>
      <c r="F713" s="26"/>
      <c r="G713" s="63">
        <f t="shared" ref="G713:H718" si="196">G714</f>
        <v>340</v>
      </c>
      <c r="H713" s="63">
        <f t="shared" si="196"/>
        <v>0</v>
      </c>
      <c r="I713" s="63">
        <f t="shared" si="174"/>
        <v>340</v>
      </c>
      <c r="J713" s="46"/>
      <c r="K713" s="46"/>
      <c r="L713" s="46"/>
      <c r="M713" s="46"/>
      <c r="N713" s="84"/>
      <c r="O713" s="84"/>
      <c r="P713" s="84"/>
      <c r="Q713" s="84"/>
      <c r="R713" s="84"/>
      <c r="S713" s="84"/>
      <c r="T713" s="84"/>
      <c r="U713" s="84"/>
      <c r="V713" s="84"/>
      <c r="W713" s="84"/>
      <c r="X713" s="84"/>
      <c r="Y713" s="84"/>
      <c r="Z713" s="84"/>
      <c r="AA713" s="84"/>
      <c r="AB713" s="84"/>
      <c r="AC713" s="84"/>
      <c r="AD713" s="84"/>
      <c r="AE713" s="84"/>
      <c r="AF713" s="84"/>
      <c r="AG713" s="84"/>
      <c r="AH713" s="84"/>
      <c r="AI713" s="84"/>
      <c r="AJ713" s="84"/>
      <c r="AK713" s="84"/>
      <c r="AL713" s="84"/>
      <c r="AM713" s="84"/>
      <c r="AN713" s="84"/>
      <c r="AO713" s="84"/>
      <c r="AP713" s="84"/>
      <c r="AQ713" s="84"/>
      <c r="AR713" s="84"/>
      <c r="AS713" s="84"/>
      <c r="AT713" s="84"/>
      <c r="AU713" s="84"/>
      <c r="AV713" s="84"/>
      <c r="AW713" s="84"/>
      <c r="AX713" s="84"/>
      <c r="AY713" s="84"/>
      <c r="AZ713" s="84"/>
      <c r="BA713" s="84"/>
      <c r="BB713" s="84"/>
      <c r="BC713" s="84"/>
      <c r="BD713" s="84"/>
      <c r="BE713" s="84"/>
      <c r="BF713" s="84"/>
      <c r="BG713" s="84"/>
      <c r="BH713" s="84"/>
      <c r="BI713" s="84"/>
      <c r="BJ713" s="84"/>
      <c r="BK713" s="84"/>
      <c r="BL713" s="84"/>
      <c r="BM713" s="84"/>
      <c r="BN713" s="84"/>
      <c r="BO713" s="84"/>
      <c r="BP713" s="84"/>
      <c r="BQ713" s="84"/>
      <c r="BR713" s="84"/>
      <c r="BS713" s="84"/>
      <c r="BT713" s="84"/>
      <c r="BU713" s="84"/>
      <c r="BV713" s="84"/>
      <c r="BW713" s="84"/>
      <c r="BX713" s="84"/>
      <c r="BY713" s="84"/>
      <c r="BZ713" s="84"/>
      <c r="CA713" s="84"/>
      <c r="CB713" s="84"/>
      <c r="CC713" s="84"/>
      <c r="CD713" s="84"/>
      <c r="CE713" s="84"/>
      <c r="CF713" s="84"/>
      <c r="CG713" s="84"/>
      <c r="CH713" s="84"/>
    </row>
    <row r="714" spans="1:86" s="53" customFormat="1" ht="12">
      <c r="A714" s="33" t="s">
        <v>55</v>
      </c>
      <c r="B714" s="18" t="s">
        <v>49</v>
      </c>
      <c r="C714" s="42" t="s">
        <v>45</v>
      </c>
      <c r="D714" s="42" t="s">
        <v>5</v>
      </c>
      <c r="E714" s="42"/>
      <c r="F714" s="42"/>
      <c r="G714" s="65">
        <f t="shared" si="196"/>
        <v>340</v>
      </c>
      <c r="H714" s="65">
        <f t="shared" si="196"/>
        <v>0</v>
      </c>
      <c r="I714" s="65">
        <f t="shared" si="174"/>
        <v>340</v>
      </c>
      <c r="J714" s="45"/>
      <c r="K714" s="45"/>
      <c r="L714" s="45"/>
      <c r="M714" s="45"/>
      <c r="N714" s="69"/>
      <c r="O714" s="69"/>
      <c r="P714" s="69"/>
      <c r="Q714" s="69"/>
      <c r="R714" s="69"/>
      <c r="S714" s="69"/>
      <c r="T714" s="69"/>
      <c r="U714" s="69"/>
      <c r="V714" s="69"/>
      <c r="W714" s="69"/>
      <c r="X714" s="69"/>
      <c r="Y714" s="69"/>
      <c r="Z714" s="69"/>
      <c r="AA714" s="69"/>
      <c r="AB714" s="69"/>
      <c r="AC714" s="69"/>
      <c r="AD714" s="69"/>
      <c r="AE714" s="69"/>
      <c r="AF714" s="69"/>
      <c r="AG714" s="69"/>
      <c r="AH714" s="69"/>
      <c r="AI714" s="69"/>
      <c r="AJ714" s="69"/>
      <c r="AK714" s="69"/>
      <c r="AL714" s="69"/>
      <c r="AM714" s="69"/>
      <c r="AN714" s="69"/>
      <c r="AO714" s="69"/>
      <c r="AP714" s="69"/>
      <c r="AQ714" s="69"/>
      <c r="AR714" s="69"/>
      <c r="AS714" s="69"/>
      <c r="AT714" s="69"/>
      <c r="AU714" s="69"/>
      <c r="AV714" s="69"/>
      <c r="AW714" s="69"/>
      <c r="AX714" s="69"/>
      <c r="AY714" s="69"/>
      <c r="AZ714" s="69"/>
      <c r="BA714" s="69"/>
      <c r="BB714" s="69"/>
      <c r="BC714" s="69"/>
      <c r="BD714" s="69"/>
      <c r="BE714" s="69"/>
      <c r="BF714" s="69"/>
      <c r="BG714" s="69"/>
      <c r="BH714" s="69"/>
      <c r="BI714" s="69"/>
      <c r="BJ714" s="69"/>
      <c r="BK714" s="69"/>
      <c r="BL714" s="69"/>
      <c r="BM714" s="69"/>
      <c r="BN714" s="69"/>
      <c r="BO714" s="69"/>
      <c r="BP714" s="69"/>
      <c r="BQ714" s="69"/>
      <c r="BR714" s="69"/>
      <c r="BS714" s="69"/>
      <c r="BT714" s="69"/>
      <c r="BU714" s="69"/>
      <c r="BV714" s="69"/>
      <c r="BW714" s="69"/>
      <c r="BX714" s="69"/>
      <c r="BY714" s="69"/>
      <c r="BZ714" s="69"/>
      <c r="CA714" s="69"/>
      <c r="CB714" s="69"/>
      <c r="CC714" s="69"/>
      <c r="CD714" s="69"/>
      <c r="CE714" s="69"/>
      <c r="CF714" s="69"/>
      <c r="CG714" s="69"/>
      <c r="CH714" s="69"/>
    </row>
    <row r="715" spans="1:86" s="2" customFormat="1" ht="24">
      <c r="A715" s="24" t="s">
        <v>122</v>
      </c>
      <c r="B715" s="20" t="s">
        <v>49</v>
      </c>
      <c r="C715" s="23" t="s">
        <v>45</v>
      </c>
      <c r="D715" s="23" t="s">
        <v>5</v>
      </c>
      <c r="E715" s="20" t="s">
        <v>163</v>
      </c>
      <c r="F715" s="20"/>
      <c r="G715" s="64">
        <f t="shared" si="196"/>
        <v>340</v>
      </c>
      <c r="H715" s="64">
        <f t="shared" si="196"/>
        <v>0</v>
      </c>
      <c r="I715" s="64">
        <f t="shared" si="174"/>
        <v>340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2">
      <c r="A716" s="24" t="s">
        <v>272</v>
      </c>
      <c r="B716" s="20" t="s">
        <v>49</v>
      </c>
      <c r="C716" s="23" t="s">
        <v>45</v>
      </c>
      <c r="D716" s="23" t="s">
        <v>5</v>
      </c>
      <c r="E716" s="20" t="s">
        <v>170</v>
      </c>
      <c r="F716" s="20"/>
      <c r="G716" s="64">
        <f t="shared" si="196"/>
        <v>340</v>
      </c>
      <c r="H716" s="64">
        <f t="shared" si="196"/>
        <v>0</v>
      </c>
      <c r="I716" s="64">
        <f t="shared" si="174"/>
        <v>340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>
      <c r="A717" s="24" t="s">
        <v>86</v>
      </c>
      <c r="B717" s="20" t="s">
        <v>49</v>
      </c>
      <c r="C717" s="23" t="s">
        <v>45</v>
      </c>
      <c r="D717" s="23" t="s">
        <v>5</v>
      </c>
      <c r="E717" s="20" t="s">
        <v>171</v>
      </c>
      <c r="F717" s="20"/>
      <c r="G717" s="64">
        <f t="shared" si="196"/>
        <v>340</v>
      </c>
      <c r="H717" s="64">
        <f t="shared" si="196"/>
        <v>0</v>
      </c>
      <c r="I717" s="64">
        <f t="shared" si="174"/>
        <v>340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14.25" customHeight="1">
      <c r="A718" s="21" t="s">
        <v>95</v>
      </c>
      <c r="B718" s="20" t="s">
        <v>49</v>
      </c>
      <c r="C718" s="23" t="s">
        <v>45</v>
      </c>
      <c r="D718" s="23" t="s">
        <v>5</v>
      </c>
      <c r="E718" s="20" t="s">
        <v>171</v>
      </c>
      <c r="F718" s="20" t="s">
        <v>94</v>
      </c>
      <c r="G718" s="64">
        <f t="shared" si="196"/>
        <v>340</v>
      </c>
      <c r="H718" s="64">
        <f t="shared" si="196"/>
        <v>0</v>
      </c>
      <c r="I718" s="64">
        <f t="shared" si="174"/>
        <v>340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>
      <c r="A719" s="21" t="s">
        <v>217</v>
      </c>
      <c r="B719" s="20" t="s">
        <v>49</v>
      </c>
      <c r="C719" s="23" t="s">
        <v>45</v>
      </c>
      <c r="D719" s="23" t="s">
        <v>5</v>
      </c>
      <c r="E719" s="20" t="s">
        <v>171</v>
      </c>
      <c r="F719" s="20" t="s">
        <v>218</v>
      </c>
      <c r="G719" s="64">
        <v>340</v>
      </c>
      <c r="H719" s="103"/>
      <c r="I719" s="64">
        <f t="shared" si="174"/>
        <v>340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3.75" customHeight="1">
      <c r="A720" s="21"/>
      <c r="B720" s="20"/>
      <c r="C720" s="23"/>
      <c r="D720" s="23"/>
      <c r="E720" s="23"/>
      <c r="F720" s="23"/>
      <c r="G720" s="64"/>
      <c r="H720" s="103"/>
      <c r="I720" s="63"/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12.6">
      <c r="A721" s="62" t="s">
        <v>124</v>
      </c>
      <c r="B721" s="16" t="s">
        <v>50</v>
      </c>
      <c r="C721" s="27"/>
      <c r="D721" s="27"/>
      <c r="E721" s="27"/>
      <c r="F721" s="27"/>
      <c r="G721" s="63">
        <f>G722+G760+G767+G780+G787+G827+G820+G807</f>
        <v>44014.200000000004</v>
      </c>
      <c r="H721" s="63">
        <f>H722+H760+H767+H780+H787+H827+H820+H807</f>
        <v>3060.3</v>
      </c>
      <c r="I721" s="63">
        <f t="shared" si="174"/>
        <v>47074.500000000007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12">
      <c r="A722" s="28" t="s">
        <v>1</v>
      </c>
      <c r="B722" s="16" t="s">
        <v>50</v>
      </c>
      <c r="C722" s="16" t="s">
        <v>5</v>
      </c>
      <c r="D722" s="27"/>
      <c r="E722" s="27"/>
      <c r="F722" s="27"/>
      <c r="G722" s="63">
        <f>G723+G729+G744+G749+G739</f>
        <v>8721.6</v>
      </c>
      <c r="H722" s="63">
        <f t="shared" ref="H722" si="197">H723+H729+H744+H749+H739</f>
        <v>-88.3</v>
      </c>
      <c r="I722" s="63">
        <f t="shared" si="174"/>
        <v>8633.3000000000011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3" customFormat="1" ht="24">
      <c r="A723" s="22" t="s">
        <v>56</v>
      </c>
      <c r="B723" s="18" t="s">
        <v>50</v>
      </c>
      <c r="C723" s="18" t="s">
        <v>5</v>
      </c>
      <c r="D723" s="18" t="s">
        <v>14</v>
      </c>
      <c r="E723" s="18"/>
      <c r="F723" s="18"/>
      <c r="G723" s="65">
        <f t="shared" ref="G723:H727" si="198">G724</f>
        <v>437.5</v>
      </c>
      <c r="H723" s="65">
        <f t="shared" si="198"/>
        <v>0</v>
      </c>
      <c r="I723" s="65">
        <f t="shared" si="174"/>
        <v>437.5</v>
      </c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  <c r="AA723" s="47"/>
      <c r="AB723" s="47"/>
      <c r="AC723" s="47"/>
      <c r="AD723" s="47"/>
      <c r="AE723" s="47"/>
      <c r="AF723" s="47"/>
      <c r="AG723" s="47"/>
      <c r="AH723" s="47"/>
      <c r="AI723" s="47"/>
      <c r="AJ723" s="47"/>
      <c r="AK723" s="47"/>
      <c r="AL723" s="47"/>
      <c r="AM723" s="47"/>
      <c r="AN723" s="47"/>
      <c r="AO723" s="47"/>
      <c r="AP723" s="47"/>
      <c r="AQ723" s="47"/>
      <c r="AR723" s="47"/>
      <c r="AS723" s="47"/>
      <c r="AT723" s="47"/>
      <c r="AU723" s="47"/>
      <c r="AV723" s="47"/>
      <c r="AW723" s="47"/>
      <c r="AX723" s="47"/>
      <c r="AY723" s="47"/>
      <c r="AZ723" s="47"/>
      <c r="BA723" s="47"/>
      <c r="BB723" s="47"/>
      <c r="BC723" s="47"/>
      <c r="BD723" s="47"/>
      <c r="BE723" s="47"/>
      <c r="BF723" s="47"/>
      <c r="BG723" s="47"/>
      <c r="BH723" s="47"/>
      <c r="BI723" s="47"/>
      <c r="BJ723" s="47"/>
      <c r="BK723" s="47"/>
      <c r="BL723" s="47"/>
      <c r="BM723" s="47"/>
      <c r="BN723" s="47"/>
      <c r="BO723" s="47"/>
      <c r="BP723" s="47"/>
      <c r="BQ723" s="47"/>
      <c r="BR723" s="47"/>
      <c r="BS723" s="47"/>
      <c r="BT723" s="47"/>
      <c r="BU723" s="47"/>
      <c r="BV723" s="47"/>
      <c r="BW723" s="47"/>
      <c r="BX723" s="47"/>
      <c r="BY723" s="47"/>
      <c r="BZ723" s="47"/>
      <c r="CA723" s="47"/>
      <c r="CB723" s="47"/>
      <c r="CC723" s="47"/>
      <c r="CD723" s="47"/>
      <c r="CE723" s="47"/>
      <c r="CF723" s="47"/>
      <c r="CG723" s="47"/>
      <c r="CH723" s="47"/>
    </row>
    <row r="724" spans="1:86" s="3" customFormat="1" ht="24">
      <c r="A724" s="21" t="s">
        <v>288</v>
      </c>
      <c r="B724" s="20" t="s">
        <v>50</v>
      </c>
      <c r="C724" s="20" t="s">
        <v>5</v>
      </c>
      <c r="D724" s="20" t="s">
        <v>14</v>
      </c>
      <c r="E724" s="20" t="s">
        <v>188</v>
      </c>
      <c r="F724" s="19"/>
      <c r="G724" s="64">
        <f t="shared" si="198"/>
        <v>437.5</v>
      </c>
      <c r="H724" s="64">
        <f t="shared" si="198"/>
        <v>0</v>
      </c>
      <c r="I724" s="64">
        <f t="shared" si="174"/>
        <v>437.5</v>
      </c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  <c r="AA724" s="47"/>
      <c r="AB724" s="47"/>
      <c r="AC724" s="47"/>
      <c r="AD724" s="47"/>
      <c r="AE724" s="47"/>
      <c r="AF724" s="47"/>
      <c r="AG724" s="47"/>
      <c r="AH724" s="47"/>
      <c r="AI724" s="47"/>
      <c r="AJ724" s="47"/>
      <c r="AK724" s="47"/>
      <c r="AL724" s="47"/>
      <c r="AM724" s="47"/>
      <c r="AN724" s="47"/>
      <c r="AO724" s="47"/>
      <c r="AP724" s="47"/>
      <c r="AQ724" s="47"/>
      <c r="AR724" s="47"/>
      <c r="AS724" s="47"/>
      <c r="AT724" s="47"/>
      <c r="AU724" s="47"/>
      <c r="AV724" s="47"/>
      <c r="AW724" s="47"/>
      <c r="AX724" s="47"/>
      <c r="AY724" s="47"/>
      <c r="AZ724" s="47"/>
      <c r="BA724" s="47"/>
      <c r="BB724" s="47"/>
      <c r="BC724" s="47"/>
      <c r="BD724" s="47"/>
      <c r="BE724" s="47"/>
      <c r="BF724" s="47"/>
      <c r="BG724" s="47"/>
      <c r="BH724" s="47"/>
      <c r="BI724" s="47"/>
      <c r="BJ724" s="47"/>
      <c r="BK724" s="47"/>
      <c r="BL724" s="47"/>
      <c r="BM724" s="47"/>
      <c r="BN724" s="47"/>
      <c r="BO724" s="47"/>
      <c r="BP724" s="47"/>
      <c r="BQ724" s="47"/>
      <c r="BR724" s="47"/>
      <c r="BS724" s="47"/>
      <c r="BT724" s="47"/>
      <c r="BU724" s="47"/>
      <c r="BV724" s="47"/>
      <c r="BW724" s="47"/>
      <c r="BX724" s="47"/>
      <c r="BY724" s="47"/>
      <c r="BZ724" s="47"/>
      <c r="CA724" s="47"/>
      <c r="CB724" s="47"/>
      <c r="CC724" s="47"/>
      <c r="CD724" s="47"/>
      <c r="CE724" s="47"/>
      <c r="CF724" s="47"/>
      <c r="CG724" s="47"/>
      <c r="CH724" s="47"/>
    </row>
    <row r="725" spans="1:86" s="3" customFormat="1">
      <c r="A725" s="21" t="s">
        <v>292</v>
      </c>
      <c r="B725" s="20" t="s">
        <v>50</v>
      </c>
      <c r="C725" s="20" t="s">
        <v>5</v>
      </c>
      <c r="D725" s="20" t="s">
        <v>14</v>
      </c>
      <c r="E725" s="20" t="s">
        <v>189</v>
      </c>
      <c r="F725" s="20"/>
      <c r="G725" s="64">
        <f t="shared" si="198"/>
        <v>437.5</v>
      </c>
      <c r="H725" s="64">
        <f t="shared" si="198"/>
        <v>0</v>
      </c>
      <c r="I725" s="64">
        <f t="shared" si="174"/>
        <v>437.5</v>
      </c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  <c r="AA725" s="47"/>
      <c r="AB725" s="47"/>
      <c r="AC725" s="47"/>
      <c r="AD725" s="47"/>
      <c r="AE725" s="47"/>
      <c r="AF725" s="47"/>
      <c r="AG725" s="47"/>
      <c r="AH725" s="47"/>
      <c r="AI725" s="47"/>
      <c r="AJ725" s="47"/>
      <c r="AK725" s="47"/>
      <c r="AL725" s="47"/>
      <c r="AM725" s="47"/>
      <c r="AN725" s="47"/>
      <c r="AO725" s="47"/>
      <c r="AP725" s="47"/>
      <c r="AQ725" s="47"/>
      <c r="AR725" s="47"/>
      <c r="AS725" s="47"/>
      <c r="AT725" s="47"/>
      <c r="AU725" s="47"/>
      <c r="AV725" s="47"/>
      <c r="AW725" s="47"/>
      <c r="AX725" s="47"/>
      <c r="AY725" s="47"/>
      <c r="AZ725" s="47"/>
      <c r="BA725" s="47"/>
      <c r="BB725" s="47"/>
      <c r="BC725" s="47"/>
      <c r="BD725" s="47"/>
      <c r="BE725" s="47"/>
      <c r="BF725" s="47"/>
      <c r="BG725" s="47"/>
      <c r="BH725" s="47"/>
      <c r="BI725" s="47"/>
      <c r="BJ725" s="47"/>
      <c r="BK725" s="47"/>
      <c r="BL725" s="47"/>
      <c r="BM725" s="47"/>
      <c r="BN725" s="47"/>
      <c r="BO725" s="47"/>
      <c r="BP725" s="47"/>
      <c r="BQ725" s="47"/>
      <c r="BR725" s="47"/>
      <c r="BS725" s="47"/>
      <c r="BT725" s="47"/>
      <c r="BU725" s="47"/>
      <c r="BV725" s="47"/>
      <c r="BW725" s="47"/>
      <c r="BX725" s="47"/>
      <c r="BY725" s="47"/>
      <c r="BZ725" s="47"/>
      <c r="CA725" s="47"/>
      <c r="CB725" s="47"/>
      <c r="CC725" s="47"/>
      <c r="CD725" s="47"/>
      <c r="CE725" s="47"/>
      <c r="CF725" s="47"/>
      <c r="CG725" s="47"/>
      <c r="CH725" s="47"/>
    </row>
    <row r="726" spans="1:86" s="3" customFormat="1">
      <c r="A726" s="21" t="s">
        <v>101</v>
      </c>
      <c r="B726" s="20" t="s">
        <v>50</v>
      </c>
      <c r="C726" s="20" t="s">
        <v>5</v>
      </c>
      <c r="D726" s="20" t="s">
        <v>14</v>
      </c>
      <c r="E726" s="20" t="s">
        <v>190</v>
      </c>
      <c r="F726" s="20"/>
      <c r="G726" s="64">
        <f t="shared" si="198"/>
        <v>437.5</v>
      </c>
      <c r="H726" s="64">
        <f t="shared" si="198"/>
        <v>0</v>
      </c>
      <c r="I726" s="64">
        <f t="shared" si="174"/>
        <v>437.5</v>
      </c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  <c r="AA726" s="47"/>
      <c r="AB726" s="47"/>
      <c r="AC726" s="47"/>
      <c r="AD726" s="47"/>
      <c r="AE726" s="47"/>
      <c r="AF726" s="47"/>
      <c r="AG726" s="47"/>
      <c r="AH726" s="47"/>
      <c r="AI726" s="47"/>
      <c r="AJ726" s="47"/>
      <c r="AK726" s="47"/>
      <c r="AL726" s="47"/>
      <c r="AM726" s="47"/>
      <c r="AN726" s="47"/>
      <c r="AO726" s="47"/>
      <c r="AP726" s="47"/>
      <c r="AQ726" s="47"/>
      <c r="AR726" s="47"/>
      <c r="AS726" s="47"/>
      <c r="AT726" s="47"/>
      <c r="AU726" s="47"/>
      <c r="AV726" s="47"/>
      <c r="AW726" s="47"/>
      <c r="AX726" s="47"/>
      <c r="AY726" s="47"/>
      <c r="AZ726" s="47"/>
      <c r="BA726" s="47"/>
      <c r="BB726" s="47"/>
      <c r="BC726" s="47"/>
      <c r="BD726" s="47"/>
      <c r="BE726" s="47"/>
      <c r="BF726" s="47"/>
      <c r="BG726" s="47"/>
      <c r="BH726" s="47"/>
      <c r="BI726" s="47"/>
      <c r="BJ726" s="47"/>
      <c r="BK726" s="47"/>
      <c r="BL726" s="47"/>
      <c r="BM726" s="47"/>
      <c r="BN726" s="47"/>
      <c r="BO726" s="47"/>
      <c r="BP726" s="47"/>
      <c r="BQ726" s="47"/>
      <c r="BR726" s="47"/>
      <c r="BS726" s="47"/>
      <c r="BT726" s="47"/>
      <c r="BU726" s="47"/>
      <c r="BV726" s="47"/>
      <c r="BW726" s="47"/>
      <c r="BX726" s="47"/>
      <c r="BY726" s="47"/>
      <c r="BZ726" s="47"/>
      <c r="CA726" s="47"/>
      <c r="CB726" s="47"/>
      <c r="CC726" s="47"/>
      <c r="CD726" s="47"/>
      <c r="CE726" s="47"/>
      <c r="CF726" s="47"/>
      <c r="CG726" s="47"/>
      <c r="CH726" s="47"/>
    </row>
    <row r="727" spans="1:86" s="3" customFormat="1">
      <c r="A727" s="21" t="s">
        <v>104</v>
      </c>
      <c r="B727" s="20" t="s">
        <v>50</v>
      </c>
      <c r="C727" s="20" t="s">
        <v>5</v>
      </c>
      <c r="D727" s="20" t="s">
        <v>14</v>
      </c>
      <c r="E727" s="20" t="s">
        <v>190</v>
      </c>
      <c r="F727" s="20" t="s">
        <v>102</v>
      </c>
      <c r="G727" s="64">
        <f t="shared" si="198"/>
        <v>437.5</v>
      </c>
      <c r="H727" s="64">
        <f t="shared" si="198"/>
        <v>0</v>
      </c>
      <c r="I727" s="64">
        <f t="shared" si="174"/>
        <v>437.5</v>
      </c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  <c r="AA727" s="47"/>
      <c r="AB727" s="47"/>
      <c r="AC727" s="47"/>
      <c r="AD727" s="47"/>
      <c r="AE727" s="47"/>
      <c r="AF727" s="47"/>
      <c r="AG727" s="47"/>
      <c r="AH727" s="47"/>
      <c r="AI727" s="47"/>
      <c r="AJ727" s="47"/>
      <c r="AK727" s="47"/>
      <c r="AL727" s="47"/>
      <c r="AM727" s="47"/>
      <c r="AN727" s="47"/>
      <c r="AO727" s="47"/>
      <c r="AP727" s="47"/>
      <c r="AQ727" s="47"/>
      <c r="AR727" s="47"/>
      <c r="AS727" s="47"/>
      <c r="AT727" s="47"/>
      <c r="AU727" s="47"/>
      <c r="AV727" s="47"/>
      <c r="AW727" s="47"/>
      <c r="AX727" s="47"/>
      <c r="AY727" s="47"/>
      <c r="AZ727" s="47"/>
      <c r="BA727" s="47"/>
      <c r="BB727" s="47"/>
      <c r="BC727" s="47"/>
      <c r="BD727" s="47"/>
      <c r="BE727" s="47"/>
      <c r="BF727" s="47"/>
      <c r="BG727" s="47"/>
      <c r="BH727" s="47"/>
      <c r="BI727" s="47"/>
      <c r="BJ727" s="47"/>
      <c r="BK727" s="47"/>
      <c r="BL727" s="47"/>
      <c r="BM727" s="47"/>
      <c r="BN727" s="47"/>
      <c r="BO727" s="47"/>
      <c r="BP727" s="47"/>
      <c r="BQ727" s="47"/>
      <c r="BR727" s="47"/>
      <c r="BS727" s="47"/>
      <c r="BT727" s="47"/>
      <c r="BU727" s="47"/>
      <c r="BV727" s="47"/>
      <c r="BW727" s="47"/>
      <c r="BX727" s="47"/>
      <c r="BY727" s="47"/>
      <c r="BZ727" s="47"/>
      <c r="CA727" s="47"/>
      <c r="CB727" s="47"/>
      <c r="CC727" s="47"/>
      <c r="CD727" s="47"/>
      <c r="CE727" s="47"/>
      <c r="CF727" s="47"/>
      <c r="CG727" s="47"/>
      <c r="CH727" s="47"/>
    </row>
    <row r="728" spans="1:86" s="3" customFormat="1">
      <c r="A728" s="71" t="s">
        <v>105</v>
      </c>
      <c r="B728" s="51" t="s">
        <v>50</v>
      </c>
      <c r="C728" s="51" t="s">
        <v>5</v>
      </c>
      <c r="D728" s="51" t="s">
        <v>14</v>
      </c>
      <c r="E728" s="20" t="s">
        <v>190</v>
      </c>
      <c r="F728" s="51" t="s">
        <v>103</v>
      </c>
      <c r="G728" s="66">
        <v>437.5</v>
      </c>
      <c r="H728" s="103"/>
      <c r="I728" s="64">
        <f t="shared" si="174"/>
        <v>437.5</v>
      </c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  <c r="AA728" s="47"/>
      <c r="AB728" s="47"/>
      <c r="AC728" s="47"/>
      <c r="AD728" s="47"/>
      <c r="AE728" s="47"/>
      <c r="AF728" s="47"/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  <c r="AX728" s="47"/>
      <c r="AY728" s="47"/>
      <c r="AZ728" s="47"/>
      <c r="BA728" s="47"/>
      <c r="BB728" s="47"/>
      <c r="BC728" s="47"/>
      <c r="BD728" s="47"/>
      <c r="BE728" s="47"/>
      <c r="BF728" s="47"/>
      <c r="BG728" s="47"/>
      <c r="BH728" s="47"/>
      <c r="BI728" s="47"/>
      <c r="BJ728" s="47"/>
      <c r="BK728" s="47"/>
      <c r="BL728" s="47"/>
      <c r="BM728" s="47"/>
      <c r="BN728" s="47"/>
      <c r="BO728" s="47"/>
      <c r="BP728" s="47"/>
      <c r="BQ728" s="47"/>
      <c r="BR728" s="47"/>
      <c r="BS728" s="47"/>
      <c r="BT728" s="47"/>
      <c r="BU728" s="47"/>
      <c r="BV728" s="47"/>
      <c r="BW728" s="47"/>
      <c r="BX728" s="47"/>
      <c r="BY728" s="47"/>
      <c r="BZ728" s="47"/>
      <c r="CA728" s="47"/>
      <c r="CB728" s="47"/>
      <c r="CC728" s="47"/>
      <c r="CD728" s="47"/>
      <c r="CE728" s="47"/>
      <c r="CF728" s="47"/>
      <c r="CG728" s="47"/>
      <c r="CH728" s="47"/>
    </row>
    <row r="729" spans="1:86" s="3" customFormat="1" ht="24">
      <c r="A729" s="22" t="s">
        <v>29</v>
      </c>
      <c r="B729" s="18" t="s">
        <v>50</v>
      </c>
      <c r="C729" s="18" t="s">
        <v>5</v>
      </c>
      <c r="D729" s="18" t="s">
        <v>15</v>
      </c>
      <c r="E729" s="18"/>
      <c r="F729" s="18"/>
      <c r="G729" s="65">
        <f t="shared" ref="G729:H731" si="199">G730</f>
        <v>6920.4</v>
      </c>
      <c r="H729" s="65">
        <f t="shared" si="199"/>
        <v>0</v>
      </c>
      <c r="I729" s="65">
        <f t="shared" si="174"/>
        <v>6920.4</v>
      </c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  <c r="AA729" s="47"/>
      <c r="AB729" s="47"/>
      <c r="AC729" s="47"/>
      <c r="AD729" s="47"/>
      <c r="AE729" s="47"/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  <c r="BC729" s="47"/>
      <c r="BD729" s="47"/>
      <c r="BE729" s="47"/>
      <c r="BF729" s="47"/>
      <c r="BG729" s="47"/>
      <c r="BH729" s="47"/>
      <c r="BI729" s="47"/>
      <c r="BJ729" s="47"/>
      <c r="BK729" s="47"/>
      <c r="BL729" s="47"/>
      <c r="BM729" s="47"/>
      <c r="BN729" s="47"/>
      <c r="BO729" s="47"/>
      <c r="BP729" s="47"/>
      <c r="BQ729" s="47"/>
      <c r="BR729" s="47"/>
      <c r="BS729" s="47"/>
      <c r="BT729" s="47"/>
      <c r="BU729" s="47"/>
      <c r="BV729" s="47"/>
      <c r="BW729" s="47"/>
      <c r="BX729" s="47"/>
      <c r="BY729" s="47"/>
      <c r="BZ729" s="47"/>
      <c r="CA729" s="47"/>
      <c r="CB729" s="47"/>
      <c r="CC729" s="47"/>
      <c r="CD729" s="47"/>
      <c r="CE729" s="47"/>
      <c r="CF729" s="47"/>
      <c r="CG729" s="47"/>
      <c r="CH729" s="47"/>
    </row>
    <row r="730" spans="1:86" s="3" customFormat="1" ht="24">
      <c r="A730" s="21" t="s">
        <v>288</v>
      </c>
      <c r="B730" s="20" t="s">
        <v>50</v>
      </c>
      <c r="C730" s="20" t="s">
        <v>5</v>
      </c>
      <c r="D730" s="20" t="s">
        <v>15</v>
      </c>
      <c r="E730" s="20" t="s">
        <v>188</v>
      </c>
      <c r="F730" s="20"/>
      <c r="G730" s="64">
        <f t="shared" si="199"/>
        <v>6920.4</v>
      </c>
      <c r="H730" s="64">
        <f t="shared" si="199"/>
        <v>0</v>
      </c>
      <c r="I730" s="64">
        <f t="shared" si="174"/>
        <v>6920.4</v>
      </c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  <c r="AA730" s="47"/>
      <c r="AB730" s="47"/>
      <c r="AC730" s="47"/>
      <c r="AD730" s="47"/>
      <c r="AE730" s="47"/>
      <c r="AF730" s="47"/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  <c r="AX730" s="47"/>
      <c r="AY730" s="47"/>
      <c r="AZ730" s="47"/>
      <c r="BA730" s="47"/>
      <c r="BB730" s="47"/>
      <c r="BC730" s="47"/>
      <c r="BD730" s="47"/>
      <c r="BE730" s="47"/>
      <c r="BF730" s="47"/>
      <c r="BG730" s="47"/>
      <c r="BH730" s="47"/>
      <c r="BI730" s="47"/>
      <c r="BJ730" s="47"/>
      <c r="BK730" s="47"/>
      <c r="BL730" s="47"/>
      <c r="BM730" s="47"/>
      <c r="BN730" s="47"/>
      <c r="BO730" s="47"/>
      <c r="BP730" s="47"/>
      <c r="BQ730" s="47"/>
      <c r="BR730" s="47"/>
      <c r="BS730" s="47"/>
      <c r="BT730" s="47"/>
      <c r="BU730" s="47"/>
      <c r="BV730" s="47"/>
      <c r="BW730" s="47"/>
      <c r="BX730" s="47"/>
      <c r="BY730" s="47"/>
      <c r="BZ730" s="47"/>
      <c r="CA730" s="47"/>
      <c r="CB730" s="47"/>
      <c r="CC730" s="47"/>
      <c r="CD730" s="47"/>
      <c r="CE730" s="47"/>
      <c r="CF730" s="47"/>
      <c r="CG730" s="47"/>
      <c r="CH730" s="47"/>
    </row>
    <row r="731" spans="1:86" s="12" customFormat="1">
      <c r="A731" s="21" t="s">
        <v>292</v>
      </c>
      <c r="B731" s="20" t="s">
        <v>50</v>
      </c>
      <c r="C731" s="20" t="s">
        <v>5</v>
      </c>
      <c r="D731" s="20" t="s">
        <v>15</v>
      </c>
      <c r="E731" s="20" t="s">
        <v>189</v>
      </c>
      <c r="F731" s="20"/>
      <c r="G731" s="64">
        <f t="shared" si="199"/>
        <v>6920.4</v>
      </c>
      <c r="H731" s="64">
        <f t="shared" si="199"/>
        <v>0</v>
      </c>
      <c r="I731" s="64">
        <f t="shared" si="174"/>
        <v>6920.4</v>
      </c>
      <c r="J731" s="47"/>
      <c r="K731" s="47"/>
      <c r="L731" s="47"/>
      <c r="M731" s="47"/>
      <c r="N731" s="49"/>
      <c r="O731" s="49"/>
      <c r="P731" s="49"/>
      <c r="Q731" s="49"/>
      <c r="R731" s="49"/>
      <c r="S731" s="49"/>
      <c r="T731" s="49"/>
      <c r="U731" s="49"/>
      <c r="V731" s="49"/>
      <c r="W731" s="49"/>
      <c r="X731" s="49"/>
      <c r="Y731" s="49"/>
      <c r="Z731" s="49"/>
      <c r="AA731" s="49"/>
      <c r="AB731" s="49"/>
      <c r="AC731" s="49"/>
      <c r="AD731" s="49"/>
      <c r="AE731" s="49"/>
      <c r="AF731" s="49"/>
      <c r="AG731" s="49"/>
      <c r="AH731" s="49"/>
      <c r="AI731" s="49"/>
      <c r="AJ731" s="49"/>
      <c r="AK731" s="49"/>
      <c r="AL731" s="49"/>
      <c r="AM731" s="49"/>
      <c r="AN731" s="49"/>
      <c r="AO731" s="49"/>
      <c r="AP731" s="49"/>
      <c r="AQ731" s="49"/>
      <c r="AR731" s="49"/>
      <c r="AS731" s="49"/>
      <c r="AT731" s="49"/>
      <c r="AU731" s="49"/>
      <c r="AV731" s="49"/>
      <c r="AW731" s="49"/>
      <c r="AX731" s="49"/>
      <c r="AY731" s="49"/>
      <c r="AZ731" s="49"/>
      <c r="BA731" s="49"/>
      <c r="BB731" s="49"/>
      <c r="BC731" s="49"/>
      <c r="BD731" s="49"/>
      <c r="BE731" s="49"/>
      <c r="BF731" s="49"/>
      <c r="BG731" s="49"/>
      <c r="BH731" s="49"/>
      <c r="BI731" s="49"/>
      <c r="BJ731" s="49"/>
      <c r="BK731" s="49"/>
      <c r="BL731" s="49"/>
      <c r="BM731" s="49"/>
      <c r="BN731" s="49"/>
      <c r="BO731" s="49"/>
      <c r="BP731" s="49"/>
      <c r="BQ731" s="49"/>
      <c r="BR731" s="49"/>
      <c r="BS731" s="49"/>
      <c r="BT731" s="49"/>
      <c r="BU731" s="49"/>
      <c r="BV731" s="49"/>
      <c r="BW731" s="49"/>
      <c r="BX731" s="49"/>
      <c r="BY731" s="49"/>
      <c r="BZ731" s="49"/>
      <c r="CA731" s="49"/>
      <c r="CB731" s="49"/>
      <c r="CC731" s="49"/>
      <c r="CD731" s="49"/>
      <c r="CE731" s="49"/>
      <c r="CF731" s="49"/>
      <c r="CG731" s="49"/>
      <c r="CH731" s="49"/>
    </row>
    <row r="732" spans="1:86" s="14" customFormat="1" ht="12">
      <c r="A732" s="21" t="s">
        <v>59</v>
      </c>
      <c r="B732" s="20" t="s">
        <v>50</v>
      </c>
      <c r="C732" s="20" t="s">
        <v>5</v>
      </c>
      <c r="D732" s="20" t="s">
        <v>15</v>
      </c>
      <c r="E732" s="20" t="s">
        <v>191</v>
      </c>
      <c r="F732" s="20"/>
      <c r="G732" s="64">
        <f>G733+G735+G737</f>
        <v>6920.4</v>
      </c>
      <c r="H732" s="64">
        <f t="shared" ref="H732" si="200">H733+H735+H737</f>
        <v>0</v>
      </c>
      <c r="I732" s="64">
        <f t="shared" si="174"/>
        <v>6920.4</v>
      </c>
      <c r="J732" s="45"/>
      <c r="K732" s="45"/>
      <c r="L732" s="45"/>
      <c r="M732" s="45"/>
      <c r="N732" s="45"/>
      <c r="O732" s="45"/>
      <c r="P732" s="45"/>
      <c r="Q732" s="45"/>
      <c r="R732" s="45"/>
      <c r="S732" s="45"/>
      <c r="T732" s="45"/>
      <c r="U732" s="45"/>
      <c r="V732" s="45"/>
      <c r="W732" s="45"/>
      <c r="X732" s="45"/>
      <c r="Y732" s="45"/>
      <c r="Z732" s="45"/>
      <c r="AA732" s="45"/>
      <c r="AB732" s="45"/>
      <c r="AC732" s="45"/>
      <c r="AD732" s="45"/>
      <c r="AE732" s="45"/>
      <c r="AF732" s="45"/>
      <c r="AG732" s="45"/>
      <c r="AH732" s="45"/>
      <c r="AI732" s="45"/>
      <c r="AJ732" s="45"/>
      <c r="AK732" s="45"/>
      <c r="AL732" s="45"/>
      <c r="AM732" s="45"/>
      <c r="AN732" s="45"/>
      <c r="AO732" s="45"/>
      <c r="AP732" s="45"/>
      <c r="AQ732" s="45"/>
      <c r="AR732" s="45"/>
      <c r="AS732" s="45"/>
      <c r="AT732" s="45"/>
      <c r="AU732" s="45"/>
      <c r="AV732" s="45"/>
      <c r="AW732" s="45"/>
      <c r="AX732" s="45"/>
      <c r="AY732" s="45"/>
      <c r="AZ732" s="45"/>
      <c r="BA732" s="45"/>
      <c r="BB732" s="45"/>
      <c r="BC732" s="45"/>
      <c r="BD732" s="45"/>
      <c r="BE732" s="45"/>
      <c r="BF732" s="45"/>
      <c r="BG732" s="45"/>
      <c r="BH732" s="45"/>
      <c r="BI732" s="45"/>
      <c r="BJ732" s="45"/>
      <c r="BK732" s="45"/>
      <c r="BL732" s="45"/>
      <c r="BM732" s="45"/>
      <c r="BN732" s="45"/>
      <c r="BO732" s="45"/>
      <c r="BP732" s="45"/>
      <c r="BQ732" s="45"/>
      <c r="BR732" s="45"/>
      <c r="BS732" s="45"/>
      <c r="BT732" s="45"/>
      <c r="BU732" s="45"/>
      <c r="BV732" s="45"/>
      <c r="BW732" s="45"/>
      <c r="BX732" s="45"/>
      <c r="BY732" s="45"/>
      <c r="BZ732" s="45"/>
      <c r="CA732" s="45"/>
      <c r="CB732" s="45"/>
      <c r="CC732" s="45"/>
      <c r="CD732" s="45"/>
      <c r="CE732" s="45"/>
      <c r="CF732" s="45"/>
      <c r="CG732" s="45"/>
      <c r="CH732" s="45"/>
    </row>
    <row r="733" spans="1:86" s="13" customFormat="1" ht="24">
      <c r="A733" s="21" t="s">
        <v>61</v>
      </c>
      <c r="B733" s="20" t="s">
        <v>50</v>
      </c>
      <c r="C733" s="20" t="s">
        <v>5</v>
      </c>
      <c r="D733" s="20" t="s">
        <v>15</v>
      </c>
      <c r="E733" s="20" t="s">
        <v>191</v>
      </c>
      <c r="F733" s="20" t="s">
        <v>60</v>
      </c>
      <c r="G733" s="64">
        <f>G734</f>
        <v>6300</v>
      </c>
      <c r="H733" s="64">
        <f t="shared" ref="H733" si="201">H734</f>
        <v>0</v>
      </c>
      <c r="I733" s="64">
        <f t="shared" si="174"/>
        <v>6300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6" s="13" customFormat="1" ht="12">
      <c r="A734" s="21" t="s">
        <v>63</v>
      </c>
      <c r="B734" s="20" t="s">
        <v>50</v>
      </c>
      <c r="C734" s="20" t="s">
        <v>5</v>
      </c>
      <c r="D734" s="20" t="s">
        <v>15</v>
      </c>
      <c r="E734" s="20" t="s">
        <v>191</v>
      </c>
      <c r="F734" s="20" t="s">
        <v>62</v>
      </c>
      <c r="G734" s="64">
        <v>6300</v>
      </c>
      <c r="H734" s="103"/>
      <c r="I734" s="64">
        <f t="shared" si="174"/>
        <v>6300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13" customFormat="1" ht="12">
      <c r="A735" s="24" t="s">
        <v>69</v>
      </c>
      <c r="B735" s="20" t="s">
        <v>50</v>
      </c>
      <c r="C735" s="20" t="s">
        <v>5</v>
      </c>
      <c r="D735" s="20" t="s">
        <v>15</v>
      </c>
      <c r="E735" s="20" t="s">
        <v>191</v>
      </c>
      <c r="F735" s="20" t="s">
        <v>67</v>
      </c>
      <c r="G735" s="64">
        <f>G736</f>
        <v>620.4</v>
      </c>
      <c r="H735" s="64">
        <f t="shared" ref="H735" si="202">H736</f>
        <v>0</v>
      </c>
      <c r="I735" s="64">
        <f t="shared" si="174"/>
        <v>620.4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</row>
    <row r="736" spans="1:86" s="13" customFormat="1" ht="14.25" customHeight="1">
      <c r="A736" s="24" t="s">
        <v>87</v>
      </c>
      <c r="B736" s="20" t="s">
        <v>50</v>
      </c>
      <c r="C736" s="20" t="s">
        <v>5</v>
      </c>
      <c r="D736" s="20" t="s">
        <v>15</v>
      </c>
      <c r="E736" s="20" t="s">
        <v>191</v>
      </c>
      <c r="F736" s="20" t="s">
        <v>68</v>
      </c>
      <c r="G736" s="64">
        <v>620.4</v>
      </c>
      <c r="H736" s="103"/>
      <c r="I736" s="64">
        <f t="shared" si="174"/>
        <v>620.4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</row>
    <row r="737" spans="1:86" s="13" customFormat="1" ht="12" hidden="1">
      <c r="A737" s="21" t="s">
        <v>71</v>
      </c>
      <c r="B737" s="20" t="s">
        <v>50</v>
      </c>
      <c r="C737" s="20" t="s">
        <v>5</v>
      </c>
      <c r="D737" s="20" t="s">
        <v>15</v>
      </c>
      <c r="E737" s="20" t="s">
        <v>191</v>
      </c>
      <c r="F737" s="20" t="s">
        <v>22</v>
      </c>
      <c r="G737" s="64">
        <f>G738</f>
        <v>0</v>
      </c>
      <c r="H737" s="103"/>
      <c r="I737" s="63">
        <f t="shared" si="174"/>
        <v>0</v>
      </c>
      <c r="J737" s="46"/>
      <c r="K737" s="46"/>
      <c r="L737" s="46"/>
      <c r="M737" s="46"/>
      <c r="N737" s="46"/>
      <c r="O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J737" s="46"/>
      <c r="AK737" s="46"/>
      <c r="AL737" s="46"/>
      <c r="AM737" s="46"/>
      <c r="AN737" s="46"/>
      <c r="AO737" s="46"/>
      <c r="AP737" s="46"/>
      <c r="AQ737" s="46"/>
      <c r="AR737" s="46"/>
      <c r="AS737" s="46"/>
      <c r="AT737" s="46"/>
      <c r="AU737" s="46"/>
      <c r="AV737" s="46"/>
      <c r="AW737" s="46"/>
      <c r="AX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N737" s="46"/>
      <c r="BO737" s="46"/>
      <c r="BP737" s="46"/>
      <c r="BQ737" s="46"/>
      <c r="BR737" s="46"/>
      <c r="BS737" s="46"/>
      <c r="BT737" s="46"/>
      <c r="BU737" s="46"/>
      <c r="BV737" s="46"/>
      <c r="BW737" s="46"/>
      <c r="BX737" s="46"/>
      <c r="BY737" s="46"/>
      <c r="BZ737" s="46"/>
      <c r="CA737" s="46"/>
      <c r="CB737" s="46"/>
      <c r="CC737" s="46"/>
      <c r="CD737" s="46"/>
      <c r="CE737" s="46"/>
      <c r="CF737" s="46"/>
      <c r="CG737" s="46"/>
      <c r="CH737" s="46"/>
    </row>
    <row r="738" spans="1:86" s="13" customFormat="1" ht="12" hidden="1">
      <c r="A738" s="21" t="s">
        <v>72</v>
      </c>
      <c r="B738" s="20" t="s">
        <v>50</v>
      </c>
      <c r="C738" s="20" t="s">
        <v>5</v>
      </c>
      <c r="D738" s="20" t="s">
        <v>15</v>
      </c>
      <c r="E738" s="20" t="s">
        <v>191</v>
      </c>
      <c r="F738" s="20" t="s">
        <v>70</v>
      </c>
      <c r="G738" s="64"/>
      <c r="H738" s="103"/>
      <c r="I738" s="63">
        <f t="shared" si="174"/>
        <v>0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</row>
    <row r="739" spans="1:86" s="13" customFormat="1" ht="12" hidden="1">
      <c r="A739" s="22" t="s">
        <v>210</v>
      </c>
      <c r="B739" s="18" t="s">
        <v>50</v>
      </c>
      <c r="C739" s="18" t="s">
        <v>5</v>
      </c>
      <c r="D739" s="18" t="s">
        <v>9</v>
      </c>
      <c r="E739" s="18"/>
      <c r="F739" s="18"/>
      <c r="G739" s="65">
        <f t="shared" ref="G739:G742" si="203">G740</f>
        <v>0</v>
      </c>
      <c r="H739" s="103"/>
      <c r="I739" s="63">
        <f t="shared" si="174"/>
        <v>0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6" s="13" customFormat="1" ht="12" hidden="1">
      <c r="A740" s="21" t="s">
        <v>209</v>
      </c>
      <c r="B740" s="20" t="s">
        <v>50</v>
      </c>
      <c r="C740" s="20" t="s">
        <v>5</v>
      </c>
      <c r="D740" s="20" t="s">
        <v>9</v>
      </c>
      <c r="E740" s="20" t="s">
        <v>208</v>
      </c>
      <c r="F740" s="20"/>
      <c r="G740" s="64">
        <f t="shared" si="203"/>
        <v>0</v>
      </c>
      <c r="H740" s="103"/>
      <c r="I740" s="63">
        <f t="shared" si="174"/>
        <v>0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6" s="13" customFormat="1" ht="12" hidden="1">
      <c r="A741" s="21" t="s">
        <v>296</v>
      </c>
      <c r="B741" s="20" t="s">
        <v>50</v>
      </c>
      <c r="C741" s="20" t="s">
        <v>5</v>
      </c>
      <c r="D741" s="20" t="s">
        <v>9</v>
      </c>
      <c r="E741" s="20" t="s">
        <v>285</v>
      </c>
      <c r="F741" s="20"/>
      <c r="G741" s="64">
        <f t="shared" si="203"/>
        <v>0</v>
      </c>
      <c r="H741" s="103"/>
      <c r="I741" s="63">
        <f t="shared" si="174"/>
        <v>0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70" customFormat="1" ht="12" hidden="1">
      <c r="A742" s="21" t="s">
        <v>71</v>
      </c>
      <c r="B742" s="20" t="s">
        <v>50</v>
      </c>
      <c r="C742" s="20" t="s">
        <v>5</v>
      </c>
      <c r="D742" s="20" t="s">
        <v>9</v>
      </c>
      <c r="E742" s="20" t="s">
        <v>285</v>
      </c>
      <c r="F742" s="20" t="s">
        <v>22</v>
      </c>
      <c r="G742" s="64">
        <f t="shared" si="203"/>
        <v>0</v>
      </c>
      <c r="H742" s="104"/>
      <c r="I742" s="63">
        <f t="shared" si="174"/>
        <v>0</v>
      </c>
      <c r="J742" s="45"/>
      <c r="K742" s="45"/>
      <c r="L742" s="45"/>
      <c r="M742" s="45"/>
      <c r="N742" s="69"/>
      <c r="O742" s="69"/>
      <c r="P742" s="69"/>
      <c r="Q742" s="69"/>
      <c r="R742" s="69"/>
      <c r="S742" s="69"/>
      <c r="T742" s="69"/>
      <c r="U742" s="69"/>
      <c r="V742" s="69"/>
      <c r="W742" s="69"/>
      <c r="X742" s="69"/>
      <c r="Y742" s="69"/>
      <c r="Z742" s="69"/>
      <c r="AA742" s="69"/>
      <c r="AB742" s="69"/>
      <c r="AC742" s="69"/>
      <c r="AD742" s="69"/>
      <c r="AE742" s="69"/>
      <c r="AF742" s="69"/>
      <c r="AG742" s="69"/>
      <c r="AH742" s="69"/>
      <c r="AI742" s="69"/>
      <c r="AJ742" s="69"/>
      <c r="AK742" s="69"/>
      <c r="AL742" s="69"/>
      <c r="AM742" s="69"/>
      <c r="AN742" s="69"/>
      <c r="AO742" s="69"/>
      <c r="AP742" s="69"/>
      <c r="AQ742" s="69"/>
      <c r="AR742" s="69"/>
      <c r="AS742" s="69"/>
      <c r="AT742" s="69"/>
      <c r="AU742" s="69"/>
      <c r="AV742" s="69"/>
      <c r="AW742" s="69"/>
      <c r="AX742" s="69"/>
      <c r="AY742" s="69"/>
      <c r="AZ742" s="69"/>
      <c r="BA742" s="69"/>
      <c r="BB742" s="69"/>
      <c r="BC742" s="69"/>
      <c r="BD742" s="69"/>
      <c r="BE742" s="69"/>
      <c r="BF742" s="69"/>
      <c r="BG742" s="69"/>
      <c r="BH742" s="69"/>
      <c r="BI742" s="69"/>
      <c r="BJ742" s="69"/>
      <c r="BK742" s="69"/>
      <c r="BL742" s="69"/>
      <c r="BM742" s="69"/>
      <c r="BN742" s="69"/>
      <c r="BO742" s="69"/>
      <c r="BP742" s="69"/>
      <c r="BQ742" s="69"/>
      <c r="BR742" s="69"/>
      <c r="BS742" s="69"/>
      <c r="BT742" s="69"/>
      <c r="BU742" s="69"/>
      <c r="BV742" s="69"/>
      <c r="BW742" s="69"/>
      <c r="BX742" s="69"/>
      <c r="BY742" s="69"/>
      <c r="BZ742" s="69"/>
      <c r="CA742" s="69"/>
      <c r="CB742" s="69"/>
      <c r="CC742" s="69"/>
      <c r="CD742" s="69"/>
      <c r="CE742" s="69"/>
      <c r="CF742" s="69"/>
      <c r="CG742" s="69"/>
      <c r="CH742" s="69"/>
    </row>
    <row r="743" spans="1:86" s="13" customFormat="1" ht="12" hidden="1">
      <c r="A743" s="21" t="s">
        <v>286</v>
      </c>
      <c r="B743" s="20" t="s">
        <v>50</v>
      </c>
      <c r="C743" s="20" t="s">
        <v>5</v>
      </c>
      <c r="D743" s="20" t="s">
        <v>9</v>
      </c>
      <c r="E743" s="20" t="s">
        <v>285</v>
      </c>
      <c r="F743" s="20" t="s">
        <v>284</v>
      </c>
      <c r="G743" s="64"/>
      <c r="H743" s="103"/>
      <c r="I743" s="63">
        <f t="shared" si="174"/>
        <v>0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</row>
    <row r="744" spans="1:86" s="13" customFormat="1" ht="12" hidden="1">
      <c r="A744" s="22" t="s">
        <v>11</v>
      </c>
      <c r="B744" s="18" t="s">
        <v>50</v>
      </c>
      <c r="C744" s="18" t="s">
        <v>5</v>
      </c>
      <c r="D744" s="18" t="s">
        <v>45</v>
      </c>
      <c r="E744" s="18"/>
      <c r="F744" s="18"/>
      <c r="G744" s="65">
        <f t="shared" ref="G744:H747" si="204">G745</f>
        <v>88.3</v>
      </c>
      <c r="H744" s="65">
        <f t="shared" si="204"/>
        <v>-88.3</v>
      </c>
      <c r="I744" s="65">
        <f t="shared" si="174"/>
        <v>0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</row>
    <row r="745" spans="1:86" s="13" customFormat="1" ht="12" hidden="1">
      <c r="A745" s="21" t="s">
        <v>266</v>
      </c>
      <c r="B745" s="20" t="s">
        <v>50</v>
      </c>
      <c r="C745" s="20" t="s">
        <v>5</v>
      </c>
      <c r="D745" s="20" t="s">
        <v>45</v>
      </c>
      <c r="E745" s="20" t="s">
        <v>192</v>
      </c>
      <c r="F745" s="20"/>
      <c r="G745" s="64">
        <f t="shared" si="204"/>
        <v>88.3</v>
      </c>
      <c r="H745" s="64">
        <f t="shared" si="204"/>
        <v>-88.3</v>
      </c>
      <c r="I745" s="64">
        <f t="shared" si="174"/>
        <v>0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</row>
    <row r="746" spans="1:86" s="13" customFormat="1" ht="12" hidden="1">
      <c r="A746" s="29" t="s">
        <v>106</v>
      </c>
      <c r="B746" s="20" t="s">
        <v>50</v>
      </c>
      <c r="C746" s="20" t="s">
        <v>5</v>
      </c>
      <c r="D746" s="20" t="s">
        <v>45</v>
      </c>
      <c r="E746" s="20" t="s">
        <v>193</v>
      </c>
      <c r="F746" s="20"/>
      <c r="G746" s="64">
        <f t="shared" si="204"/>
        <v>88.3</v>
      </c>
      <c r="H746" s="64">
        <f t="shared" si="204"/>
        <v>-88.3</v>
      </c>
      <c r="I746" s="64">
        <f t="shared" si="174"/>
        <v>0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13" customFormat="1" ht="12" hidden="1">
      <c r="A747" s="29" t="s">
        <v>71</v>
      </c>
      <c r="B747" s="20" t="s">
        <v>50</v>
      </c>
      <c r="C747" s="20" t="s">
        <v>5</v>
      </c>
      <c r="D747" s="20" t="s">
        <v>45</v>
      </c>
      <c r="E747" s="20" t="s">
        <v>193</v>
      </c>
      <c r="F747" s="20" t="s">
        <v>22</v>
      </c>
      <c r="G747" s="64">
        <f t="shared" si="204"/>
        <v>88.3</v>
      </c>
      <c r="H747" s="64">
        <f t="shared" si="204"/>
        <v>-88.3</v>
      </c>
      <c r="I747" s="64">
        <f t="shared" si="174"/>
        <v>0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13" customFormat="1" ht="12" hidden="1">
      <c r="A748" s="21" t="s">
        <v>108</v>
      </c>
      <c r="B748" s="20" t="s">
        <v>50</v>
      </c>
      <c r="C748" s="20" t="s">
        <v>5</v>
      </c>
      <c r="D748" s="20" t="s">
        <v>45</v>
      </c>
      <c r="E748" s="20" t="s">
        <v>193</v>
      </c>
      <c r="F748" s="20" t="s">
        <v>107</v>
      </c>
      <c r="G748" s="64">
        <v>88.3</v>
      </c>
      <c r="H748" s="103">
        <v>-88.3</v>
      </c>
      <c r="I748" s="64">
        <f t="shared" si="174"/>
        <v>0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13" customFormat="1" ht="12">
      <c r="A749" s="22" t="s">
        <v>51</v>
      </c>
      <c r="B749" s="18" t="s">
        <v>50</v>
      </c>
      <c r="C749" s="18" t="s">
        <v>5</v>
      </c>
      <c r="D749" s="18" t="s">
        <v>48</v>
      </c>
      <c r="E749" s="18"/>
      <c r="F749" s="18"/>
      <c r="G749" s="65">
        <f>G750+G755</f>
        <v>1275.4000000000001</v>
      </c>
      <c r="H749" s="65">
        <f t="shared" ref="H749" si="205">H750+H755</f>
        <v>0</v>
      </c>
      <c r="I749" s="65">
        <f t="shared" si="174"/>
        <v>1275.4000000000001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13" customFormat="1" ht="24">
      <c r="A750" s="21" t="s">
        <v>299</v>
      </c>
      <c r="B750" s="20" t="s">
        <v>50</v>
      </c>
      <c r="C750" s="20" t="s">
        <v>5</v>
      </c>
      <c r="D750" s="20" t="s">
        <v>48</v>
      </c>
      <c r="E750" s="20" t="s">
        <v>155</v>
      </c>
      <c r="F750" s="20"/>
      <c r="G750" s="64">
        <f>G751</f>
        <v>1275.4000000000001</v>
      </c>
      <c r="H750" s="64">
        <f t="shared" ref="H750:H753" si="206">H751</f>
        <v>0</v>
      </c>
      <c r="I750" s="64">
        <f t="shared" ref="I750:I817" si="207">G750+H750</f>
        <v>1275.4000000000001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13" customFormat="1" ht="12">
      <c r="A751" s="21" t="s">
        <v>118</v>
      </c>
      <c r="B751" s="20" t="s">
        <v>50</v>
      </c>
      <c r="C751" s="20" t="s">
        <v>5</v>
      </c>
      <c r="D751" s="20" t="s">
        <v>48</v>
      </c>
      <c r="E751" s="20" t="s">
        <v>194</v>
      </c>
      <c r="F751" s="20"/>
      <c r="G751" s="64">
        <f>G752</f>
        <v>1275.4000000000001</v>
      </c>
      <c r="H751" s="64">
        <f t="shared" si="206"/>
        <v>0</v>
      </c>
      <c r="I751" s="64">
        <f t="shared" si="207"/>
        <v>1275.4000000000001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13" customFormat="1" ht="13.5" customHeight="1">
      <c r="A752" s="21" t="s">
        <v>202</v>
      </c>
      <c r="B752" s="20" t="s">
        <v>50</v>
      </c>
      <c r="C752" s="20" t="s">
        <v>5</v>
      </c>
      <c r="D752" s="20" t="s">
        <v>48</v>
      </c>
      <c r="E752" s="20" t="s">
        <v>215</v>
      </c>
      <c r="F752" s="20"/>
      <c r="G752" s="64">
        <f>G753</f>
        <v>1275.4000000000001</v>
      </c>
      <c r="H752" s="64">
        <f t="shared" si="206"/>
        <v>0</v>
      </c>
      <c r="I752" s="64">
        <f t="shared" si="207"/>
        <v>1275.4000000000001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8" s="13" customFormat="1" ht="14.25" customHeight="1">
      <c r="A753" s="21" t="s">
        <v>104</v>
      </c>
      <c r="B753" s="20" t="s">
        <v>50</v>
      </c>
      <c r="C753" s="20" t="s">
        <v>5</v>
      </c>
      <c r="D753" s="20" t="s">
        <v>48</v>
      </c>
      <c r="E753" s="20" t="s">
        <v>215</v>
      </c>
      <c r="F753" s="20" t="s">
        <v>102</v>
      </c>
      <c r="G753" s="64">
        <f>G754</f>
        <v>1275.4000000000001</v>
      </c>
      <c r="H753" s="64">
        <f t="shared" si="206"/>
        <v>0</v>
      </c>
      <c r="I753" s="64">
        <f t="shared" si="207"/>
        <v>1275.4000000000001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8" s="13" customFormat="1" ht="14.25" customHeight="1">
      <c r="A754" s="21" t="s">
        <v>112</v>
      </c>
      <c r="B754" s="20" t="s">
        <v>50</v>
      </c>
      <c r="C754" s="20" t="s">
        <v>5</v>
      </c>
      <c r="D754" s="20" t="s">
        <v>48</v>
      </c>
      <c r="E754" s="20" t="s">
        <v>215</v>
      </c>
      <c r="F754" s="20" t="s">
        <v>110</v>
      </c>
      <c r="G754" s="64">
        <f>956.5+318.9</f>
        <v>1275.4000000000001</v>
      </c>
      <c r="H754" s="103"/>
      <c r="I754" s="64">
        <f t="shared" si="207"/>
        <v>1275.4000000000001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8" s="13" customFormat="1" ht="24" hidden="1">
      <c r="A755" s="96" t="s">
        <v>384</v>
      </c>
      <c r="B755" s="20" t="s">
        <v>50</v>
      </c>
      <c r="C755" s="20" t="s">
        <v>5</v>
      </c>
      <c r="D755" s="20" t="s">
        <v>48</v>
      </c>
      <c r="E755" s="20" t="s">
        <v>387</v>
      </c>
      <c r="F755" s="20"/>
      <c r="G755" s="64">
        <f>G756</f>
        <v>0</v>
      </c>
      <c r="H755" s="64">
        <f>H756</f>
        <v>0</v>
      </c>
      <c r="I755" s="64">
        <f t="shared" si="207"/>
        <v>0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  <c r="CI755" s="46"/>
      <c r="CJ755" s="46"/>
    </row>
    <row r="756" spans="1:88" s="13" customFormat="1" ht="12" hidden="1">
      <c r="A756" s="85" t="s">
        <v>419</v>
      </c>
      <c r="B756" s="20" t="s">
        <v>50</v>
      </c>
      <c r="C756" s="20" t="s">
        <v>5</v>
      </c>
      <c r="D756" s="20" t="s">
        <v>48</v>
      </c>
      <c r="E756" s="20" t="s">
        <v>417</v>
      </c>
      <c r="F756" s="20"/>
      <c r="G756" s="64">
        <f>G757</f>
        <v>0</v>
      </c>
      <c r="H756" s="64">
        <f>H757</f>
        <v>0</v>
      </c>
      <c r="I756" s="64">
        <f t="shared" si="207"/>
        <v>0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  <c r="CI756" s="46"/>
      <c r="CJ756" s="46"/>
    </row>
    <row r="757" spans="1:88" s="13" customFormat="1" ht="12" hidden="1">
      <c r="A757" s="24" t="s">
        <v>386</v>
      </c>
      <c r="B757" s="20" t="s">
        <v>50</v>
      </c>
      <c r="C757" s="20" t="s">
        <v>5</v>
      </c>
      <c r="D757" s="20" t="s">
        <v>48</v>
      </c>
      <c r="E757" s="20" t="s">
        <v>418</v>
      </c>
      <c r="F757" s="20"/>
      <c r="G757" s="64">
        <f t="shared" ref="G757:H758" si="208">G758</f>
        <v>0</v>
      </c>
      <c r="H757" s="64">
        <f t="shared" si="208"/>
        <v>0</v>
      </c>
      <c r="I757" s="64">
        <f t="shared" si="207"/>
        <v>0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  <c r="CI757" s="46"/>
      <c r="CJ757" s="46"/>
    </row>
    <row r="758" spans="1:88" s="13" customFormat="1" ht="12" hidden="1">
      <c r="A758" s="21" t="s">
        <v>104</v>
      </c>
      <c r="B758" s="20" t="s">
        <v>50</v>
      </c>
      <c r="C758" s="20" t="s">
        <v>5</v>
      </c>
      <c r="D758" s="20" t="s">
        <v>48</v>
      </c>
      <c r="E758" s="20" t="s">
        <v>418</v>
      </c>
      <c r="F758" s="20" t="s">
        <v>102</v>
      </c>
      <c r="G758" s="64">
        <f t="shared" si="208"/>
        <v>0</v>
      </c>
      <c r="H758" s="64">
        <f t="shared" si="208"/>
        <v>0</v>
      </c>
      <c r="I758" s="64">
        <f t="shared" si="207"/>
        <v>0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  <c r="CI758" s="46"/>
      <c r="CJ758" s="46"/>
    </row>
    <row r="759" spans="1:88" s="13" customFormat="1" ht="12" hidden="1">
      <c r="A759" s="21" t="s">
        <v>112</v>
      </c>
      <c r="B759" s="20" t="s">
        <v>50</v>
      </c>
      <c r="C759" s="20" t="s">
        <v>5</v>
      </c>
      <c r="D759" s="20" t="s">
        <v>48</v>
      </c>
      <c r="E759" s="20" t="s">
        <v>418</v>
      </c>
      <c r="F759" s="20" t="s">
        <v>110</v>
      </c>
      <c r="G759" s="64">
        <v>0</v>
      </c>
      <c r="H759" s="103"/>
      <c r="I759" s="64">
        <f t="shared" si="207"/>
        <v>0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  <c r="CI759" s="46"/>
      <c r="CJ759" s="46"/>
    </row>
    <row r="760" spans="1:88" s="13" customFormat="1" ht="11.4">
      <c r="A760" s="25" t="s">
        <v>43</v>
      </c>
      <c r="B760" s="16" t="s">
        <v>50</v>
      </c>
      <c r="C760" s="16" t="s">
        <v>6</v>
      </c>
      <c r="D760" s="16"/>
      <c r="E760" s="16"/>
      <c r="F760" s="16"/>
      <c r="G760" s="63">
        <f t="shared" ref="G760:H765" si="209">G761</f>
        <v>953.9</v>
      </c>
      <c r="H760" s="63">
        <f t="shared" si="209"/>
        <v>0</v>
      </c>
      <c r="I760" s="63">
        <f t="shared" si="207"/>
        <v>953.9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8" s="13" customFormat="1" ht="12">
      <c r="A761" s="22" t="s">
        <v>44</v>
      </c>
      <c r="B761" s="18" t="s">
        <v>50</v>
      </c>
      <c r="C761" s="18" t="s">
        <v>6</v>
      </c>
      <c r="D761" s="18" t="s">
        <v>7</v>
      </c>
      <c r="E761" s="18"/>
      <c r="F761" s="18"/>
      <c r="G761" s="65">
        <f t="shared" si="209"/>
        <v>953.9</v>
      </c>
      <c r="H761" s="65">
        <f t="shared" si="209"/>
        <v>0</v>
      </c>
      <c r="I761" s="65">
        <f t="shared" si="207"/>
        <v>953.9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</row>
    <row r="762" spans="1:88" s="13" customFormat="1" ht="24">
      <c r="A762" s="21" t="s">
        <v>288</v>
      </c>
      <c r="B762" s="20" t="s">
        <v>50</v>
      </c>
      <c r="C762" s="20" t="s">
        <v>6</v>
      </c>
      <c r="D762" s="20" t="s">
        <v>7</v>
      </c>
      <c r="E762" s="20" t="s">
        <v>188</v>
      </c>
      <c r="F762" s="20"/>
      <c r="G762" s="64">
        <f t="shared" si="209"/>
        <v>953.9</v>
      </c>
      <c r="H762" s="64">
        <f t="shared" si="209"/>
        <v>0</v>
      </c>
      <c r="I762" s="64">
        <f t="shared" si="207"/>
        <v>953.9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8" s="13" customFormat="1" ht="12">
      <c r="A763" s="21" t="s">
        <v>292</v>
      </c>
      <c r="B763" s="20" t="s">
        <v>50</v>
      </c>
      <c r="C763" s="20" t="s">
        <v>6</v>
      </c>
      <c r="D763" s="20" t="s">
        <v>7</v>
      </c>
      <c r="E763" s="20" t="s">
        <v>189</v>
      </c>
      <c r="F763" s="20"/>
      <c r="G763" s="64">
        <f t="shared" si="209"/>
        <v>953.9</v>
      </c>
      <c r="H763" s="64">
        <f t="shared" si="209"/>
        <v>0</v>
      </c>
      <c r="I763" s="64">
        <f t="shared" si="207"/>
        <v>953.9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8">
      <c r="A764" s="21" t="s">
        <v>109</v>
      </c>
      <c r="B764" s="20" t="s">
        <v>50</v>
      </c>
      <c r="C764" s="20" t="s">
        <v>6</v>
      </c>
      <c r="D764" s="20" t="s">
        <v>7</v>
      </c>
      <c r="E764" s="20" t="s">
        <v>195</v>
      </c>
      <c r="F764" s="20"/>
      <c r="G764" s="64">
        <f t="shared" si="209"/>
        <v>953.9</v>
      </c>
      <c r="H764" s="64">
        <f t="shared" si="209"/>
        <v>0</v>
      </c>
      <c r="I764" s="64">
        <f t="shared" si="207"/>
        <v>953.9</v>
      </c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  <c r="AC764" s="47"/>
      <c r="AD764" s="47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  <c r="BE764" s="47"/>
      <c r="BF764" s="47"/>
      <c r="BG764" s="47"/>
      <c r="BH764" s="47"/>
      <c r="BI764" s="47"/>
      <c r="BJ764" s="47"/>
      <c r="BK764" s="47"/>
      <c r="BL764" s="47"/>
      <c r="BM764" s="47"/>
      <c r="BN764" s="47"/>
      <c r="BO764" s="47"/>
      <c r="BP764" s="47"/>
      <c r="BQ764" s="47"/>
      <c r="BR764" s="47"/>
      <c r="BS764" s="47"/>
      <c r="BT764" s="47"/>
      <c r="BU764" s="47"/>
      <c r="BV764" s="47"/>
      <c r="BW764" s="47"/>
      <c r="BX764" s="47"/>
      <c r="BY764" s="47"/>
      <c r="BZ764" s="47"/>
      <c r="CA764" s="47"/>
      <c r="CB764" s="47"/>
      <c r="CC764" s="47"/>
      <c r="CD764" s="47"/>
      <c r="CE764" s="47"/>
      <c r="CF764" s="47"/>
      <c r="CG764" s="47"/>
      <c r="CH764" s="47"/>
    </row>
    <row r="765" spans="1:88">
      <c r="A765" s="21" t="s">
        <v>111</v>
      </c>
      <c r="B765" s="20" t="s">
        <v>50</v>
      </c>
      <c r="C765" s="20" t="s">
        <v>6</v>
      </c>
      <c r="D765" s="20" t="s">
        <v>7</v>
      </c>
      <c r="E765" s="20" t="s">
        <v>195</v>
      </c>
      <c r="F765" s="20" t="s">
        <v>102</v>
      </c>
      <c r="G765" s="64">
        <f t="shared" si="209"/>
        <v>953.9</v>
      </c>
      <c r="H765" s="64">
        <f t="shared" si="209"/>
        <v>0</v>
      </c>
      <c r="I765" s="64">
        <f t="shared" si="207"/>
        <v>953.9</v>
      </c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  <c r="AA765" s="47"/>
      <c r="AB765" s="47"/>
      <c r="AC765" s="47"/>
      <c r="AD765" s="47"/>
      <c r="AE765" s="47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  <c r="BE765" s="47"/>
      <c r="BF765" s="47"/>
      <c r="BG765" s="47"/>
      <c r="BH765" s="47"/>
      <c r="BI765" s="47"/>
      <c r="BJ765" s="47"/>
      <c r="BK765" s="47"/>
      <c r="BL765" s="47"/>
      <c r="BM765" s="47"/>
      <c r="BN765" s="47"/>
      <c r="BO765" s="47"/>
      <c r="BP765" s="47"/>
      <c r="BQ765" s="47"/>
      <c r="BR765" s="47"/>
      <c r="BS765" s="47"/>
      <c r="BT765" s="47"/>
      <c r="BU765" s="47"/>
      <c r="BV765" s="47"/>
      <c r="BW765" s="47"/>
      <c r="BX765" s="47"/>
      <c r="BY765" s="47"/>
      <c r="BZ765" s="47"/>
      <c r="CA765" s="47"/>
      <c r="CB765" s="47"/>
      <c r="CC765" s="47"/>
      <c r="CD765" s="47"/>
      <c r="CE765" s="47"/>
      <c r="CF765" s="47"/>
      <c r="CG765" s="47"/>
      <c r="CH765" s="47"/>
    </row>
    <row r="766" spans="1:88">
      <c r="A766" s="21" t="s">
        <v>105</v>
      </c>
      <c r="B766" s="20" t="s">
        <v>50</v>
      </c>
      <c r="C766" s="20" t="s">
        <v>6</v>
      </c>
      <c r="D766" s="20" t="s">
        <v>7</v>
      </c>
      <c r="E766" s="20" t="s">
        <v>195</v>
      </c>
      <c r="F766" s="20" t="s">
        <v>103</v>
      </c>
      <c r="G766" s="64">
        <v>953.9</v>
      </c>
      <c r="H766" s="103"/>
      <c r="I766" s="64">
        <f t="shared" si="207"/>
        <v>953.9</v>
      </c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  <c r="AA766" s="47"/>
      <c r="AB766" s="47"/>
      <c r="AC766" s="47"/>
      <c r="AD766" s="47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  <c r="BE766" s="47"/>
      <c r="BF766" s="47"/>
      <c r="BG766" s="47"/>
      <c r="BH766" s="47"/>
      <c r="BI766" s="47"/>
      <c r="BJ766" s="47"/>
      <c r="BK766" s="47"/>
      <c r="BL766" s="47"/>
      <c r="BM766" s="47"/>
      <c r="BN766" s="47"/>
      <c r="BO766" s="47"/>
      <c r="BP766" s="47"/>
      <c r="BQ766" s="47"/>
      <c r="BR766" s="47"/>
      <c r="BS766" s="47"/>
      <c r="BT766" s="47"/>
      <c r="BU766" s="47"/>
      <c r="BV766" s="47"/>
      <c r="BW766" s="47"/>
      <c r="BX766" s="47"/>
      <c r="BY766" s="47"/>
      <c r="BZ766" s="47"/>
      <c r="CA766" s="47"/>
      <c r="CB766" s="47"/>
      <c r="CC766" s="47"/>
      <c r="CD766" s="47"/>
      <c r="CE766" s="47"/>
      <c r="CF766" s="47"/>
      <c r="CG766" s="47"/>
      <c r="CH766" s="47"/>
    </row>
    <row r="767" spans="1:88" ht="11.25" customHeight="1">
      <c r="A767" s="25" t="s">
        <v>224</v>
      </c>
      <c r="B767" s="16" t="s">
        <v>50</v>
      </c>
      <c r="C767" s="16" t="s">
        <v>7</v>
      </c>
      <c r="D767" s="16"/>
      <c r="E767" s="16"/>
      <c r="F767" s="16"/>
      <c r="G767" s="63">
        <f>G768+G775</f>
        <v>4811.3999999999996</v>
      </c>
      <c r="H767" s="63">
        <f>H768+H775</f>
        <v>-111.4</v>
      </c>
      <c r="I767" s="63">
        <f t="shared" si="207"/>
        <v>4700</v>
      </c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  <c r="AA767" s="47"/>
      <c r="AB767" s="47"/>
      <c r="AC767" s="47"/>
      <c r="AD767" s="47"/>
      <c r="AE767" s="47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  <c r="BE767" s="47"/>
      <c r="BF767" s="47"/>
      <c r="BG767" s="47"/>
      <c r="BH767" s="47"/>
      <c r="BI767" s="47"/>
      <c r="BJ767" s="47"/>
      <c r="BK767" s="47"/>
      <c r="BL767" s="47"/>
      <c r="BM767" s="47"/>
      <c r="BN767" s="47"/>
      <c r="BO767" s="47"/>
      <c r="BP767" s="47"/>
      <c r="BQ767" s="47"/>
      <c r="BR767" s="47"/>
      <c r="BS767" s="47"/>
      <c r="BT767" s="47"/>
      <c r="BU767" s="47"/>
      <c r="BV767" s="47"/>
      <c r="BW767" s="47"/>
      <c r="BX767" s="47"/>
      <c r="BY767" s="47"/>
      <c r="BZ767" s="47"/>
      <c r="CA767" s="47"/>
      <c r="CB767" s="47"/>
      <c r="CC767" s="47"/>
      <c r="CD767" s="47"/>
      <c r="CE767" s="47"/>
      <c r="CF767" s="47"/>
      <c r="CG767" s="47"/>
      <c r="CH767" s="47"/>
    </row>
    <row r="768" spans="1:88" ht="24" hidden="1">
      <c r="A768" s="61" t="s">
        <v>57</v>
      </c>
      <c r="B768" s="18" t="s">
        <v>50</v>
      </c>
      <c r="C768" s="18" t="s">
        <v>7</v>
      </c>
      <c r="D768" s="18" t="s">
        <v>12</v>
      </c>
      <c r="E768" s="18"/>
      <c r="F768" s="18"/>
      <c r="G768" s="65">
        <f t="shared" ref="G768:H773" si="210">G769</f>
        <v>111.4</v>
      </c>
      <c r="H768" s="65">
        <f t="shared" si="210"/>
        <v>-111.4</v>
      </c>
      <c r="I768" s="65">
        <f t="shared" si="207"/>
        <v>0</v>
      </c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  <c r="AC768" s="47"/>
      <c r="AD768" s="47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  <c r="BE768" s="47"/>
      <c r="BF768" s="47"/>
      <c r="BG768" s="47"/>
      <c r="BH768" s="47"/>
      <c r="BI768" s="47"/>
      <c r="BJ768" s="47"/>
      <c r="BK768" s="47"/>
      <c r="BL768" s="47"/>
      <c r="BM768" s="47"/>
      <c r="BN768" s="47"/>
      <c r="BO768" s="47"/>
      <c r="BP768" s="47"/>
      <c r="BQ768" s="47"/>
      <c r="BR768" s="47"/>
      <c r="BS768" s="47"/>
      <c r="BT768" s="47"/>
      <c r="BU768" s="47"/>
      <c r="BV768" s="47"/>
      <c r="BW768" s="47"/>
      <c r="BX768" s="47"/>
      <c r="BY768" s="47"/>
      <c r="BZ768" s="47"/>
      <c r="CA768" s="47"/>
      <c r="CB768" s="47"/>
      <c r="CC768" s="47"/>
      <c r="CD768" s="47"/>
      <c r="CE768" s="47"/>
      <c r="CF768" s="47"/>
      <c r="CG768" s="47"/>
      <c r="CH768" s="47"/>
    </row>
    <row r="769" spans="1:86" ht="36" hidden="1">
      <c r="A769" s="29" t="s">
        <v>432</v>
      </c>
      <c r="B769" s="20" t="s">
        <v>50</v>
      </c>
      <c r="C769" s="20" t="s">
        <v>7</v>
      </c>
      <c r="D769" s="20" t="s">
        <v>12</v>
      </c>
      <c r="E769" s="20" t="s">
        <v>405</v>
      </c>
      <c r="F769" s="20"/>
      <c r="G769" s="64">
        <f>G770</f>
        <v>111.4</v>
      </c>
      <c r="H769" s="64">
        <f t="shared" si="210"/>
        <v>-111.4</v>
      </c>
      <c r="I769" s="64">
        <f t="shared" si="207"/>
        <v>0</v>
      </c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  <c r="AC769" s="47"/>
      <c r="AD769" s="47"/>
      <c r="AE769" s="47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  <c r="BE769" s="47"/>
      <c r="BF769" s="47"/>
      <c r="BG769" s="47"/>
      <c r="BH769" s="47"/>
      <c r="BI769" s="47"/>
      <c r="BJ769" s="47"/>
      <c r="BK769" s="47"/>
      <c r="BL769" s="47"/>
      <c r="BM769" s="47"/>
      <c r="BN769" s="47"/>
      <c r="BO769" s="47"/>
      <c r="BP769" s="47"/>
      <c r="BQ769" s="47"/>
      <c r="BR769" s="47"/>
      <c r="BS769" s="47"/>
      <c r="BT769" s="47"/>
      <c r="BU769" s="47"/>
      <c r="BV769" s="47"/>
      <c r="BW769" s="47"/>
      <c r="BX769" s="47"/>
      <c r="BY769" s="47"/>
      <c r="BZ769" s="47"/>
      <c r="CA769" s="47"/>
      <c r="CB769" s="47"/>
      <c r="CC769" s="47"/>
      <c r="CD769" s="47"/>
      <c r="CE769" s="47"/>
      <c r="CF769" s="47"/>
      <c r="CG769" s="47"/>
      <c r="CH769" s="47"/>
    </row>
    <row r="770" spans="1:86" ht="24" hidden="1">
      <c r="A770" s="29" t="s">
        <v>125</v>
      </c>
      <c r="B770" s="20" t="s">
        <v>50</v>
      </c>
      <c r="C770" s="20" t="s">
        <v>7</v>
      </c>
      <c r="D770" s="20" t="s">
        <v>12</v>
      </c>
      <c r="E770" s="20" t="s">
        <v>415</v>
      </c>
      <c r="F770" s="20"/>
      <c r="G770" s="64">
        <f>G773+G771</f>
        <v>111.4</v>
      </c>
      <c r="H770" s="64">
        <f t="shared" ref="H770" si="211">H773+H771</f>
        <v>-111.4</v>
      </c>
      <c r="I770" s="64">
        <f t="shared" si="207"/>
        <v>0</v>
      </c>
    </row>
    <row r="771" spans="1:86" s="2" customFormat="1" ht="12" hidden="1">
      <c r="A771" s="21" t="s">
        <v>104</v>
      </c>
      <c r="B771" s="20" t="s">
        <v>50</v>
      </c>
      <c r="C771" s="20" t="s">
        <v>7</v>
      </c>
      <c r="D771" s="20" t="s">
        <v>12</v>
      </c>
      <c r="E771" s="20" t="s">
        <v>415</v>
      </c>
      <c r="F771" s="20" t="s">
        <v>102</v>
      </c>
      <c r="G771" s="64">
        <f>G772</f>
        <v>0</v>
      </c>
      <c r="H771" s="64">
        <f t="shared" ref="H771" si="212">H772</f>
        <v>0</v>
      </c>
      <c r="I771" s="64">
        <f t="shared" si="207"/>
        <v>0</v>
      </c>
    </row>
    <row r="772" spans="1:86" s="2" customFormat="1" ht="12" hidden="1">
      <c r="A772" s="21" t="s">
        <v>114</v>
      </c>
      <c r="B772" s="20" t="s">
        <v>50</v>
      </c>
      <c r="C772" s="20" t="s">
        <v>7</v>
      </c>
      <c r="D772" s="20" t="s">
        <v>12</v>
      </c>
      <c r="E772" s="20" t="s">
        <v>415</v>
      </c>
      <c r="F772" s="20" t="s">
        <v>113</v>
      </c>
      <c r="G772" s="64"/>
      <c r="H772" s="64"/>
      <c r="I772" s="64">
        <f t="shared" si="207"/>
        <v>0</v>
      </c>
    </row>
    <row r="773" spans="1:86" s="2" customFormat="1" ht="12" hidden="1">
      <c r="A773" s="29" t="s">
        <v>71</v>
      </c>
      <c r="B773" s="20" t="s">
        <v>50</v>
      </c>
      <c r="C773" s="20" t="s">
        <v>7</v>
      </c>
      <c r="D773" s="20" t="s">
        <v>12</v>
      </c>
      <c r="E773" s="20" t="s">
        <v>415</v>
      </c>
      <c r="F773" s="20" t="s">
        <v>22</v>
      </c>
      <c r="G773" s="64">
        <f t="shared" si="210"/>
        <v>111.4</v>
      </c>
      <c r="H773" s="64">
        <f t="shared" si="210"/>
        <v>-111.4</v>
      </c>
      <c r="I773" s="64">
        <f t="shared" si="207"/>
        <v>0</v>
      </c>
    </row>
    <row r="774" spans="1:86" s="2" customFormat="1" ht="12" hidden="1">
      <c r="A774" s="29" t="s">
        <v>108</v>
      </c>
      <c r="B774" s="20" t="s">
        <v>50</v>
      </c>
      <c r="C774" s="20" t="s">
        <v>7</v>
      </c>
      <c r="D774" s="20" t="s">
        <v>12</v>
      </c>
      <c r="E774" s="20" t="s">
        <v>415</v>
      </c>
      <c r="F774" s="20" t="s">
        <v>107</v>
      </c>
      <c r="G774" s="64">
        <v>111.4</v>
      </c>
      <c r="H774" s="101">
        <v>-111.4</v>
      </c>
      <c r="I774" s="64">
        <f t="shared" si="207"/>
        <v>0</v>
      </c>
    </row>
    <row r="775" spans="1:86" s="6" customFormat="1" ht="12">
      <c r="A775" s="116" t="s">
        <v>448</v>
      </c>
      <c r="B775" s="16" t="s">
        <v>50</v>
      </c>
      <c r="C775" s="16" t="s">
        <v>7</v>
      </c>
      <c r="D775" s="16" t="s">
        <v>13</v>
      </c>
      <c r="E775" s="16"/>
      <c r="F775" s="16"/>
      <c r="G775" s="63">
        <f>G777</f>
        <v>4700</v>
      </c>
      <c r="H775" s="63">
        <f>H777</f>
        <v>0</v>
      </c>
      <c r="I775" s="63">
        <f t="shared" si="207"/>
        <v>4700</v>
      </c>
    </row>
    <row r="776" spans="1:86" s="6" customFormat="1" ht="36">
      <c r="A776" s="29" t="s">
        <v>432</v>
      </c>
      <c r="B776" s="20" t="s">
        <v>50</v>
      </c>
      <c r="C776" s="20" t="s">
        <v>7</v>
      </c>
      <c r="D776" s="20" t="s">
        <v>13</v>
      </c>
      <c r="E776" s="20" t="s">
        <v>405</v>
      </c>
      <c r="F776" s="16"/>
      <c r="G776" s="64">
        <f>G777</f>
        <v>4700</v>
      </c>
      <c r="H776" s="64">
        <f>H777</f>
        <v>0</v>
      </c>
      <c r="I776" s="64">
        <f t="shared" si="207"/>
        <v>4700</v>
      </c>
    </row>
    <row r="777" spans="1:86" s="2" customFormat="1" ht="12">
      <c r="A777" s="29" t="s">
        <v>494</v>
      </c>
      <c r="B777" s="20" t="s">
        <v>50</v>
      </c>
      <c r="C777" s="20" t="s">
        <v>7</v>
      </c>
      <c r="D777" s="20" t="s">
        <v>13</v>
      </c>
      <c r="E777" s="20" t="s">
        <v>493</v>
      </c>
      <c r="F777" s="20"/>
      <c r="G777" s="64">
        <f>G778</f>
        <v>4700</v>
      </c>
      <c r="H777" s="64">
        <f>H778</f>
        <v>0</v>
      </c>
      <c r="I777" s="64">
        <f t="shared" si="207"/>
        <v>4700</v>
      </c>
    </row>
    <row r="778" spans="1:86" s="2" customFormat="1" ht="12">
      <c r="A778" s="21" t="s">
        <v>111</v>
      </c>
      <c r="B778" s="20" t="s">
        <v>50</v>
      </c>
      <c r="C778" s="20" t="s">
        <v>7</v>
      </c>
      <c r="D778" s="20" t="s">
        <v>13</v>
      </c>
      <c r="E778" s="20" t="s">
        <v>493</v>
      </c>
      <c r="F778" s="20" t="s">
        <v>102</v>
      </c>
      <c r="G778" s="64">
        <f t="shared" ref="G778:H778" si="213">G779</f>
        <v>4700</v>
      </c>
      <c r="H778" s="64">
        <f t="shared" si="213"/>
        <v>0</v>
      </c>
      <c r="I778" s="64">
        <f t="shared" si="207"/>
        <v>4700</v>
      </c>
    </row>
    <row r="779" spans="1:86" s="2" customFormat="1" ht="12">
      <c r="A779" s="21" t="s">
        <v>112</v>
      </c>
      <c r="B779" s="20" t="s">
        <v>50</v>
      </c>
      <c r="C779" s="20" t="s">
        <v>7</v>
      </c>
      <c r="D779" s="20" t="s">
        <v>13</v>
      </c>
      <c r="E779" s="20" t="s">
        <v>493</v>
      </c>
      <c r="F779" s="20" t="s">
        <v>110</v>
      </c>
      <c r="G779" s="64">
        <v>4700</v>
      </c>
      <c r="H779" s="101"/>
      <c r="I779" s="64">
        <f t="shared" si="207"/>
        <v>4700</v>
      </c>
    </row>
    <row r="780" spans="1:86" s="2" customFormat="1" ht="12">
      <c r="A780" s="25" t="s">
        <v>2</v>
      </c>
      <c r="B780" s="16" t="s">
        <v>50</v>
      </c>
      <c r="C780" s="16" t="s">
        <v>14</v>
      </c>
      <c r="D780" s="20"/>
      <c r="E780" s="20"/>
      <c r="F780" s="20"/>
      <c r="G780" s="63">
        <f>G781</f>
        <v>300</v>
      </c>
      <c r="H780" s="63">
        <f t="shared" ref="H780" si="214">H781</f>
        <v>0</v>
      </c>
      <c r="I780" s="63">
        <f t="shared" si="207"/>
        <v>300</v>
      </c>
    </row>
    <row r="781" spans="1:86" s="2" customFormat="1" ht="12">
      <c r="A781" s="22" t="s">
        <v>16</v>
      </c>
      <c r="B781" s="18" t="s">
        <v>50</v>
      </c>
      <c r="C781" s="42" t="s">
        <v>14</v>
      </c>
      <c r="D781" s="18" t="s">
        <v>17</v>
      </c>
      <c r="E781" s="18"/>
      <c r="F781" s="18"/>
      <c r="G781" s="65">
        <f t="shared" ref="G781:H785" si="215">G782</f>
        <v>300</v>
      </c>
      <c r="H781" s="65">
        <f t="shared" si="215"/>
        <v>0</v>
      </c>
      <c r="I781" s="65">
        <f t="shared" si="207"/>
        <v>300</v>
      </c>
    </row>
    <row r="782" spans="1:86" s="2" customFormat="1" ht="24">
      <c r="A782" s="21" t="s">
        <v>288</v>
      </c>
      <c r="B782" s="20" t="s">
        <v>50</v>
      </c>
      <c r="C782" s="23" t="s">
        <v>14</v>
      </c>
      <c r="D782" s="20" t="s">
        <v>17</v>
      </c>
      <c r="E782" s="20" t="s">
        <v>188</v>
      </c>
      <c r="F782" s="20"/>
      <c r="G782" s="64">
        <f t="shared" si="215"/>
        <v>300</v>
      </c>
      <c r="H782" s="64">
        <f t="shared" si="215"/>
        <v>0</v>
      </c>
      <c r="I782" s="64">
        <f t="shared" si="207"/>
        <v>300</v>
      </c>
    </row>
    <row r="783" spans="1:86" s="5" customFormat="1" ht="12">
      <c r="A783" s="21" t="s">
        <v>292</v>
      </c>
      <c r="B783" s="20" t="s">
        <v>50</v>
      </c>
      <c r="C783" s="23" t="s">
        <v>14</v>
      </c>
      <c r="D783" s="20" t="s">
        <v>17</v>
      </c>
      <c r="E783" s="20" t="s">
        <v>189</v>
      </c>
      <c r="F783" s="20"/>
      <c r="G783" s="64">
        <f t="shared" si="215"/>
        <v>300</v>
      </c>
      <c r="H783" s="64">
        <f t="shared" si="215"/>
        <v>0</v>
      </c>
      <c r="I783" s="64">
        <f t="shared" si="207"/>
        <v>300</v>
      </c>
    </row>
    <row r="784" spans="1:86" s="53" customFormat="1" ht="24">
      <c r="A784" s="21" t="s">
        <v>280</v>
      </c>
      <c r="B784" s="20" t="s">
        <v>50</v>
      </c>
      <c r="C784" s="23" t="s">
        <v>14</v>
      </c>
      <c r="D784" s="20" t="s">
        <v>17</v>
      </c>
      <c r="E784" s="20" t="s">
        <v>279</v>
      </c>
      <c r="F784" s="20"/>
      <c r="G784" s="64">
        <f t="shared" si="215"/>
        <v>300</v>
      </c>
      <c r="H784" s="64">
        <f t="shared" si="215"/>
        <v>0</v>
      </c>
      <c r="I784" s="64">
        <f t="shared" si="207"/>
        <v>300</v>
      </c>
      <c r="J784" s="5"/>
      <c r="K784" s="5"/>
      <c r="L784" s="5"/>
      <c r="M784" s="5"/>
    </row>
    <row r="785" spans="1:13" s="5" customFormat="1" ht="12">
      <c r="A785" s="21" t="s">
        <v>104</v>
      </c>
      <c r="B785" s="20" t="s">
        <v>50</v>
      </c>
      <c r="C785" s="23" t="s">
        <v>14</v>
      </c>
      <c r="D785" s="20" t="s">
        <v>17</v>
      </c>
      <c r="E785" s="20" t="s">
        <v>279</v>
      </c>
      <c r="F785" s="20" t="s">
        <v>102</v>
      </c>
      <c r="G785" s="64">
        <f t="shared" si="215"/>
        <v>300</v>
      </c>
      <c r="H785" s="64">
        <f t="shared" si="215"/>
        <v>0</v>
      </c>
      <c r="I785" s="64">
        <f t="shared" si="207"/>
        <v>300</v>
      </c>
    </row>
    <row r="786" spans="1:13" s="5" customFormat="1" ht="12">
      <c r="A786" s="21" t="s">
        <v>114</v>
      </c>
      <c r="B786" s="20" t="s">
        <v>50</v>
      </c>
      <c r="C786" s="23" t="s">
        <v>14</v>
      </c>
      <c r="D786" s="20" t="s">
        <v>17</v>
      </c>
      <c r="E786" s="20" t="s">
        <v>279</v>
      </c>
      <c r="F786" s="20" t="s">
        <v>113</v>
      </c>
      <c r="G786" s="64">
        <v>300</v>
      </c>
      <c r="H786" s="106"/>
      <c r="I786" s="64">
        <f t="shared" si="207"/>
        <v>300</v>
      </c>
    </row>
    <row r="787" spans="1:13" s="2" customFormat="1" ht="11.4">
      <c r="A787" s="25" t="s">
        <v>46</v>
      </c>
      <c r="B787" s="16" t="s">
        <v>50</v>
      </c>
      <c r="C787" s="26" t="s">
        <v>8</v>
      </c>
      <c r="D787" s="16"/>
      <c r="E787" s="16"/>
      <c r="F787" s="16"/>
      <c r="G787" s="63">
        <f>G788</f>
        <v>5397.4</v>
      </c>
      <c r="H787" s="63">
        <f>H788</f>
        <v>3260</v>
      </c>
      <c r="I787" s="63">
        <f t="shared" si="207"/>
        <v>8657.4</v>
      </c>
    </row>
    <row r="788" spans="1:13" s="52" customFormat="1" ht="12">
      <c r="A788" s="33" t="s">
        <v>230</v>
      </c>
      <c r="B788" s="18" t="s">
        <v>50</v>
      </c>
      <c r="C788" s="18" t="s">
        <v>8</v>
      </c>
      <c r="D788" s="18" t="s">
        <v>7</v>
      </c>
      <c r="E788" s="18"/>
      <c r="F788" s="18"/>
      <c r="G788" s="65">
        <f>G789+G794+G802</f>
        <v>5397.4</v>
      </c>
      <c r="H788" s="65">
        <f>H789+H794+H802</f>
        <v>3260</v>
      </c>
      <c r="I788" s="65">
        <f t="shared" si="207"/>
        <v>8657.4</v>
      </c>
    </row>
    <row r="789" spans="1:13" s="52" customFormat="1" ht="24" hidden="1">
      <c r="A789" s="21" t="s">
        <v>288</v>
      </c>
      <c r="B789" s="20" t="s">
        <v>50</v>
      </c>
      <c r="C789" s="20" t="s">
        <v>8</v>
      </c>
      <c r="D789" s="20" t="s">
        <v>7</v>
      </c>
      <c r="E789" s="20" t="s">
        <v>188</v>
      </c>
      <c r="F789" s="20"/>
      <c r="G789" s="64">
        <f t="shared" ref="G789:H792" si="216">G790</f>
        <v>0</v>
      </c>
      <c r="H789" s="64">
        <f t="shared" si="216"/>
        <v>0</v>
      </c>
      <c r="I789" s="64">
        <f t="shared" si="207"/>
        <v>0</v>
      </c>
    </row>
    <row r="790" spans="1:13" s="52" customFormat="1" ht="12" hidden="1">
      <c r="A790" s="21" t="s">
        <v>292</v>
      </c>
      <c r="B790" s="20" t="s">
        <v>50</v>
      </c>
      <c r="C790" s="20" t="s">
        <v>8</v>
      </c>
      <c r="D790" s="20" t="s">
        <v>7</v>
      </c>
      <c r="E790" s="20" t="s">
        <v>189</v>
      </c>
      <c r="F790" s="20"/>
      <c r="G790" s="64">
        <f t="shared" si="216"/>
        <v>0</v>
      </c>
      <c r="H790" s="64">
        <f t="shared" si="216"/>
        <v>0</v>
      </c>
      <c r="I790" s="64">
        <f t="shared" si="207"/>
        <v>0</v>
      </c>
    </row>
    <row r="791" spans="1:13" s="53" customFormat="1" ht="12" hidden="1">
      <c r="A791" s="24" t="s">
        <v>231</v>
      </c>
      <c r="B791" s="20" t="s">
        <v>50</v>
      </c>
      <c r="C791" s="20" t="s">
        <v>8</v>
      </c>
      <c r="D791" s="20" t="s">
        <v>7</v>
      </c>
      <c r="E791" s="20" t="s">
        <v>229</v>
      </c>
      <c r="F791" s="20"/>
      <c r="G791" s="64">
        <f t="shared" si="216"/>
        <v>0</v>
      </c>
      <c r="H791" s="64">
        <f t="shared" si="216"/>
        <v>0</v>
      </c>
      <c r="I791" s="64">
        <f t="shared" si="207"/>
        <v>0</v>
      </c>
      <c r="J791" s="5"/>
      <c r="K791" s="5"/>
      <c r="L791" s="5"/>
      <c r="M791" s="5"/>
    </row>
    <row r="792" spans="1:13" s="2" customFormat="1" ht="12" hidden="1">
      <c r="A792" s="21" t="s">
        <v>104</v>
      </c>
      <c r="B792" s="20" t="s">
        <v>50</v>
      </c>
      <c r="C792" s="20" t="s">
        <v>8</v>
      </c>
      <c r="D792" s="20" t="s">
        <v>7</v>
      </c>
      <c r="E792" s="20" t="s">
        <v>229</v>
      </c>
      <c r="F792" s="20" t="s">
        <v>102</v>
      </c>
      <c r="G792" s="64">
        <f t="shared" si="216"/>
        <v>0</v>
      </c>
      <c r="H792" s="64">
        <f t="shared" si="216"/>
        <v>0</v>
      </c>
      <c r="I792" s="64">
        <f t="shared" si="207"/>
        <v>0</v>
      </c>
    </row>
    <row r="793" spans="1:13" s="2" customFormat="1" ht="12" hidden="1">
      <c r="A793" s="21" t="s">
        <v>114</v>
      </c>
      <c r="B793" s="20" t="s">
        <v>50</v>
      </c>
      <c r="C793" s="20" t="s">
        <v>8</v>
      </c>
      <c r="D793" s="20" t="s">
        <v>7</v>
      </c>
      <c r="E793" s="20" t="s">
        <v>229</v>
      </c>
      <c r="F793" s="20" t="s">
        <v>113</v>
      </c>
      <c r="G793" s="64"/>
      <c r="H793" s="64"/>
      <c r="I793" s="64">
        <f t="shared" si="207"/>
        <v>0</v>
      </c>
    </row>
    <row r="794" spans="1:13" s="2" customFormat="1" ht="12">
      <c r="A794" s="21" t="s">
        <v>329</v>
      </c>
      <c r="B794" s="20" t="s">
        <v>50</v>
      </c>
      <c r="C794" s="20" t="s">
        <v>8</v>
      </c>
      <c r="D794" s="20" t="s">
        <v>7</v>
      </c>
      <c r="E794" s="20" t="s">
        <v>330</v>
      </c>
      <c r="F794" s="20"/>
      <c r="G794" s="64">
        <f>G795+G799</f>
        <v>3247.4</v>
      </c>
      <c r="H794" s="64">
        <f>H795+H799</f>
        <v>3260</v>
      </c>
      <c r="I794" s="64">
        <f t="shared" si="207"/>
        <v>6507.4</v>
      </c>
    </row>
    <row r="795" spans="1:13" s="2" customFormat="1" ht="12">
      <c r="A795" s="21" t="s">
        <v>368</v>
      </c>
      <c r="B795" s="20" t="s">
        <v>50</v>
      </c>
      <c r="C795" s="20" t="s">
        <v>8</v>
      </c>
      <c r="D795" s="20" t="s">
        <v>7</v>
      </c>
      <c r="E795" s="20" t="s">
        <v>353</v>
      </c>
      <c r="F795" s="20"/>
      <c r="G795" s="64">
        <f>G796</f>
        <v>3247.4</v>
      </c>
      <c r="H795" s="64">
        <f>H796</f>
        <v>0</v>
      </c>
      <c r="I795" s="64">
        <f t="shared" si="207"/>
        <v>3247.4</v>
      </c>
    </row>
    <row r="796" spans="1:13" s="2" customFormat="1" ht="13.5" customHeight="1">
      <c r="A796" s="21" t="s">
        <v>111</v>
      </c>
      <c r="B796" s="20" t="s">
        <v>50</v>
      </c>
      <c r="C796" s="20" t="s">
        <v>8</v>
      </c>
      <c r="D796" s="20" t="s">
        <v>7</v>
      </c>
      <c r="E796" s="20" t="s">
        <v>353</v>
      </c>
      <c r="F796" s="20" t="s">
        <v>102</v>
      </c>
      <c r="G796" s="64">
        <f>G797+G798</f>
        <v>3247.4</v>
      </c>
      <c r="H796" s="64">
        <f>H797+H798</f>
        <v>0</v>
      </c>
      <c r="I796" s="64">
        <f t="shared" si="207"/>
        <v>3247.4</v>
      </c>
    </row>
    <row r="797" spans="1:13" s="2" customFormat="1" ht="0.75" hidden="1" customHeight="1">
      <c r="A797" s="21" t="s">
        <v>112</v>
      </c>
      <c r="B797" s="20" t="s">
        <v>50</v>
      </c>
      <c r="C797" s="20" t="s">
        <v>8</v>
      </c>
      <c r="D797" s="20" t="s">
        <v>7</v>
      </c>
      <c r="E797" s="20" t="s">
        <v>353</v>
      </c>
      <c r="F797" s="20" t="s">
        <v>110</v>
      </c>
      <c r="G797" s="64">
        <v>3247.4</v>
      </c>
      <c r="H797" s="101">
        <v>-3247.4</v>
      </c>
      <c r="I797" s="64">
        <f t="shared" si="207"/>
        <v>0</v>
      </c>
    </row>
    <row r="798" spans="1:13" s="2" customFormat="1" ht="12">
      <c r="A798" s="21" t="s">
        <v>114</v>
      </c>
      <c r="B798" s="20" t="s">
        <v>50</v>
      </c>
      <c r="C798" s="20" t="s">
        <v>8</v>
      </c>
      <c r="D798" s="20" t="s">
        <v>7</v>
      </c>
      <c r="E798" s="20" t="s">
        <v>353</v>
      </c>
      <c r="F798" s="20" t="s">
        <v>113</v>
      </c>
      <c r="G798" s="64">
        <v>0</v>
      </c>
      <c r="H798" s="101">
        <v>3247.4</v>
      </c>
      <c r="I798" s="64">
        <f t="shared" si="207"/>
        <v>3247.4</v>
      </c>
    </row>
    <row r="799" spans="1:13" s="2" customFormat="1" ht="12">
      <c r="A799" s="21" t="s">
        <v>513</v>
      </c>
      <c r="B799" s="20" t="s">
        <v>50</v>
      </c>
      <c r="C799" s="20" t="s">
        <v>8</v>
      </c>
      <c r="D799" s="20" t="s">
        <v>7</v>
      </c>
      <c r="E799" s="20" t="s">
        <v>512</v>
      </c>
      <c r="F799" s="20"/>
      <c r="G799" s="64">
        <f>G800</f>
        <v>0</v>
      </c>
      <c r="H799" s="64">
        <f>H800</f>
        <v>3260</v>
      </c>
      <c r="I799" s="64">
        <f t="shared" si="207"/>
        <v>3260</v>
      </c>
    </row>
    <row r="800" spans="1:13" s="2" customFormat="1" ht="12">
      <c r="A800" s="21" t="s">
        <v>104</v>
      </c>
      <c r="B800" s="20" t="s">
        <v>50</v>
      </c>
      <c r="C800" s="20" t="s">
        <v>8</v>
      </c>
      <c r="D800" s="20" t="s">
        <v>7</v>
      </c>
      <c r="E800" s="20" t="s">
        <v>512</v>
      </c>
      <c r="F800" s="20" t="s">
        <v>102</v>
      </c>
      <c r="G800" s="64">
        <f>G801</f>
        <v>0</v>
      </c>
      <c r="H800" s="64">
        <f>H801</f>
        <v>3260</v>
      </c>
      <c r="I800" s="64">
        <f t="shared" si="207"/>
        <v>3260</v>
      </c>
    </row>
    <row r="801" spans="1:13" s="2" customFormat="1" ht="12">
      <c r="A801" s="21" t="s">
        <v>114</v>
      </c>
      <c r="B801" s="20" t="s">
        <v>50</v>
      </c>
      <c r="C801" s="20" t="s">
        <v>8</v>
      </c>
      <c r="D801" s="20" t="s">
        <v>7</v>
      </c>
      <c r="E801" s="20" t="s">
        <v>512</v>
      </c>
      <c r="F801" s="20" t="s">
        <v>113</v>
      </c>
      <c r="G801" s="64">
        <v>0</v>
      </c>
      <c r="H801" s="101">
        <v>3260</v>
      </c>
      <c r="I801" s="64">
        <f t="shared" si="207"/>
        <v>3260</v>
      </c>
    </row>
    <row r="802" spans="1:13" s="2" customFormat="1" ht="24">
      <c r="A802" s="96" t="s">
        <v>384</v>
      </c>
      <c r="B802" s="20" t="s">
        <v>50</v>
      </c>
      <c r="C802" s="20" t="s">
        <v>8</v>
      </c>
      <c r="D802" s="20" t="s">
        <v>7</v>
      </c>
      <c r="E802" s="20" t="s">
        <v>387</v>
      </c>
      <c r="F802" s="20"/>
      <c r="G802" s="64">
        <f t="shared" ref="G802:H805" si="217">G803</f>
        <v>2150</v>
      </c>
      <c r="H802" s="64">
        <f t="shared" si="217"/>
        <v>0</v>
      </c>
      <c r="I802" s="64">
        <f t="shared" si="207"/>
        <v>2150</v>
      </c>
    </row>
    <row r="803" spans="1:13" s="2" customFormat="1" ht="12">
      <c r="A803" s="85" t="s">
        <v>419</v>
      </c>
      <c r="B803" s="20" t="s">
        <v>50</v>
      </c>
      <c r="C803" s="20" t="s">
        <v>8</v>
      </c>
      <c r="D803" s="20" t="s">
        <v>7</v>
      </c>
      <c r="E803" s="20" t="s">
        <v>417</v>
      </c>
      <c r="F803" s="20"/>
      <c r="G803" s="64">
        <f>G804</f>
        <v>2150</v>
      </c>
      <c r="H803" s="64">
        <f>H804</f>
        <v>0</v>
      </c>
      <c r="I803" s="64">
        <f t="shared" si="207"/>
        <v>2150</v>
      </c>
    </row>
    <row r="804" spans="1:13" s="2" customFormat="1" ht="12">
      <c r="A804" s="24" t="s">
        <v>386</v>
      </c>
      <c r="B804" s="20" t="s">
        <v>50</v>
      </c>
      <c r="C804" s="20" t="s">
        <v>8</v>
      </c>
      <c r="D804" s="20" t="s">
        <v>7</v>
      </c>
      <c r="E804" s="20" t="s">
        <v>418</v>
      </c>
      <c r="F804" s="20"/>
      <c r="G804" s="64">
        <f t="shared" si="217"/>
        <v>2150</v>
      </c>
      <c r="H804" s="64">
        <f t="shared" si="217"/>
        <v>0</v>
      </c>
      <c r="I804" s="64">
        <f t="shared" si="207"/>
        <v>2150</v>
      </c>
    </row>
    <row r="805" spans="1:13" s="2" customFormat="1" ht="12">
      <c r="A805" s="21" t="s">
        <v>111</v>
      </c>
      <c r="B805" s="20" t="s">
        <v>50</v>
      </c>
      <c r="C805" s="20" t="s">
        <v>8</v>
      </c>
      <c r="D805" s="20" t="s">
        <v>7</v>
      </c>
      <c r="E805" s="20" t="s">
        <v>418</v>
      </c>
      <c r="F805" s="20" t="s">
        <v>102</v>
      </c>
      <c r="G805" s="64">
        <f t="shared" si="217"/>
        <v>2150</v>
      </c>
      <c r="H805" s="64">
        <f t="shared" si="217"/>
        <v>0</v>
      </c>
      <c r="I805" s="64">
        <f t="shared" si="207"/>
        <v>2150</v>
      </c>
    </row>
    <row r="806" spans="1:13" s="2" customFormat="1" ht="12">
      <c r="A806" s="21" t="s">
        <v>112</v>
      </c>
      <c r="B806" s="20" t="s">
        <v>50</v>
      </c>
      <c r="C806" s="20" t="s">
        <v>8</v>
      </c>
      <c r="D806" s="20" t="s">
        <v>7</v>
      </c>
      <c r="E806" s="20" t="s">
        <v>418</v>
      </c>
      <c r="F806" s="20" t="s">
        <v>110</v>
      </c>
      <c r="G806" s="64">
        <v>2150</v>
      </c>
      <c r="H806" s="101"/>
      <c r="I806" s="64">
        <f t="shared" si="207"/>
        <v>2150</v>
      </c>
    </row>
    <row r="807" spans="1:13" s="6" customFormat="1" ht="12">
      <c r="A807" s="25" t="s">
        <v>54</v>
      </c>
      <c r="B807" s="16" t="s">
        <v>50</v>
      </c>
      <c r="C807" s="16" t="s">
        <v>17</v>
      </c>
      <c r="D807" s="16"/>
      <c r="E807" s="16"/>
      <c r="F807" s="16"/>
      <c r="G807" s="63">
        <f t="shared" ref="G807:H815" si="218">G808</f>
        <v>897.8</v>
      </c>
      <c r="H807" s="63">
        <f t="shared" si="218"/>
        <v>0</v>
      </c>
      <c r="I807" s="63">
        <f t="shared" si="207"/>
        <v>897.8</v>
      </c>
      <c r="J807" s="2"/>
      <c r="K807" s="2"/>
      <c r="L807" s="2"/>
      <c r="M807" s="2"/>
    </row>
    <row r="808" spans="1:13" s="53" customFormat="1" ht="12">
      <c r="A808" s="22" t="s">
        <v>20</v>
      </c>
      <c r="B808" s="18" t="s">
        <v>50</v>
      </c>
      <c r="C808" s="18" t="s">
        <v>17</v>
      </c>
      <c r="D808" s="18" t="s">
        <v>5</v>
      </c>
      <c r="E808" s="18"/>
      <c r="F808" s="18"/>
      <c r="G808" s="65">
        <f t="shared" si="218"/>
        <v>897.8</v>
      </c>
      <c r="H808" s="65">
        <f t="shared" si="218"/>
        <v>0</v>
      </c>
      <c r="I808" s="65">
        <f t="shared" si="207"/>
        <v>897.8</v>
      </c>
      <c r="J808" s="5"/>
      <c r="K808" s="5"/>
      <c r="L808" s="5"/>
      <c r="M808" s="5"/>
    </row>
    <row r="809" spans="1:13" s="2" customFormat="1" ht="12">
      <c r="A809" s="21" t="s">
        <v>241</v>
      </c>
      <c r="B809" s="20" t="s">
        <v>50</v>
      </c>
      <c r="C809" s="20" t="s">
        <v>17</v>
      </c>
      <c r="D809" s="20" t="s">
        <v>5</v>
      </c>
      <c r="E809" s="20" t="s">
        <v>162</v>
      </c>
      <c r="F809" s="20"/>
      <c r="G809" s="64">
        <f t="shared" si="218"/>
        <v>897.8</v>
      </c>
      <c r="H809" s="64">
        <f t="shared" si="218"/>
        <v>0</v>
      </c>
      <c r="I809" s="64">
        <f t="shared" si="207"/>
        <v>897.8</v>
      </c>
    </row>
    <row r="810" spans="1:13" s="2" customFormat="1" ht="12">
      <c r="A810" s="21" t="s">
        <v>271</v>
      </c>
      <c r="B810" s="20" t="s">
        <v>50</v>
      </c>
      <c r="C810" s="20" t="s">
        <v>17</v>
      </c>
      <c r="D810" s="20" t="s">
        <v>5</v>
      </c>
      <c r="E810" s="20" t="s">
        <v>242</v>
      </c>
      <c r="F810" s="20"/>
      <c r="G810" s="64">
        <f>G814+G817+G811</f>
        <v>897.8</v>
      </c>
      <c r="H810" s="64">
        <f>H814+H817+H811</f>
        <v>0</v>
      </c>
      <c r="I810" s="64">
        <f t="shared" si="207"/>
        <v>897.8</v>
      </c>
    </row>
    <row r="811" spans="1:13" s="2" customFormat="1" ht="14.25" customHeight="1">
      <c r="A811" s="21" t="s">
        <v>479</v>
      </c>
      <c r="B811" s="20" t="s">
        <v>50</v>
      </c>
      <c r="C811" s="20" t="s">
        <v>17</v>
      </c>
      <c r="D811" s="20" t="s">
        <v>5</v>
      </c>
      <c r="E811" s="20" t="s">
        <v>480</v>
      </c>
      <c r="F811" s="20"/>
      <c r="G811" s="64">
        <f>G812</f>
        <v>62</v>
      </c>
      <c r="H811" s="64">
        <f>H812</f>
        <v>0</v>
      </c>
      <c r="I811" s="64">
        <f t="shared" si="207"/>
        <v>62</v>
      </c>
    </row>
    <row r="812" spans="1:13" s="2" customFormat="1" ht="14.25" customHeight="1">
      <c r="A812" s="21" t="s">
        <v>104</v>
      </c>
      <c r="B812" s="20" t="s">
        <v>50</v>
      </c>
      <c r="C812" s="20" t="s">
        <v>17</v>
      </c>
      <c r="D812" s="20" t="s">
        <v>5</v>
      </c>
      <c r="E812" s="20" t="s">
        <v>480</v>
      </c>
      <c r="F812" s="20" t="s">
        <v>102</v>
      </c>
      <c r="G812" s="64">
        <f>G813</f>
        <v>62</v>
      </c>
      <c r="H812" s="64">
        <f>H813</f>
        <v>0</v>
      </c>
      <c r="I812" s="64">
        <f t="shared" si="207"/>
        <v>62</v>
      </c>
    </row>
    <row r="813" spans="1:13" s="2" customFormat="1" ht="14.25" customHeight="1">
      <c r="A813" s="21" t="s">
        <v>114</v>
      </c>
      <c r="B813" s="20" t="s">
        <v>50</v>
      </c>
      <c r="C813" s="20" t="s">
        <v>17</v>
      </c>
      <c r="D813" s="20" t="s">
        <v>5</v>
      </c>
      <c r="E813" s="20" t="s">
        <v>480</v>
      </c>
      <c r="F813" s="20" t="s">
        <v>113</v>
      </c>
      <c r="G813" s="64">
        <v>62</v>
      </c>
      <c r="H813" s="64"/>
      <c r="I813" s="64">
        <f t="shared" si="207"/>
        <v>62</v>
      </c>
    </row>
    <row r="814" spans="1:13" s="2" customFormat="1" ht="24">
      <c r="A814" s="21" t="s">
        <v>370</v>
      </c>
      <c r="B814" s="20" t="s">
        <v>50</v>
      </c>
      <c r="C814" s="20" t="s">
        <v>17</v>
      </c>
      <c r="D814" s="20" t="s">
        <v>5</v>
      </c>
      <c r="E814" s="20" t="s">
        <v>322</v>
      </c>
      <c r="F814" s="20"/>
      <c r="G814" s="64">
        <f t="shared" si="218"/>
        <v>382.8</v>
      </c>
      <c r="H814" s="64">
        <f t="shared" si="218"/>
        <v>0</v>
      </c>
      <c r="I814" s="64">
        <f t="shared" si="207"/>
        <v>382.8</v>
      </c>
    </row>
    <row r="815" spans="1:13" s="2" customFormat="1" ht="12">
      <c r="A815" s="21" t="s">
        <v>111</v>
      </c>
      <c r="B815" s="20" t="s">
        <v>50</v>
      </c>
      <c r="C815" s="20" t="s">
        <v>17</v>
      </c>
      <c r="D815" s="20" t="s">
        <v>5</v>
      </c>
      <c r="E815" s="20" t="s">
        <v>322</v>
      </c>
      <c r="F815" s="20" t="s">
        <v>102</v>
      </c>
      <c r="G815" s="64">
        <f t="shared" si="218"/>
        <v>382.8</v>
      </c>
      <c r="H815" s="64">
        <f t="shared" si="218"/>
        <v>0</v>
      </c>
      <c r="I815" s="64">
        <f t="shared" si="207"/>
        <v>382.8</v>
      </c>
    </row>
    <row r="816" spans="1:13" s="2" customFormat="1" ht="12">
      <c r="A816" s="21" t="s">
        <v>112</v>
      </c>
      <c r="B816" s="20" t="s">
        <v>50</v>
      </c>
      <c r="C816" s="20" t="s">
        <v>17</v>
      </c>
      <c r="D816" s="20" t="s">
        <v>5</v>
      </c>
      <c r="E816" s="20" t="s">
        <v>322</v>
      </c>
      <c r="F816" s="20" t="s">
        <v>110</v>
      </c>
      <c r="G816" s="64">
        <v>382.8</v>
      </c>
      <c r="H816" s="101"/>
      <c r="I816" s="64">
        <f t="shared" si="207"/>
        <v>382.8</v>
      </c>
    </row>
    <row r="817" spans="1:13" s="2" customFormat="1" ht="24">
      <c r="A817" s="21" t="s">
        <v>478</v>
      </c>
      <c r="B817" s="20" t="s">
        <v>50</v>
      </c>
      <c r="C817" s="20" t="s">
        <v>17</v>
      </c>
      <c r="D817" s="20" t="s">
        <v>5</v>
      </c>
      <c r="E817" s="20" t="s">
        <v>436</v>
      </c>
      <c r="F817" s="20"/>
      <c r="G817" s="64">
        <f>G818</f>
        <v>453</v>
      </c>
      <c r="H817" s="64">
        <f>H818</f>
        <v>0</v>
      </c>
      <c r="I817" s="64">
        <f t="shared" si="207"/>
        <v>453</v>
      </c>
    </row>
    <row r="818" spans="1:13" s="2" customFormat="1" ht="13.5" customHeight="1">
      <c r="A818" s="21" t="s">
        <v>111</v>
      </c>
      <c r="B818" s="20" t="s">
        <v>50</v>
      </c>
      <c r="C818" s="20" t="s">
        <v>17</v>
      </c>
      <c r="D818" s="20" t="s">
        <v>5</v>
      </c>
      <c r="E818" s="20" t="s">
        <v>436</v>
      </c>
      <c r="F818" s="20" t="s">
        <v>102</v>
      </c>
      <c r="G818" s="64">
        <f>G819</f>
        <v>453</v>
      </c>
      <c r="H818" s="64">
        <f>H819</f>
        <v>0</v>
      </c>
      <c r="I818" s="64">
        <f t="shared" ref="I818:I849" si="219">G818+H818</f>
        <v>453</v>
      </c>
    </row>
    <row r="819" spans="1:13" s="2" customFormat="1" ht="12.75" customHeight="1">
      <c r="A819" s="21" t="s">
        <v>112</v>
      </c>
      <c r="B819" s="20" t="s">
        <v>50</v>
      </c>
      <c r="C819" s="20" t="s">
        <v>17</v>
      </c>
      <c r="D819" s="20" t="s">
        <v>5</v>
      </c>
      <c r="E819" s="20" t="s">
        <v>436</v>
      </c>
      <c r="F819" s="20" t="s">
        <v>110</v>
      </c>
      <c r="G819" s="64">
        <v>453</v>
      </c>
      <c r="H819" s="103"/>
      <c r="I819" s="64">
        <f t="shared" si="219"/>
        <v>453</v>
      </c>
    </row>
    <row r="820" spans="1:13" s="6" customFormat="1" ht="12" hidden="1">
      <c r="A820" s="15" t="s">
        <v>31</v>
      </c>
      <c r="B820" s="16" t="s">
        <v>50</v>
      </c>
      <c r="C820" s="16" t="s">
        <v>45</v>
      </c>
      <c r="D820" s="16"/>
      <c r="E820" s="16"/>
      <c r="F820" s="16"/>
      <c r="G820" s="63">
        <f t="shared" ref="G820:H825" si="220">G821</f>
        <v>0</v>
      </c>
      <c r="H820" s="63">
        <f t="shared" si="220"/>
        <v>0</v>
      </c>
      <c r="I820" s="63">
        <f t="shared" si="219"/>
        <v>0</v>
      </c>
      <c r="J820" s="2"/>
      <c r="K820" s="2"/>
      <c r="L820" s="2"/>
      <c r="M820" s="2"/>
    </row>
    <row r="821" spans="1:13" s="53" customFormat="1" ht="12" hidden="1">
      <c r="A821" s="33" t="s">
        <v>55</v>
      </c>
      <c r="B821" s="18" t="s">
        <v>50</v>
      </c>
      <c r="C821" s="18" t="s">
        <v>45</v>
      </c>
      <c r="D821" s="18" t="s">
        <v>5</v>
      </c>
      <c r="E821" s="18"/>
      <c r="F821" s="18"/>
      <c r="G821" s="65">
        <f t="shared" si="220"/>
        <v>0</v>
      </c>
      <c r="H821" s="65">
        <f t="shared" si="220"/>
        <v>0</v>
      </c>
      <c r="I821" s="65">
        <f t="shared" si="219"/>
        <v>0</v>
      </c>
      <c r="J821" s="5"/>
      <c r="K821" s="5"/>
      <c r="L821" s="5"/>
      <c r="M821" s="5"/>
    </row>
    <row r="822" spans="1:13" s="2" customFormat="1" ht="24" hidden="1">
      <c r="A822" s="96" t="s">
        <v>384</v>
      </c>
      <c r="B822" s="20" t="s">
        <v>50</v>
      </c>
      <c r="C822" s="20" t="s">
        <v>45</v>
      </c>
      <c r="D822" s="20" t="s">
        <v>5</v>
      </c>
      <c r="E822" s="20" t="s">
        <v>387</v>
      </c>
      <c r="F822" s="20"/>
      <c r="G822" s="64">
        <f t="shared" si="220"/>
        <v>0</v>
      </c>
      <c r="H822" s="64">
        <f t="shared" si="220"/>
        <v>0</v>
      </c>
      <c r="I822" s="64">
        <f t="shared" si="219"/>
        <v>0</v>
      </c>
    </row>
    <row r="823" spans="1:13" s="2" customFormat="1" ht="12" hidden="1">
      <c r="A823" s="85" t="s">
        <v>419</v>
      </c>
      <c r="B823" s="20" t="s">
        <v>50</v>
      </c>
      <c r="C823" s="20" t="s">
        <v>45</v>
      </c>
      <c r="D823" s="20" t="s">
        <v>5</v>
      </c>
      <c r="E823" s="20" t="s">
        <v>417</v>
      </c>
      <c r="F823" s="20"/>
      <c r="G823" s="64">
        <f t="shared" si="220"/>
        <v>0</v>
      </c>
      <c r="H823" s="64">
        <f t="shared" si="220"/>
        <v>0</v>
      </c>
      <c r="I823" s="64">
        <f t="shared" si="219"/>
        <v>0</v>
      </c>
    </row>
    <row r="824" spans="1:13" s="2" customFormat="1" ht="12" hidden="1">
      <c r="A824" s="24" t="s">
        <v>386</v>
      </c>
      <c r="B824" s="20" t="s">
        <v>50</v>
      </c>
      <c r="C824" s="20" t="s">
        <v>45</v>
      </c>
      <c r="D824" s="20" t="s">
        <v>5</v>
      </c>
      <c r="E824" s="20" t="s">
        <v>418</v>
      </c>
      <c r="F824" s="20"/>
      <c r="G824" s="64">
        <f t="shared" si="220"/>
        <v>0</v>
      </c>
      <c r="H824" s="64">
        <f t="shared" si="220"/>
        <v>0</v>
      </c>
      <c r="I824" s="64">
        <f t="shared" si="219"/>
        <v>0</v>
      </c>
    </row>
    <row r="825" spans="1:13" s="2" customFormat="1" ht="12" hidden="1">
      <c r="A825" s="21" t="s">
        <v>111</v>
      </c>
      <c r="B825" s="20" t="s">
        <v>50</v>
      </c>
      <c r="C825" s="20" t="s">
        <v>45</v>
      </c>
      <c r="D825" s="20" t="s">
        <v>5</v>
      </c>
      <c r="E825" s="20" t="s">
        <v>418</v>
      </c>
      <c r="F825" s="20" t="s">
        <v>102</v>
      </c>
      <c r="G825" s="64">
        <f t="shared" si="220"/>
        <v>0</v>
      </c>
      <c r="H825" s="64">
        <f t="shared" si="220"/>
        <v>0</v>
      </c>
      <c r="I825" s="64">
        <f t="shared" si="219"/>
        <v>0</v>
      </c>
    </row>
    <row r="826" spans="1:13" s="2" customFormat="1" ht="12" hidden="1">
      <c r="A826" s="21" t="s">
        <v>112</v>
      </c>
      <c r="B826" s="20" t="s">
        <v>50</v>
      </c>
      <c r="C826" s="20" t="s">
        <v>45</v>
      </c>
      <c r="D826" s="20" t="s">
        <v>5</v>
      </c>
      <c r="E826" s="20" t="s">
        <v>418</v>
      </c>
      <c r="F826" s="20" t="s">
        <v>110</v>
      </c>
      <c r="G826" s="64">
        <v>0</v>
      </c>
      <c r="H826" s="108"/>
      <c r="I826" s="64">
        <f t="shared" si="219"/>
        <v>0</v>
      </c>
    </row>
    <row r="827" spans="1:13" s="2" customFormat="1" ht="11.4">
      <c r="A827" s="15" t="s">
        <v>278</v>
      </c>
      <c r="B827" s="16" t="s">
        <v>50</v>
      </c>
      <c r="C827" s="16" t="s">
        <v>30</v>
      </c>
      <c r="D827" s="16"/>
      <c r="E827" s="16"/>
      <c r="F827" s="16"/>
      <c r="G827" s="63">
        <f>G828+G837+G843</f>
        <v>22932.100000000002</v>
      </c>
      <c r="H827" s="63">
        <f t="shared" ref="H827" si="221">H828+H837+H843</f>
        <v>0</v>
      </c>
      <c r="I827" s="63">
        <f t="shared" si="219"/>
        <v>22932.100000000002</v>
      </c>
    </row>
    <row r="828" spans="1:13" s="2" customFormat="1" ht="12">
      <c r="A828" s="17" t="s">
        <v>42</v>
      </c>
      <c r="B828" s="18" t="s">
        <v>50</v>
      </c>
      <c r="C828" s="18" t="s">
        <v>30</v>
      </c>
      <c r="D828" s="18" t="s">
        <v>5</v>
      </c>
      <c r="E828" s="18"/>
      <c r="F828" s="18"/>
      <c r="G828" s="65">
        <f>G829</f>
        <v>3486.9</v>
      </c>
      <c r="H828" s="65">
        <f t="shared" ref="H828:H829" si="222">H829</f>
        <v>0</v>
      </c>
      <c r="I828" s="65">
        <f t="shared" si="219"/>
        <v>3486.9</v>
      </c>
    </row>
    <row r="829" spans="1:13" s="2" customFormat="1" ht="24">
      <c r="A829" s="21" t="s">
        <v>288</v>
      </c>
      <c r="B829" s="20" t="s">
        <v>50</v>
      </c>
      <c r="C829" s="20" t="s">
        <v>30</v>
      </c>
      <c r="D829" s="20" t="s">
        <v>5</v>
      </c>
      <c r="E829" s="20" t="s">
        <v>188</v>
      </c>
      <c r="F829" s="20"/>
      <c r="G829" s="64">
        <f>G830</f>
        <v>3486.9</v>
      </c>
      <c r="H829" s="64">
        <f t="shared" si="222"/>
        <v>0</v>
      </c>
      <c r="I829" s="64">
        <f t="shared" si="219"/>
        <v>3486.9</v>
      </c>
    </row>
    <row r="830" spans="1:13" s="2" customFormat="1" ht="24">
      <c r="A830" s="21" t="s">
        <v>293</v>
      </c>
      <c r="B830" s="20" t="s">
        <v>50</v>
      </c>
      <c r="C830" s="20" t="s">
        <v>30</v>
      </c>
      <c r="D830" s="20" t="s">
        <v>5</v>
      </c>
      <c r="E830" s="20" t="s">
        <v>196</v>
      </c>
      <c r="F830" s="20"/>
      <c r="G830" s="64">
        <f>G831+G834</f>
        <v>3486.9</v>
      </c>
      <c r="H830" s="64">
        <f t="shared" ref="H830" si="223">H831+H834</f>
        <v>0</v>
      </c>
      <c r="I830" s="64">
        <f t="shared" si="219"/>
        <v>3486.9</v>
      </c>
    </row>
    <row r="831" spans="1:13" s="2" customFormat="1" ht="12">
      <c r="A831" s="21" t="s">
        <v>115</v>
      </c>
      <c r="B831" s="20" t="s">
        <v>50</v>
      </c>
      <c r="C831" s="20" t="s">
        <v>30</v>
      </c>
      <c r="D831" s="20" t="s">
        <v>5</v>
      </c>
      <c r="E831" s="20" t="s">
        <v>197</v>
      </c>
      <c r="F831" s="20"/>
      <c r="G831" s="64">
        <f>G832</f>
        <v>2239.3000000000002</v>
      </c>
      <c r="H831" s="64">
        <f t="shared" ref="H831:H832" si="224">H832</f>
        <v>0</v>
      </c>
      <c r="I831" s="64">
        <f t="shared" si="219"/>
        <v>2239.3000000000002</v>
      </c>
    </row>
    <row r="832" spans="1:13" s="2" customFormat="1" ht="12">
      <c r="A832" s="21" t="s">
        <v>111</v>
      </c>
      <c r="B832" s="20" t="s">
        <v>50</v>
      </c>
      <c r="C832" s="20" t="s">
        <v>30</v>
      </c>
      <c r="D832" s="20" t="s">
        <v>5</v>
      </c>
      <c r="E832" s="20" t="s">
        <v>197</v>
      </c>
      <c r="F832" s="20" t="s">
        <v>102</v>
      </c>
      <c r="G832" s="64">
        <f>G833</f>
        <v>2239.3000000000002</v>
      </c>
      <c r="H832" s="64">
        <f t="shared" si="224"/>
        <v>0</v>
      </c>
      <c r="I832" s="64">
        <f t="shared" si="219"/>
        <v>2239.3000000000002</v>
      </c>
    </row>
    <row r="833" spans="1:13" s="2" customFormat="1" ht="12">
      <c r="A833" s="21" t="s">
        <v>220</v>
      </c>
      <c r="B833" s="20" t="s">
        <v>50</v>
      </c>
      <c r="C833" s="20" t="s">
        <v>30</v>
      </c>
      <c r="D833" s="20" t="s">
        <v>5</v>
      </c>
      <c r="E833" s="20" t="s">
        <v>197</v>
      </c>
      <c r="F833" s="20" t="s">
        <v>222</v>
      </c>
      <c r="G833" s="64">
        <v>2239.3000000000002</v>
      </c>
      <c r="H833" s="108"/>
      <c r="I833" s="64">
        <f t="shared" si="219"/>
        <v>2239.3000000000002</v>
      </c>
    </row>
    <row r="834" spans="1:13" s="2" customFormat="1" ht="12">
      <c r="A834" s="21" t="s">
        <v>115</v>
      </c>
      <c r="B834" s="20" t="s">
        <v>50</v>
      </c>
      <c r="C834" s="20" t="s">
        <v>30</v>
      </c>
      <c r="D834" s="20" t="s">
        <v>5</v>
      </c>
      <c r="E834" s="20" t="s">
        <v>198</v>
      </c>
      <c r="F834" s="20"/>
      <c r="G834" s="64">
        <f>G835</f>
        <v>1247.5999999999999</v>
      </c>
      <c r="H834" s="64">
        <f t="shared" ref="H834:H835" si="225">H835</f>
        <v>0</v>
      </c>
      <c r="I834" s="64">
        <f t="shared" si="219"/>
        <v>1247.5999999999999</v>
      </c>
    </row>
    <row r="835" spans="1:13" s="6" customFormat="1" ht="12">
      <c r="A835" s="21" t="s">
        <v>111</v>
      </c>
      <c r="B835" s="20" t="s">
        <v>50</v>
      </c>
      <c r="C835" s="20" t="s">
        <v>30</v>
      </c>
      <c r="D835" s="20" t="s">
        <v>5</v>
      </c>
      <c r="E835" s="20" t="s">
        <v>198</v>
      </c>
      <c r="F835" s="20" t="s">
        <v>102</v>
      </c>
      <c r="G835" s="64">
        <f>G836</f>
        <v>1247.5999999999999</v>
      </c>
      <c r="H835" s="64">
        <f t="shared" si="225"/>
        <v>0</v>
      </c>
      <c r="I835" s="64">
        <f t="shared" si="219"/>
        <v>1247.5999999999999</v>
      </c>
      <c r="J835" s="2"/>
      <c r="K835" s="2"/>
      <c r="L835" s="2"/>
      <c r="M835" s="2"/>
    </row>
    <row r="836" spans="1:13" s="2" customFormat="1" ht="12">
      <c r="A836" s="21" t="s">
        <v>221</v>
      </c>
      <c r="B836" s="20" t="s">
        <v>50</v>
      </c>
      <c r="C836" s="20" t="s">
        <v>30</v>
      </c>
      <c r="D836" s="20" t="s">
        <v>5</v>
      </c>
      <c r="E836" s="20" t="s">
        <v>198</v>
      </c>
      <c r="F836" s="20" t="s">
        <v>222</v>
      </c>
      <c r="G836" s="64">
        <v>1247.5999999999999</v>
      </c>
      <c r="H836" s="108"/>
      <c r="I836" s="64">
        <f t="shared" si="219"/>
        <v>1247.5999999999999</v>
      </c>
    </row>
    <row r="837" spans="1:13" s="2" customFormat="1" ht="12">
      <c r="A837" s="22" t="s">
        <v>52</v>
      </c>
      <c r="B837" s="18" t="s">
        <v>50</v>
      </c>
      <c r="C837" s="18" t="s">
        <v>30</v>
      </c>
      <c r="D837" s="18" t="s">
        <v>6</v>
      </c>
      <c r="E837" s="18"/>
      <c r="F837" s="18"/>
      <c r="G837" s="65">
        <f t="shared" ref="G837:H841" si="226">G838</f>
        <v>19445.2</v>
      </c>
      <c r="H837" s="65">
        <f t="shared" si="226"/>
        <v>0</v>
      </c>
      <c r="I837" s="65">
        <f t="shared" si="219"/>
        <v>19445.2</v>
      </c>
    </row>
    <row r="838" spans="1:13" s="2" customFormat="1" ht="24">
      <c r="A838" s="21" t="s">
        <v>288</v>
      </c>
      <c r="B838" s="20" t="s">
        <v>50</v>
      </c>
      <c r="C838" s="20" t="s">
        <v>30</v>
      </c>
      <c r="D838" s="20" t="s">
        <v>6</v>
      </c>
      <c r="E838" s="20" t="s">
        <v>188</v>
      </c>
      <c r="F838" s="20"/>
      <c r="G838" s="64">
        <f t="shared" si="226"/>
        <v>19445.2</v>
      </c>
      <c r="H838" s="64">
        <f t="shared" si="226"/>
        <v>0</v>
      </c>
      <c r="I838" s="64">
        <f t="shared" si="219"/>
        <v>19445.2</v>
      </c>
    </row>
    <row r="839" spans="1:13" s="2" customFormat="1" ht="24">
      <c r="A839" s="21" t="s">
        <v>293</v>
      </c>
      <c r="B839" s="20" t="s">
        <v>50</v>
      </c>
      <c r="C839" s="20" t="s">
        <v>30</v>
      </c>
      <c r="D839" s="20" t="s">
        <v>6</v>
      </c>
      <c r="E839" s="20" t="s">
        <v>196</v>
      </c>
      <c r="F839" s="20"/>
      <c r="G839" s="64">
        <f t="shared" si="226"/>
        <v>19445.2</v>
      </c>
      <c r="H839" s="64">
        <f t="shared" si="226"/>
        <v>0</v>
      </c>
      <c r="I839" s="64">
        <f t="shared" si="219"/>
        <v>19445.2</v>
      </c>
    </row>
    <row r="840" spans="1:13" s="2" customFormat="1" ht="12">
      <c r="A840" s="21" t="s">
        <v>256</v>
      </c>
      <c r="B840" s="20" t="s">
        <v>50</v>
      </c>
      <c r="C840" s="20" t="s">
        <v>30</v>
      </c>
      <c r="D840" s="20" t="s">
        <v>6</v>
      </c>
      <c r="E840" s="50" t="s">
        <v>199</v>
      </c>
      <c r="F840" s="20"/>
      <c r="G840" s="64">
        <f>G841</f>
        <v>19445.2</v>
      </c>
      <c r="H840" s="64">
        <f t="shared" si="226"/>
        <v>0</v>
      </c>
      <c r="I840" s="64">
        <f t="shared" si="219"/>
        <v>19445.2</v>
      </c>
    </row>
    <row r="841" spans="1:13" s="2" customFormat="1" ht="12">
      <c r="A841" s="21" t="s">
        <v>111</v>
      </c>
      <c r="B841" s="20" t="s">
        <v>50</v>
      </c>
      <c r="C841" s="20" t="s">
        <v>30</v>
      </c>
      <c r="D841" s="20" t="s">
        <v>6</v>
      </c>
      <c r="E841" s="50" t="s">
        <v>199</v>
      </c>
      <c r="F841" s="20" t="s">
        <v>102</v>
      </c>
      <c r="G841" s="64">
        <f>G842</f>
        <v>19445.2</v>
      </c>
      <c r="H841" s="64">
        <f t="shared" si="226"/>
        <v>0</v>
      </c>
      <c r="I841" s="64">
        <f t="shared" si="219"/>
        <v>19445.2</v>
      </c>
    </row>
    <row r="842" spans="1:13" s="2" customFormat="1" ht="12">
      <c r="A842" s="21" t="s">
        <v>221</v>
      </c>
      <c r="B842" s="20" t="s">
        <v>50</v>
      </c>
      <c r="C842" s="20" t="s">
        <v>30</v>
      </c>
      <c r="D842" s="20" t="s">
        <v>6</v>
      </c>
      <c r="E842" s="50" t="s">
        <v>199</v>
      </c>
      <c r="F842" s="20" t="s">
        <v>222</v>
      </c>
      <c r="G842" s="64">
        <v>19445.2</v>
      </c>
      <c r="H842" s="101"/>
      <c r="I842" s="64">
        <f t="shared" si="219"/>
        <v>19445.2</v>
      </c>
    </row>
    <row r="843" spans="1:13" s="2" customFormat="1" ht="14.25" hidden="1" customHeight="1">
      <c r="A843" s="22" t="s">
        <v>331</v>
      </c>
      <c r="B843" s="18" t="s">
        <v>50</v>
      </c>
      <c r="C843" s="18" t="s">
        <v>30</v>
      </c>
      <c r="D843" s="18" t="s">
        <v>7</v>
      </c>
      <c r="E843" s="81"/>
      <c r="F843" s="18"/>
      <c r="G843" s="65">
        <f t="shared" ref="G843:G846" si="227">G844</f>
        <v>0</v>
      </c>
      <c r="H843" s="101"/>
      <c r="I843" s="63">
        <f t="shared" si="219"/>
        <v>0</v>
      </c>
    </row>
    <row r="844" spans="1:13" s="2" customFormat="1" ht="15" hidden="1" customHeight="1">
      <c r="A844" s="21" t="s">
        <v>332</v>
      </c>
      <c r="B844" s="20" t="s">
        <v>50</v>
      </c>
      <c r="C844" s="20" t="s">
        <v>30</v>
      </c>
      <c r="D844" s="20" t="s">
        <v>7</v>
      </c>
      <c r="E844" s="50" t="s">
        <v>333</v>
      </c>
      <c r="F844" s="20"/>
      <c r="G844" s="64">
        <f>G845</f>
        <v>0</v>
      </c>
      <c r="H844" s="101"/>
      <c r="I844" s="63">
        <f t="shared" si="219"/>
        <v>0</v>
      </c>
    </row>
    <row r="845" spans="1:13" s="2" customFormat="1" ht="14.25" hidden="1" customHeight="1">
      <c r="A845" s="21" t="s">
        <v>328</v>
      </c>
      <c r="B845" s="20" t="s">
        <v>50</v>
      </c>
      <c r="C845" s="20" t="s">
        <v>30</v>
      </c>
      <c r="D845" s="20" t="s">
        <v>7</v>
      </c>
      <c r="E845" s="50" t="s">
        <v>349</v>
      </c>
      <c r="F845" s="20"/>
      <c r="G845" s="64">
        <f t="shared" si="227"/>
        <v>0</v>
      </c>
      <c r="H845" s="101"/>
      <c r="I845" s="63">
        <f t="shared" si="219"/>
        <v>0</v>
      </c>
    </row>
    <row r="846" spans="1:13" s="53" customFormat="1" ht="14.25" hidden="1" customHeight="1">
      <c r="A846" s="21" t="s">
        <v>104</v>
      </c>
      <c r="B846" s="20" t="s">
        <v>50</v>
      </c>
      <c r="C846" s="20" t="s">
        <v>30</v>
      </c>
      <c r="D846" s="20" t="s">
        <v>7</v>
      </c>
      <c r="E846" s="50" t="s">
        <v>349</v>
      </c>
      <c r="F846" s="20" t="s">
        <v>102</v>
      </c>
      <c r="G846" s="64">
        <f t="shared" si="227"/>
        <v>0</v>
      </c>
      <c r="H846" s="105"/>
      <c r="I846" s="63">
        <f t="shared" si="219"/>
        <v>0</v>
      </c>
      <c r="J846" s="5"/>
      <c r="K846" s="5"/>
      <c r="L846" s="5"/>
      <c r="M846" s="5"/>
    </row>
    <row r="847" spans="1:13" s="2" customFormat="1" ht="14.25" hidden="1" customHeight="1">
      <c r="A847" s="21" t="s">
        <v>114</v>
      </c>
      <c r="B847" s="20" t="s">
        <v>50</v>
      </c>
      <c r="C847" s="20" t="s">
        <v>30</v>
      </c>
      <c r="D847" s="20" t="s">
        <v>7</v>
      </c>
      <c r="E847" s="50" t="s">
        <v>349</v>
      </c>
      <c r="F847" s="20" t="s">
        <v>113</v>
      </c>
      <c r="G847" s="64"/>
      <c r="H847" s="101"/>
      <c r="I847" s="63">
        <f t="shared" si="219"/>
        <v>0</v>
      </c>
    </row>
    <row r="848" spans="1:13" s="2" customFormat="1" ht="4.5" customHeight="1">
      <c r="A848" s="25"/>
      <c r="B848" s="27"/>
      <c r="C848" s="27"/>
      <c r="D848" s="27"/>
      <c r="E848" s="27"/>
      <c r="F848" s="27"/>
      <c r="G848" s="64"/>
      <c r="H848" s="101"/>
      <c r="I848" s="63"/>
    </row>
    <row r="849" spans="1:86" s="2" customFormat="1" ht="18" customHeight="1">
      <c r="A849" s="83" t="s">
        <v>25</v>
      </c>
      <c r="B849" s="83"/>
      <c r="C849" s="16"/>
      <c r="D849" s="16"/>
      <c r="E849" s="16"/>
      <c r="F849" s="16"/>
      <c r="G849" s="63">
        <f>G14+G443+G483+G721</f>
        <v>803837.10000000009</v>
      </c>
      <c r="H849" s="63">
        <f>H14+H443+H483+H721</f>
        <v>14091.099999999999</v>
      </c>
      <c r="I849" s="63">
        <f t="shared" si="219"/>
        <v>817928.20000000007</v>
      </c>
    </row>
    <row r="850" spans="1:86" s="2" customFormat="1" ht="6.75" customHeight="1">
      <c r="A850" s="35"/>
      <c r="B850" s="35"/>
      <c r="C850" s="36"/>
      <c r="D850" s="36"/>
      <c r="E850" s="36"/>
      <c r="F850" s="36"/>
      <c r="G850" s="37"/>
      <c r="H850" s="38"/>
      <c r="I850" s="38"/>
    </row>
    <row r="851" spans="1:86" s="2" customFormat="1" ht="18.75" customHeight="1">
      <c r="A851" s="38" t="s">
        <v>26</v>
      </c>
      <c r="B851" s="38"/>
      <c r="C851" s="39"/>
      <c r="D851" s="39"/>
      <c r="E851" s="39"/>
      <c r="F851" s="39"/>
      <c r="G851" s="40"/>
      <c r="H851" s="38"/>
      <c r="I851" s="38"/>
    </row>
    <row r="852" spans="1:86" s="4" customFormat="1" ht="13.8">
      <c r="A852" s="38"/>
      <c r="B852" s="38"/>
      <c r="C852" s="39"/>
      <c r="D852" s="39"/>
      <c r="E852" s="39"/>
      <c r="F852" s="39"/>
      <c r="G852" s="40"/>
      <c r="H852" s="112"/>
      <c r="I852" s="107"/>
      <c r="J852" s="10"/>
      <c r="K852" s="10"/>
      <c r="L852" s="10"/>
      <c r="M852" s="10"/>
    </row>
    <row r="853" spans="1:86">
      <c r="A853" s="38"/>
      <c r="B853" s="38"/>
      <c r="C853" s="39"/>
      <c r="D853" s="39"/>
      <c r="E853" s="39"/>
      <c r="F853" s="39"/>
      <c r="G853" s="40"/>
    </row>
    <row r="854" spans="1:86">
      <c r="A854" s="38"/>
      <c r="B854" s="38"/>
      <c r="C854" s="39"/>
      <c r="D854" s="39"/>
      <c r="E854" s="39"/>
      <c r="F854" s="39"/>
      <c r="G854" s="40"/>
    </row>
    <row r="855" spans="1:86">
      <c r="A855" s="38"/>
      <c r="B855" s="38"/>
      <c r="C855" s="39"/>
      <c r="D855" s="39"/>
      <c r="E855" s="39"/>
      <c r="F855" s="39"/>
      <c r="G855" s="40"/>
    </row>
    <row r="856" spans="1:86">
      <c r="A856" s="38"/>
      <c r="B856" s="38"/>
      <c r="C856" s="39"/>
      <c r="D856" s="39"/>
      <c r="E856" s="39"/>
      <c r="F856" s="39"/>
      <c r="G856" s="40"/>
    </row>
    <row r="857" spans="1:86">
      <c r="A857" s="38"/>
      <c r="B857" s="38"/>
      <c r="C857" s="41"/>
      <c r="D857" s="41"/>
      <c r="E857" s="41"/>
      <c r="F857" s="41"/>
      <c r="G857" s="40"/>
    </row>
    <row r="858" spans="1:86">
      <c r="A858" s="38"/>
      <c r="B858" s="38"/>
      <c r="C858" s="41"/>
      <c r="D858" s="41"/>
      <c r="E858" s="41"/>
      <c r="F858" s="41"/>
      <c r="G858" s="40"/>
    </row>
    <row r="859" spans="1:86">
      <c r="A859" s="38"/>
      <c r="B859" s="38"/>
      <c r="C859" s="41"/>
      <c r="D859" s="41"/>
      <c r="E859" s="41"/>
      <c r="F859" s="41"/>
      <c r="G859" s="40"/>
    </row>
    <row r="860" spans="1:86" s="77" customFormat="1">
      <c r="A860" s="38"/>
      <c r="B860" s="38"/>
      <c r="C860" s="41"/>
      <c r="D860" s="41"/>
      <c r="E860" s="41"/>
      <c r="F860" s="41"/>
      <c r="G860" s="40"/>
      <c r="H860" s="38"/>
      <c r="I860" s="38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</row>
    <row r="861" spans="1:86" s="77" customFormat="1">
      <c r="A861" s="38"/>
      <c r="B861" s="38"/>
      <c r="C861" s="41"/>
      <c r="D861" s="41"/>
      <c r="E861" s="41"/>
      <c r="F861" s="41"/>
      <c r="G861" s="40"/>
      <c r="H861" s="38"/>
      <c r="I861" s="38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</row>
    <row r="862" spans="1:86" s="77" customFormat="1">
      <c r="A862" s="38"/>
      <c r="B862" s="38"/>
      <c r="C862" s="41"/>
      <c r="D862" s="41"/>
      <c r="E862" s="41"/>
      <c r="F862" s="41"/>
      <c r="G862" s="40"/>
      <c r="H862" s="38"/>
      <c r="I862" s="38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</row>
    <row r="863" spans="1:86" s="77" customFormat="1">
      <c r="A863" s="38"/>
      <c r="B863" s="38"/>
      <c r="C863" s="41"/>
      <c r="D863" s="41"/>
      <c r="E863" s="41"/>
      <c r="F863" s="41"/>
      <c r="G863" s="40"/>
      <c r="H863" s="38"/>
      <c r="I863" s="38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</row>
    <row r="864" spans="1:86" s="77" customFormat="1">
      <c r="A864" s="38"/>
      <c r="B864" s="38"/>
      <c r="C864" s="41"/>
      <c r="D864" s="41"/>
      <c r="E864" s="41"/>
      <c r="F864" s="41"/>
      <c r="G864" s="40"/>
      <c r="H864" s="38"/>
      <c r="I864" s="38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</row>
    <row r="865" spans="1:86" s="77" customFormat="1">
      <c r="A865" s="38"/>
      <c r="B865" s="38"/>
      <c r="C865" s="41"/>
      <c r="D865" s="41"/>
      <c r="E865" s="41"/>
      <c r="F865" s="41"/>
      <c r="G865" s="40"/>
      <c r="H865" s="38"/>
      <c r="I865" s="38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</row>
    <row r="866" spans="1:86" s="77" customFormat="1">
      <c r="A866" s="38"/>
      <c r="B866" s="38"/>
      <c r="C866" s="41"/>
      <c r="D866" s="41"/>
      <c r="E866" s="41"/>
      <c r="F866" s="41"/>
      <c r="G866" s="40"/>
      <c r="H866" s="38"/>
      <c r="I866" s="38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</row>
    <row r="867" spans="1:86" s="77" customFormat="1">
      <c r="A867" s="38"/>
      <c r="B867" s="38"/>
      <c r="C867" s="41"/>
      <c r="D867" s="41"/>
      <c r="E867" s="41"/>
      <c r="F867" s="41"/>
      <c r="G867" s="40"/>
      <c r="H867" s="38"/>
      <c r="I867" s="38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</row>
    <row r="868" spans="1:86" s="77" customFormat="1">
      <c r="A868" s="38"/>
      <c r="B868" s="38"/>
      <c r="C868" s="41"/>
      <c r="D868" s="41"/>
      <c r="E868" s="41"/>
      <c r="F868" s="41"/>
      <c r="G868" s="40"/>
      <c r="H868" s="38"/>
      <c r="I868" s="38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</row>
    <row r="869" spans="1:86" s="77" customFormat="1">
      <c r="A869" s="38"/>
      <c r="B869" s="38"/>
      <c r="C869" s="41"/>
      <c r="D869" s="41"/>
      <c r="E869" s="41"/>
      <c r="F869" s="41"/>
      <c r="G869" s="40"/>
      <c r="H869" s="38"/>
      <c r="I869" s="38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</row>
    <row r="870" spans="1:86" s="77" customFormat="1">
      <c r="A870" s="38"/>
      <c r="B870" s="38"/>
      <c r="C870" s="41"/>
      <c r="D870" s="41"/>
      <c r="E870" s="41"/>
      <c r="F870" s="41"/>
      <c r="G870" s="40"/>
      <c r="H870" s="38"/>
      <c r="I870" s="38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</row>
    <row r="871" spans="1:86" s="77" customFormat="1">
      <c r="A871" s="38"/>
      <c r="B871" s="38"/>
      <c r="C871" s="41"/>
      <c r="D871" s="41"/>
      <c r="E871" s="41"/>
      <c r="F871" s="41"/>
      <c r="G871" s="40"/>
      <c r="H871" s="38"/>
      <c r="I871" s="38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</row>
    <row r="872" spans="1:86" s="77" customFormat="1">
      <c r="A872" s="38"/>
      <c r="B872" s="38"/>
      <c r="C872" s="41"/>
      <c r="D872" s="41"/>
      <c r="E872" s="41"/>
      <c r="F872" s="41"/>
      <c r="G872" s="40"/>
      <c r="H872" s="38"/>
      <c r="I872" s="38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</row>
    <row r="873" spans="1:86" s="77" customFormat="1">
      <c r="A873" s="38"/>
      <c r="B873" s="38"/>
      <c r="C873" s="41"/>
      <c r="D873" s="41"/>
      <c r="E873" s="41"/>
      <c r="F873" s="41"/>
      <c r="G873" s="40"/>
      <c r="H873" s="38"/>
      <c r="I873" s="38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</row>
    <row r="874" spans="1:86" s="77" customFormat="1">
      <c r="A874" s="38"/>
      <c r="B874" s="38"/>
      <c r="C874" s="41"/>
      <c r="D874" s="41"/>
      <c r="E874" s="41"/>
      <c r="F874" s="41"/>
      <c r="G874" s="40"/>
      <c r="H874" s="38"/>
      <c r="I874" s="38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</row>
    <row r="875" spans="1:86" s="77" customFormat="1">
      <c r="A875" s="38"/>
      <c r="B875" s="38"/>
      <c r="C875" s="41"/>
      <c r="D875" s="41"/>
      <c r="E875" s="41"/>
      <c r="F875" s="41"/>
      <c r="G875" s="40"/>
      <c r="H875" s="38"/>
      <c r="I875" s="38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</row>
    <row r="876" spans="1:86" s="77" customFormat="1">
      <c r="A876" s="38"/>
      <c r="B876" s="38"/>
      <c r="C876" s="41"/>
      <c r="D876" s="41"/>
      <c r="E876" s="41"/>
      <c r="F876" s="41"/>
      <c r="G876" s="40"/>
      <c r="H876" s="38"/>
      <c r="I876" s="38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</row>
    <row r="877" spans="1:86" s="77" customFormat="1">
      <c r="A877" s="38"/>
      <c r="B877" s="38"/>
      <c r="C877" s="41"/>
      <c r="D877" s="41"/>
      <c r="E877" s="41"/>
      <c r="F877" s="41"/>
      <c r="G877" s="40"/>
      <c r="H877" s="38"/>
      <c r="I877" s="38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</row>
    <row r="878" spans="1:86" s="77" customFormat="1">
      <c r="A878" s="38"/>
      <c r="B878" s="38"/>
      <c r="C878" s="41"/>
      <c r="D878" s="41"/>
      <c r="E878" s="41"/>
      <c r="F878" s="41"/>
      <c r="G878" s="40"/>
      <c r="H878" s="38"/>
      <c r="I878" s="38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</row>
    <row r="879" spans="1:86" s="77" customFormat="1">
      <c r="A879" s="38"/>
      <c r="B879" s="38"/>
      <c r="C879" s="41"/>
      <c r="D879" s="41"/>
      <c r="E879" s="41"/>
      <c r="F879" s="41"/>
      <c r="G879" s="40"/>
      <c r="H879" s="38"/>
      <c r="I879" s="38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</row>
  </sheetData>
  <mergeCells count="2">
    <mergeCell ref="A10:I10"/>
    <mergeCell ref="A11:G11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2020-08-10T09:56:36Z</cp:lastPrinted>
  <dcterms:created xsi:type="dcterms:W3CDTF">2004-09-08T09:13:27Z</dcterms:created>
  <dcterms:modified xsi:type="dcterms:W3CDTF">2020-08-10T09:56:47Z</dcterms:modified>
</cp:coreProperties>
</file>