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реш." sheetId="98" r:id="rId1"/>
  </sheets>
  <definedNames>
    <definedName name="_xlnm.Print_Area" localSheetId="0">'к реш.'!$A$1:$H$75</definedName>
  </definedNames>
  <calcPr calcId="125725"/>
</workbook>
</file>

<file path=xl/calcChain.xml><?xml version="1.0" encoding="utf-8"?>
<calcChain xmlns="http://schemas.openxmlformats.org/spreadsheetml/2006/main">
  <c r="H73" i="98"/>
  <c r="H72"/>
  <c r="H71"/>
  <c r="G71"/>
  <c r="H70"/>
  <c r="F70"/>
  <c r="G69"/>
  <c r="G75" s="1"/>
  <c r="F69"/>
  <c r="H69" s="1"/>
  <c r="H67"/>
  <c r="G66"/>
  <c r="F66"/>
  <c r="H66" s="1"/>
  <c r="H65"/>
  <c r="H64"/>
  <c r="H63"/>
  <c r="G62"/>
  <c r="F62"/>
  <c r="H62" s="1"/>
  <c r="H60"/>
  <c r="G59"/>
  <c r="H59" s="1"/>
  <c r="H58"/>
  <c r="F57"/>
  <c r="H57" s="1"/>
  <c r="G56"/>
  <c r="H54"/>
  <c r="G53"/>
  <c r="F53"/>
  <c r="H53" s="1"/>
  <c r="H51"/>
  <c r="G51"/>
  <c r="H50"/>
  <c r="G49"/>
  <c r="H49" s="1"/>
  <c r="G48"/>
  <c r="H48" s="1"/>
  <c r="G47"/>
  <c r="H47" s="1"/>
  <c r="G46"/>
  <c r="F46"/>
  <c r="H46" s="1"/>
  <c r="H44"/>
  <c r="G44"/>
  <c r="G43"/>
  <c r="F43"/>
  <c r="H43" s="1"/>
  <c r="H41"/>
  <c r="H40"/>
  <c r="G40"/>
  <c r="H39"/>
  <c r="G39"/>
  <c r="G38"/>
  <c r="F38"/>
  <c r="H38" s="1"/>
  <c r="F36"/>
  <c r="H36" s="1"/>
  <c r="H35"/>
  <c r="H34"/>
  <c r="F34"/>
  <c r="H33"/>
  <c r="G32"/>
  <c r="F32"/>
  <c r="H32" s="1"/>
  <c r="H30"/>
  <c r="G30"/>
  <c r="H29"/>
  <c r="G29"/>
  <c r="G28"/>
  <c r="F28"/>
  <c r="H28" s="1"/>
  <c r="F26"/>
  <c r="H26" s="1"/>
  <c r="G25"/>
  <c r="H23"/>
  <c r="G23"/>
  <c r="H22"/>
  <c r="G22"/>
  <c r="H21"/>
  <c r="G20"/>
  <c r="F20"/>
  <c r="H20" s="1"/>
  <c r="H19"/>
  <c r="F19"/>
  <c r="H18"/>
  <c r="F17"/>
  <c r="H17" s="1"/>
  <c r="F16"/>
  <c r="H16" s="1"/>
  <c r="G15"/>
  <c r="F15" l="1"/>
  <c r="H15" s="1"/>
  <c r="F25"/>
  <c r="H25" s="1"/>
  <c r="F56"/>
  <c r="H56" s="1"/>
  <c r="F75"/>
  <c r="H75" s="1"/>
</calcChain>
</file>

<file path=xl/sharedStrings.xml><?xml version="1.0" encoding="utf-8"?>
<sst xmlns="http://schemas.openxmlformats.org/spreadsheetml/2006/main" count="146" uniqueCount="74">
  <si>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</si>
  <si>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</si>
  <si>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</si>
  <si>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</si>
  <si>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</si>
  <si>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</si>
  <si>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</si>
  <si>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</si>
  <si>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</si>
  <si>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</si>
  <si>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</si>
  <si>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</si>
  <si>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</si>
  <si>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</si>
  <si>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</si>
  <si>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</si>
  <si>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</si>
  <si>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</si>
  <si>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</si>
  <si>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</si>
  <si>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</si>
  <si>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</si>
  <si>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</si>
  <si>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</si>
  <si>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</si>
  <si>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</si>
  <si>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</si>
  <si>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</si>
  <si>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</si>
  <si>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</si>
  <si>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</si>
  <si>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</si>
  <si>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</si>
  <si>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</si>
  <si>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</si>
  <si>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</si>
  <si>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</si>
  <si>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</si>
  <si>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</si>
  <si>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</si>
  <si>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</si>
  <si>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</si>
  <si>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</si>
  <si>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</si>
  <si>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</si>
  <si>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</si>
  <si>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</si>
  <si>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</si>
  <si>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</si>
  <si>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</si>
  <si>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</si>
  <si>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</si>
  <si>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</si>
  <si>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</si>
  <si>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</si>
  <si>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</si>
  <si>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</si>
  <si>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</si>
  <si>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</si>
  <si>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</si>
  <si>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</si>
  <si>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</si>
  <si>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</si>
  <si>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</si>
  <si>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</si>
  <si>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</si>
  <si>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</si>
  <si>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Распределение бюджетных ассигнований на 2020 год по разделам и подразделам классификации расходов бюджетов</t>
  </si>
  <si>
    <t>Изменения (+), (-)</t>
  </si>
  <si>
    <t>"Приложение № 6</t>
  </si>
  <si>
    <t>от  17.12.2019 года № 77"</t>
  </si>
  <si>
    <t>Приложение № 3</t>
  </si>
  <si>
    <t>Обеспечение пожарной безопасности</t>
  </si>
  <si>
    <t>от 16.06.2020 года №  32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</si>
</sst>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4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4"/>
  <sheetViews>
    <sheetView tabSelected="1" topLeftCell="B3" workbookViewId="0">
      <selection activeCell="C20" sqref="C20"/>
    </sheetView>
  </sheetViews>
  <sheetFormatPr defaultColWidth="9.109375" defaultRowHeight="12"/>
  <cols>
    <col min="1" max="1" width="1" style="1" hidden="1" customWidth="1"/>
    <col min="2" max="2" width="0.109375" style="1" customWidth="1"/>
    <col min="3" max="3" width="93" style="1" customWidth="1"/>
    <col min="4" max="4" width="8.88671875" style="4" customWidth="1"/>
    <col min="5" max="5" width="6.88671875" style="4" customWidth="1"/>
    <col min="6" max="6" width="11.109375" style="1" hidden="1" customWidth="1"/>
    <col min="7" max="7" width="10.109375" style="1" hidden="1" customWidth="1"/>
    <col min="8" max="8" width="14.44140625" style="1" customWidth="1"/>
    <col min="9" max="16384" width="9.109375" style="1"/>
  </cols>
  <sheetData>
    <row r="1" spans="3:8" ht="15" hidden="1" customHeight="1"/>
    <row r="2" spans="3:8" ht="7.5" hidden="1" customHeight="1">
      <c r="F2" s="48"/>
      <c r="G2" s="48"/>
      <c r="H2" s="48"/>
    </row>
    <row r="3" spans="3:8" ht="15" customHeight="1">
      <c r="F3" s="47"/>
      <c r="G3" s="47"/>
      <c r="H3" s="47" t="s">
        <v>71</v>
      </c>
    </row>
    <row r="4" spans="3:8" ht="15" customHeight="1">
      <c r="F4" s="48"/>
      <c r="G4" s="48"/>
      <c r="H4" s="48" t="s">
        <v>36</v>
      </c>
    </row>
    <row r="5" spans="3:8" ht="15" customHeight="1">
      <c r="F5" s="48"/>
      <c r="G5" s="48"/>
      <c r="H5" s="48" t="s">
        <v>73</v>
      </c>
    </row>
    <row r="6" spans="3:8" ht="11.25" customHeight="1">
      <c r="F6" s="48"/>
      <c r="G6" s="48"/>
      <c r="H6" s="48"/>
    </row>
    <row r="7" spans="3:8" ht="13.2">
      <c r="F7" s="48"/>
      <c r="G7" s="48"/>
      <c r="H7" s="47" t="s">
        <v>69</v>
      </c>
    </row>
    <row r="8" spans="3:8" ht="13.2">
      <c r="F8" s="48"/>
      <c r="G8" s="48"/>
      <c r="H8" s="48" t="s">
        <v>36</v>
      </c>
    </row>
    <row r="9" spans="3:8" ht="13.2">
      <c r="F9" s="48"/>
      <c r="G9" s="48"/>
      <c r="H9" s="48" t="s">
        <v>70</v>
      </c>
    </row>
    <row r="10" spans="3:8" ht="11.25" customHeight="1">
      <c r="F10" s="48"/>
      <c r="G10" s="48"/>
      <c r="H10" s="48"/>
    </row>
    <row r="11" spans="3:8" ht="28.5" customHeight="1">
      <c r="C11" s="52" t="s">
        <v>67</v>
      </c>
      <c r="D11" s="52"/>
      <c r="E11" s="52"/>
      <c r="F11" s="52"/>
      <c r="G11" s="52"/>
      <c r="H11" s="52"/>
    </row>
    <row r="12" spans="3:8" ht="11.25" customHeight="1">
      <c r="C12" s="51"/>
      <c r="D12" s="51"/>
      <c r="E12" s="51"/>
      <c r="F12" s="51"/>
    </row>
    <row r="13" spans="3:8" ht="27.6">
      <c r="C13" s="10" t="s">
        <v>0</v>
      </c>
      <c r="D13" s="11" t="s">
        <v>55</v>
      </c>
      <c r="E13" s="11" t="s">
        <v>54</v>
      </c>
      <c r="F13" s="12" t="s">
        <v>53</v>
      </c>
      <c r="G13" s="12" t="s">
        <v>68</v>
      </c>
      <c r="H13" s="12" t="s">
        <v>53</v>
      </c>
    </row>
    <row r="14" spans="3:8" s="41" customFormat="1" ht="10.95" customHeight="1">
      <c r="C14" s="40">
        <v>1</v>
      </c>
      <c r="D14" s="40">
        <v>2</v>
      </c>
      <c r="E14" s="40">
        <v>3</v>
      </c>
      <c r="F14" s="40">
        <v>4</v>
      </c>
      <c r="G14" s="40">
        <v>5</v>
      </c>
      <c r="H14" s="40">
        <v>4</v>
      </c>
    </row>
    <row r="15" spans="3:8" ht="19.5" customHeight="1">
      <c r="C15" s="13" t="s">
        <v>30</v>
      </c>
      <c r="D15" s="14" t="s">
        <v>1</v>
      </c>
      <c r="E15" s="14"/>
      <c r="F15" s="15">
        <f>SUM(F16:F23)</f>
        <v>59488.100000000006</v>
      </c>
      <c r="G15" s="15">
        <f t="shared" ref="G15" si="0">SUM(G16:G23)</f>
        <v>-874.69999999999993</v>
      </c>
      <c r="H15" s="15">
        <f>F15+G15</f>
        <v>58613.400000000009</v>
      </c>
    </row>
    <row r="16" spans="3:8" ht="19.5" customHeight="1">
      <c r="C16" s="16" t="s">
        <v>29</v>
      </c>
      <c r="D16" s="17" t="s">
        <v>1</v>
      </c>
      <c r="E16" s="17" t="s">
        <v>2</v>
      </c>
      <c r="F16" s="18">
        <f>1930.7</f>
        <v>1930.7</v>
      </c>
      <c r="G16" s="18"/>
      <c r="H16" s="18">
        <f t="shared" ref="H16:H75" si="1">F16+G16</f>
        <v>1930.7</v>
      </c>
    </row>
    <row r="17" spans="3:8" ht="30.75" customHeight="1">
      <c r="C17" s="16" t="s">
        <v>26</v>
      </c>
      <c r="D17" s="17" t="s">
        <v>1</v>
      </c>
      <c r="E17" s="17" t="s">
        <v>3</v>
      </c>
      <c r="F17" s="18">
        <f>1313.7</f>
        <v>1313.7</v>
      </c>
      <c r="G17" s="18"/>
      <c r="H17" s="18">
        <f t="shared" si="1"/>
        <v>1313.7</v>
      </c>
    </row>
    <row r="18" spans="3:8" ht="27.6">
      <c r="C18" s="16" t="s">
        <v>37</v>
      </c>
      <c r="D18" s="17" t="s">
        <v>1</v>
      </c>
      <c r="E18" s="17" t="s">
        <v>10</v>
      </c>
      <c r="F18" s="18">
        <v>27168.9</v>
      </c>
      <c r="G18" s="18"/>
      <c r="H18" s="18">
        <f t="shared" si="1"/>
        <v>27168.9</v>
      </c>
    </row>
    <row r="19" spans="3:8" ht="13.8">
      <c r="C19" s="16" t="s">
        <v>60</v>
      </c>
      <c r="D19" s="17" t="s">
        <v>1</v>
      </c>
      <c r="E19" s="17" t="s">
        <v>4</v>
      </c>
      <c r="F19" s="18">
        <f>6.7</f>
        <v>6.7</v>
      </c>
      <c r="G19" s="18"/>
      <c r="H19" s="18">
        <f t="shared" si="1"/>
        <v>6.7</v>
      </c>
    </row>
    <row r="20" spans="3:8" ht="27.6">
      <c r="C20" s="16" t="s">
        <v>27</v>
      </c>
      <c r="D20" s="17" t="s">
        <v>1</v>
      </c>
      <c r="E20" s="17" t="s">
        <v>11</v>
      </c>
      <c r="F20" s="18">
        <f>1771.2+6938.4</f>
        <v>8709.6</v>
      </c>
      <c r="G20" s="18">
        <f>-18</f>
        <v>-18</v>
      </c>
      <c r="H20" s="18">
        <f t="shared" si="1"/>
        <v>8691.6</v>
      </c>
    </row>
    <row r="21" spans="3:8" ht="13.8" hidden="1">
      <c r="C21" s="16" t="s">
        <v>61</v>
      </c>
      <c r="D21" s="17" t="s">
        <v>1</v>
      </c>
      <c r="E21" s="17" t="s">
        <v>5</v>
      </c>
      <c r="F21" s="18"/>
      <c r="G21" s="18"/>
      <c r="H21" s="18">
        <f t="shared" si="1"/>
        <v>0</v>
      </c>
    </row>
    <row r="22" spans="3:8" ht="13.8">
      <c r="C22" s="16" t="s">
        <v>7</v>
      </c>
      <c r="D22" s="17" t="s">
        <v>1</v>
      </c>
      <c r="E22" s="17" t="s">
        <v>19</v>
      </c>
      <c r="F22" s="18">
        <v>114.1</v>
      </c>
      <c r="G22" s="18">
        <f>-25.8</f>
        <v>-25.8</v>
      </c>
      <c r="H22" s="18">
        <f t="shared" si="1"/>
        <v>88.3</v>
      </c>
    </row>
    <row r="23" spans="3:8" ht="13.8">
      <c r="C23" s="19" t="s">
        <v>21</v>
      </c>
      <c r="D23" s="17" t="s">
        <v>1</v>
      </c>
      <c r="E23" s="17" t="s">
        <v>43</v>
      </c>
      <c r="F23" s="18">
        <v>20244.400000000001</v>
      </c>
      <c r="G23" s="18">
        <f>-830.9</f>
        <v>-830.9</v>
      </c>
      <c r="H23" s="18">
        <f t="shared" si="1"/>
        <v>19413.5</v>
      </c>
    </row>
    <row r="24" spans="3:8" ht="4.5" customHeight="1">
      <c r="C24" s="20"/>
      <c r="D24" s="21"/>
      <c r="E24" s="21"/>
      <c r="F24" s="15"/>
      <c r="G24" s="15"/>
      <c r="H24" s="15"/>
    </row>
    <row r="25" spans="3:8" ht="15" customHeight="1">
      <c r="C25" s="22" t="s">
        <v>44</v>
      </c>
      <c r="D25" s="23" t="s">
        <v>2</v>
      </c>
      <c r="E25" s="23"/>
      <c r="F25" s="15">
        <f>F26</f>
        <v>953.9</v>
      </c>
      <c r="G25" s="15">
        <f t="shared" ref="G25" si="2">G26</f>
        <v>0</v>
      </c>
      <c r="H25" s="15">
        <f t="shared" si="1"/>
        <v>953.9</v>
      </c>
    </row>
    <row r="26" spans="3:8" ht="14.25" customHeight="1">
      <c r="C26" s="20" t="s">
        <v>40</v>
      </c>
      <c r="D26" s="21" t="s">
        <v>2</v>
      </c>
      <c r="E26" s="21" t="s">
        <v>3</v>
      </c>
      <c r="F26" s="18">
        <f>953.9</f>
        <v>953.9</v>
      </c>
      <c r="G26" s="18"/>
      <c r="H26" s="18">
        <f t="shared" si="1"/>
        <v>953.9</v>
      </c>
    </row>
    <row r="27" spans="3:8" ht="6.75" customHeight="1">
      <c r="C27" s="20"/>
      <c r="D27" s="21"/>
      <c r="E27" s="21"/>
      <c r="F27" s="15"/>
      <c r="G27" s="15"/>
      <c r="H27" s="15"/>
    </row>
    <row r="28" spans="3:8" ht="18" customHeight="1">
      <c r="C28" s="24" t="s">
        <v>31</v>
      </c>
      <c r="D28" s="14" t="s">
        <v>3</v>
      </c>
      <c r="E28" s="14"/>
      <c r="F28" s="15">
        <f>F29+F30</f>
        <v>354</v>
      </c>
      <c r="G28" s="15">
        <f>G29+G30</f>
        <v>4725.8</v>
      </c>
      <c r="H28" s="15">
        <f t="shared" si="1"/>
        <v>5079.8</v>
      </c>
    </row>
    <row r="29" spans="3:8" s="6" customFormat="1" ht="30.75" customHeight="1">
      <c r="C29" s="25" t="s">
        <v>62</v>
      </c>
      <c r="D29" s="21" t="s">
        <v>3</v>
      </c>
      <c r="E29" s="21" t="s">
        <v>8</v>
      </c>
      <c r="F29" s="18">
        <v>154</v>
      </c>
      <c r="G29" s="18">
        <f>25.8</f>
        <v>25.8</v>
      </c>
      <c r="H29" s="18">
        <f t="shared" si="1"/>
        <v>179.8</v>
      </c>
    </row>
    <row r="30" spans="3:8" s="6" customFormat="1" ht="13.8">
      <c r="C30" s="25" t="s">
        <v>72</v>
      </c>
      <c r="D30" s="21" t="s">
        <v>3</v>
      </c>
      <c r="E30" s="21" t="s">
        <v>9</v>
      </c>
      <c r="F30" s="18">
        <v>200</v>
      </c>
      <c r="G30" s="18">
        <f>4700</f>
        <v>4700</v>
      </c>
      <c r="H30" s="18">
        <f t="shared" si="1"/>
        <v>4900</v>
      </c>
    </row>
    <row r="31" spans="3:8" ht="8.4" customHeight="1">
      <c r="C31" s="26"/>
      <c r="D31" s="17"/>
      <c r="E31" s="17"/>
      <c r="F31" s="15"/>
      <c r="G31" s="15"/>
      <c r="H31" s="15"/>
    </row>
    <row r="32" spans="3:8" ht="18" customHeight="1">
      <c r="C32" s="27" t="s">
        <v>32</v>
      </c>
      <c r="D32" s="28" t="s">
        <v>10</v>
      </c>
      <c r="E32" s="28"/>
      <c r="F32" s="15">
        <f>SUM(F33:F36)</f>
        <v>42571</v>
      </c>
      <c r="G32" s="15">
        <f t="shared" ref="G32" si="3">SUM(G33:G36)</f>
        <v>0</v>
      </c>
      <c r="H32" s="15">
        <f t="shared" si="1"/>
        <v>42571</v>
      </c>
    </row>
    <row r="33" spans="3:8" ht="0.75" hidden="1" customHeight="1">
      <c r="C33" s="46" t="s">
        <v>58</v>
      </c>
      <c r="D33" s="29" t="s">
        <v>10</v>
      </c>
      <c r="E33" s="29" t="s">
        <v>4</v>
      </c>
      <c r="F33" s="18"/>
      <c r="G33" s="18"/>
      <c r="H33" s="15">
        <f t="shared" si="1"/>
        <v>0</v>
      </c>
    </row>
    <row r="34" spans="3:8" ht="13.8">
      <c r="C34" s="20" t="s">
        <v>12</v>
      </c>
      <c r="D34" s="21" t="s">
        <v>10</v>
      </c>
      <c r="E34" s="21" t="s">
        <v>13</v>
      </c>
      <c r="F34" s="18">
        <f>4112+300</f>
        <v>4412</v>
      </c>
      <c r="G34" s="18"/>
      <c r="H34" s="18">
        <f t="shared" si="1"/>
        <v>4412</v>
      </c>
    </row>
    <row r="35" spans="3:8" ht="13.8">
      <c r="C35" s="20" t="s">
        <v>48</v>
      </c>
      <c r="D35" s="21" t="s">
        <v>10</v>
      </c>
      <c r="E35" s="21" t="s">
        <v>8</v>
      </c>
      <c r="F35" s="18">
        <v>36881.199999999997</v>
      </c>
      <c r="G35" s="18"/>
      <c r="H35" s="18">
        <f t="shared" si="1"/>
        <v>36881.199999999997</v>
      </c>
    </row>
    <row r="36" spans="3:8" ht="13.8">
      <c r="C36" s="30" t="s">
        <v>20</v>
      </c>
      <c r="D36" s="31" t="s">
        <v>10</v>
      </c>
      <c r="E36" s="31" t="s">
        <v>6</v>
      </c>
      <c r="F36" s="18">
        <f>802.8+475</f>
        <v>1277.8</v>
      </c>
      <c r="G36" s="18"/>
      <c r="H36" s="18">
        <f t="shared" si="1"/>
        <v>1277.8</v>
      </c>
    </row>
    <row r="37" spans="3:8" ht="6.6" customHeight="1">
      <c r="C37" s="30"/>
      <c r="D37" s="31"/>
      <c r="E37" s="31"/>
      <c r="F37" s="15"/>
      <c r="G37" s="15"/>
      <c r="H37" s="15"/>
    </row>
    <row r="38" spans="3:8" ht="17.25" customHeight="1">
      <c r="C38" s="32" t="s">
        <v>39</v>
      </c>
      <c r="D38" s="33" t="s">
        <v>4</v>
      </c>
      <c r="E38" s="33"/>
      <c r="F38" s="15">
        <f>F40+F39+F41</f>
        <v>11889.4</v>
      </c>
      <c r="G38" s="15">
        <f t="shared" ref="G38" si="4">G40+G39+G41</f>
        <v>39115.5</v>
      </c>
      <c r="H38" s="15">
        <f t="shared" si="1"/>
        <v>51004.9</v>
      </c>
    </row>
    <row r="39" spans="3:8" ht="17.25" customHeight="1">
      <c r="C39" s="30" t="s">
        <v>59</v>
      </c>
      <c r="D39" s="31" t="s">
        <v>4</v>
      </c>
      <c r="E39" s="31" t="s">
        <v>1</v>
      </c>
      <c r="F39" s="18">
        <v>2974</v>
      </c>
      <c r="G39" s="18">
        <f>38825.5</f>
        <v>38825.5</v>
      </c>
      <c r="H39" s="18">
        <f t="shared" si="1"/>
        <v>41799.5</v>
      </c>
    </row>
    <row r="40" spans="3:8" ht="17.25" customHeight="1">
      <c r="C40" s="30" t="s">
        <v>41</v>
      </c>
      <c r="D40" s="31" t="s">
        <v>4</v>
      </c>
      <c r="E40" s="31" t="s">
        <v>2</v>
      </c>
      <c r="F40" s="18">
        <v>3518</v>
      </c>
      <c r="G40" s="18">
        <f>290</f>
        <v>290</v>
      </c>
      <c r="H40" s="18">
        <f t="shared" si="1"/>
        <v>3808</v>
      </c>
    </row>
    <row r="41" spans="3:8" ht="13.8">
      <c r="C41" s="30" t="s">
        <v>64</v>
      </c>
      <c r="D41" s="31" t="s">
        <v>4</v>
      </c>
      <c r="E41" s="31" t="s">
        <v>3</v>
      </c>
      <c r="F41" s="50">
        <v>5397.4</v>
      </c>
      <c r="G41" s="50"/>
      <c r="H41" s="18">
        <f t="shared" si="1"/>
        <v>5397.4</v>
      </c>
    </row>
    <row r="42" spans="3:8" ht="5.25" customHeight="1">
      <c r="C42" s="30"/>
      <c r="D42" s="31"/>
      <c r="E42" s="31"/>
      <c r="F42" s="15"/>
      <c r="G42" s="15"/>
      <c r="H42" s="15"/>
    </row>
    <row r="43" spans="3:8" s="7" customFormat="1" ht="13.8">
      <c r="C43" s="32" t="s">
        <v>56</v>
      </c>
      <c r="D43" s="33" t="s">
        <v>11</v>
      </c>
      <c r="E43" s="33"/>
      <c r="F43" s="15">
        <f>F44</f>
        <v>5235.8999999999996</v>
      </c>
      <c r="G43" s="15">
        <f t="shared" ref="G43" si="5">G44</f>
        <v>310</v>
      </c>
      <c r="H43" s="15">
        <f t="shared" si="1"/>
        <v>5545.9</v>
      </c>
    </row>
    <row r="44" spans="3:8" ht="13.8">
      <c r="C44" s="30" t="s">
        <v>57</v>
      </c>
      <c r="D44" s="31" t="s">
        <v>11</v>
      </c>
      <c r="E44" s="31" t="s">
        <v>4</v>
      </c>
      <c r="F44" s="18">
        <v>5235.8999999999996</v>
      </c>
      <c r="G44" s="18">
        <f>310</f>
        <v>310</v>
      </c>
      <c r="H44" s="18">
        <f t="shared" si="1"/>
        <v>5545.9</v>
      </c>
    </row>
    <row r="45" spans="3:8" ht="3.75" customHeight="1">
      <c r="C45" s="30"/>
      <c r="D45" s="31"/>
      <c r="E45" s="31"/>
      <c r="F45" s="18"/>
      <c r="G45" s="18"/>
      <c r="H45" s="15"/>
    </row>
    <row r="46" spans="3:8" ht="17.25" customHeight="1">
      <c r="C46" s="22" t="s">
        <v>33</v>
      </c>
      <c r="D46" s="23" t="s">
        <v>5</v>
      </c>
      <c r="E46" s="23"/>
      <c r="F46" s="15">
        <f>SUM(F47:F51)</f>
        <v>457919.49999999994</v>
      </c>
      <c r="G46" s="15">
        <f t="shared" ref="G46" si="6">SUM(G47:G51)</f>
        <v>1396.1</v>
      </c>
      <c r="H46" s="15">
        <f t="shared" si="1"/>
        <v>459315.59999999992</v>
      </c>
    </row>
    <row r="47" spans="3:8" ht="17.25" customHeight="1">
      <c r="C47" s="20" t="s">
        <v>17</v>
      </c>
      <c r="D47" s="21" t="s">
        <v>5</v>
      </c>
      <c r="E47" s="21" t="s">
        <v>1</v>
      </c>
      <c r="F47" s="18">
        <v>131837.29999999999</v>
      </c>
      <c r="G47" s="18">
        <f>1390.6</f>
        <v>1390.6</v>
      </c>
      <c r="H47" s="18">
        <f t="shared" si="1"/>
        <v>133227.9</v>
      </c>
    </row>
    <row r="48" spans="3:8" ht="17.25" customHeight="1">
      <c r="C48" s="30" t="s">
        <v>14</v>
      </c>
      <c r="D48" s="31" t="s">
        <v>5</v>
      </c>
      <c r="E48" s="31" t="s">
        <v>2</v>
      </c>
      <c r="F48" s="18">
        <v>286920.8</v>
      </c>
      <c r="G48" s="18">
        <f>-547.7</f>
        <v>-547.70000000000005</v>
      </c>
      <c r="H48" s="18">
        <f t="shared" si="1"/>
        <v>286373.09999999998</v>
      </c>
    </row>
    <row r="49" spans="2:8" ht="17.25" customHeight="1">
      <c r="C49" s="30" t="s">
        <v>65</v>
      </c>
      <c r="D49" s="31" t="s">
        <v>5</v>
      </c>
      <c r="E49" s="31" t="s">
        <v>3</v>
      </c>
      <c r="F49" s="18">
        <v>25519.1</v>
      </c>
      <c r="G49" s="18">
        <f>55.1</f>
        <v>55.1</v>
      </c>
      <c r="H49" s="18">
        <f t="shared" si="1"/>
        <v>25574.199999999997</v>
      </c>
    </row>
    <row r="50" spans="2:8" ht="17.25" customHeight="1">
      <c r="C50" s="30" t="s">
        <v>18</v>
      </c>
      <c r="D50" s="31" t="s">
        <v>5</v>
      </c>
      <c r="E50" s="31" t="s">
        <v>5</v>
      </c>
      <c r="F50" s="18">
        <v>3107</v>
      </c>
      <c r="G50" s="18"/>
      <c r="H50" s="18">
        <f t="shared" si="1"/>
        <v>3107</v>
      </c>
    </row>
    <row r="51" spans="2:8" ht="17.25" customHeight="1">
      <c r="C51" s="30" t="s">
        <v>15</v>
      </c>
      <c r="D51" s="31" t="s">
        <v>5</v>
      </c>
      <c r="E51" s="31" t="s">
        <v>8</v>
      </c>
      <c r="F51" s="18">
        <v>10535.3</v>
      </c>
      <c r="G51" s="18">
        <f>498.1</f>
        <v>498.1</v>
      </c>
      <c r="H51" s="18">
        <f t="shared" si="1"/>
        <v>11033.4</v>
      </c>
    </row>
    <row r="52" spans="2:8" ht="7.95" customHeight="1">
      <c r="C52" s="20"/>
      <c r="D52" s="29"/>
      <c r="E52" s="29"/>
      <c r="F52" s="15"/>
      <c r="G52" s="15"/>
      <c r="H52" s="15"/>
    </row>
    <row r="53" spans="2:8" ht="17.25" customHeight="1">
      <c r="C53" s="32" t="s">
        <v>66</v>
      </c>
      <c r="D53" s="33" t="s">
        <v>13</v>
      </c>
      <c r="E53" s="33"/>
      <c r="F53" s="49">
        <f>F54</f>
        <v>110349.4</v>
      </c>
      <c r="G53" s="49">
        <f t="shared" ref="G53" si="7">G54</f>
        <v>0</v>
      </c>
      <c r="H53" s="15">
        <f t="shared" si="1"/>
        <v>110349.4</v>
      </c>
    </row>
    <row r="54" spans="2:8" ht="17.25" customHeight="1">
      <c r="C54" s="30" t="s">
        <v>16</v>
      </c>
      <c r="D54" s="31" t="s">
        <v>13</v>
      </c>
      <c r="E54" s="31" t="s">
        <v>1</v>
      </c>
      <c r="F54" s="18">
        <v>110349.4</v>
      </c>
      <c r="G54" s="18"/>
      <c r="H54" s="18">
        <f t="shared" si="1"/>
        <v>110349.4</v>
      </c>
    </row>
    <row r="55" spans="2:8" ht="6" customHeight="1">
      <c r="C55" s="30"/>
      <c r="D55" s="31"/>
      <c r="E55" s="31"/>
      <c r="F55" s="15"/>
      <c r="G55" s="15"/>
      <c r="H55" s="15"/>
    </row>
    <row r="56" spans="2:8" ht="17.25" customHeight="1">
      <c r="C56" s="24" t="s">
        <v>34</v>
      </c>
      <c r="D56" s="14" t="s">
        <v>9</v>
      </c>
      <c r="E56" s="34"/>
      <c r="F56" s="15">
        <f>SUM(F57:F60)</f>
        <v>27329</v>
      </c>
      <c r="G56" s="15">
        <f t="shared" ref="G56" si="8">SUM(G57:G60)</f>
        <v>-5.5</v>
      </c>
      <c r="H56" s="15">
        <f t="shared" si="1"/>
        <v>27323.5</v>
      </c>
    </row>
    <row r="57" spans="2:8" ht="17.25" customHeight="1">
      <c r="C57" s="35" t="s">
        <v>22</v>
      </c>
      <c r="D57" s="17" t="s">
        <v>9</v>
      </c>
      <c r="E57" s="17" t="s">
        <v>1</v>
      </c>
      <c r="F57" s="18">
        <f>1113</f>
        <v>1113</v>
      </c>
      <c r="G57" s="18"/>
      <c r="H57" s="18">
        <f t="shared" si="1"/>
        <v>1113</v>
      </c>
    </row>
    <row r="58" spans="2:8" s="6" customFormat="1" ht="17.25" customHeight="1">
      <c r="C58" s="30" t="s">
        <v>25</v>
      </c>
      <c r="D58" s="36" t="s">
        <v>9</v>
      </c>
      <c r="E58" s="36" t="s">
        <v>3</v>
      </c>
      <c r="F58" s="18">
        <v>10579.2</v>
      </c>
      <c r="G58" s="18"/>
      <c r="H58" s="18">
        <f t="shared" si="1"/>
        <v>10579.2</v>
      </c>
    </row>
    <row r="59" spans="2:8" ht="17.25" customHeight="1">
      <c r="C59" s="20" t="s">
        <v>35</v>
      </c>
      <c r="D59" s="31" t="s">
        <v>9</v>
      </c>
      <c r="E59" s="31" t="s">
        <v>10</v>
      </c>
      <c r="F59" s="18">
        <v>13462</v>
      </c>
      <c r="G59" s="18">
        <f>-5.5</f>
        <v>-5.5</v>
      </c>
      <c r="H59" s="18">
        <f t="shared" si="1"/>
        <v>13456.5</v>
      </c>
    </row>
    <row r="60" spans="2:8" ht="17.25" customHeight="1">
      <c r="C60" s="20" t="s">
        <v>47</v>
      </c>
      <c r="D60" s="31" t="s">
        <v>9</v>
      </c>
      <c r="E60" s="31" t="s">
        <v>11</v>
      </c>
      <c r="F60" s="18">
        <v>2174.8000000000002</v>
      </c>
      <c r="G60" s="18"/>
      <c r="H60" s="18">
        <f t="shared" si="1"/>
        <v>2174.8000000000002</v>
      </c>
    </row>
    <row r="61" spans="2:8" ht="7.2" customHeight="1">
      <c r="B61" s="8"/>
      <c r="C61" s="26"/>
      <c r="D61" s="17"/>
      <c r="E61" s="31"/>
      <c r="F61" s="15"/>
      <c r="G61" s="15"/>
      <c r="H61" s="15"/>
    </row>
    <row r="62" spans="2:8" ht="18" customHeight="1">
      <c r="B62" s="8"/>
      <c r="C62" s="37" t="s">
        <v>45</v>
      </c>
      <c r="D62" s="14" t="s">
        <v>19</v>
      </c>
      <c r="E62" s="33"/>
      <c r="F62" s="15">
        <f>SUM(F63:F64)</f>
        <v>20147.599999999999</v>
      </c>
      <c r="G62" s="15">
        <f t="shared" ref="G62" si="9">SUM(G63:G64)</f>
        <v>0</v>
      </c>
      <c r="H62" s="15">
        <f t="shared" si="1"/>
        <v>20147.599999999999</v>
      </c>
    </row>
    <row r="63" spans="2:8" ht="18" customHeight="1">
      <c r="B63" s="8"/>
      <c r="C63" s="26" t="s">
        <v>63</v>
      </c>
      <c r="D63" s="17" t="s">
        <v>19</v>
      </c>
      <c r="E63" s="31" t="s">
        <v>1</v>
      </c>
      <c r="F63" s="18">
        <v>690</v>
      </c>
      <c r="G63" s="18"/>
      <c r="H63" s="18">
        <f t="shared" si="1"/>
        <v>690</v>
      </c>
    </row>
    <row r="64" spans="2:8" ht="18.75" customHeight="1">
      <c r="B64" s="8"/>
      <c r="C64" s="26" t="s">
        <v>42</v>
      </c>
      <c r="D64" s="17" t="s">
        <v>19</v>
      </c>
      <c r="E64" s="31" t="s">
        <v>2</v>
      </c>
      <c r="F64" s="18">
        <v>19457.599999999999</v>
      </c>
      <c r="G64" s="18"/>
      <c r="H64" s="18">
        <f t="shared" si="1"/>
        <v>19457.599999999999</v>
      </c>
    </row>
    <row r="65" spans="2:8" ht="6.75" hidden="1" customHeight="1">
      <c r="B65" s="8"/>
      <c r="C65" s="26"/>
      <c r="D65" s="17"/>
      <c r="E65" s="31"/>
      <c r="F65" s="15"/>
      <c r="G65" s="15"/>
      <c r="H65" s="15">
        <f t="shared" si="1"/>
        <v>0</v>
      </c>
    </row>
    <row r="66" spans="2:8" s="7" customFormat="1" ht="16.5" hidden="1" customHeight="1">
      <c r="B66" s="9"/>
      <c r="C66" s="37" t="s">
        <v>51</v>
      </c>
      <c r="D66" s="14" t="s">
        <v>43</v>
      </c>
      <c r="E66" s="33"/>
      <c r="F66" s="15">
        <f>F67</f>
        <v>0</v>
      </c>
      <c r="G66" s="15">
        <f t="shared" ref="G66" si="10">G67</f>
        <v>0</v>
      </c>
      <c r="H66" s="15">
        <f t="shared" si="1"/>
        <v>0</v>
      </c>
    </row>
    <row r="67" spans="2:8" ht="16.5" hidden="1" customHeight="1">
      <c r="B67" s="8"/>
      <c r="C67" s="26" t="s">
        <v>52</v>
      </c>
      <c r="D67" s="17" t="s">
        <v>43</v>
      </c>
      <c r="E67" s="31" t="s">
        <v>1</v>
      </c>
      <c r="F67" s="18"/>
      <c r="G67" s="18"/>
      <c r="H67" s="15">
        <f t="shared" si="1"/>
        <v>0</v>
      </c>
    </row>
    <row r="68" spans="2:8" ht="7.2" customHeight="1">
      <c r="B68" s="8"/>
      <c r="C68" s="26"/>
      <c r="D68" s="17"/>
      <c r="E68" s="31"/>
      <c r="F68" s="15"/>
      <c r="G68" s="15"/>
      <c r="H68" s="15"/>
    </row>
    <row r="69" spans="2:8" ht="27.6">
      <c r="B69" s="8"/>
      <c r="C69" s="38" t="s">
        <v>46</v>
      </c>
      <c r="D69" s="33" t="s">
        <v>28</v>
      </c>
      <c r="E69" s="33"/>
      <c r="F69" s="15">
        <f>SUM(F70:F72)</f>
        <v>22722</v>
      </c>
      <c r="G69" s="15">
        <f t="shared" ref="G69" si="11">SUM(G70:G72)</f>
        <v>210.1</v>
      </c>
      <c r="H69" s="15">
        <f t="shared" si="1"/>
        <v>22932.1</v>
      </c>
    </row>
    <row r="70" spans="2:8" s="7" customFormat="1" ht="27.6">
      <c r="B70" s="9"/>
      <c r="C70" s="43" t="s">
        <v>38</v>
      </c>
      <c r="D70" s="44" t="s">
        <v>28</v>
      </c>
      <c r="E70" s="44" t="s">
        <v>1</v>
      </c>
      <c r="F70" s="45">
        <f>3486.9</f>
        <v>3486.9</v>
      </c>
      <c r="G70" s="45"/>
      <c r="H70" s="18">
        <f t="shared" si="1"/>
        <v>3486.9</v>
      </c>
    </row>
    <row r="71" spans="2:8" s="7" customFormat="1" ht="18" customHeight="1">
      <c r="B71" s="42"/>
      <c r="C71" s="30" t="s">
        <v>49</v>
      </c>
      <c r="D71" s="31" t="s">
        <v>28</v>
      </c>
      <c r="E71" s="31" t="s">
        <v>2</v>
      </c>
      <c r="F71" s="18">
        <v>19235.099999999999</v>
      </c>
      <c r="G71" s="18">
        <f>210.1</f>
        <v>210.1</v>
      </c>
      <c r="H71" s="18">
        <f t="shared" si="1"/>
        <v>19445.199999999997</v>
      </c>
    </row>
    <row r="72" spans="2:8" s="7" customFormat="1" ht="14.25" hidden="1" customHeight="1">
      <c r="B72" s="9"/>
      <c r="C72" s="30" t="s">
        <v>50</v>
      </c>
      <c r="D72" s="31" t="s">
        <v>28</v>
      </c>
      <c r="E72" s="31" t="s">
        <v>3</v>
      </c>
      <c r="F72" s="18"/>
      <c r="G72" s="18"/>
      <c r="H72" s="15">
        <f t="shared" si="1"/>
        <v>0</v>
      </c>
    </row>
    <row r="73" spans="2:8" s="7" customFormat="1" ht="13.8" hidden="1">
      <c r="B73" s="9"/>
      <c r="C73" s="30"/>
      <c r="D73" s="31" t="s">
        <v>28</v>
      </c>
      <c r="E73" s="31" t="s">
        <v>3</v>
      </c>
      <c r="F73" s="18"/>
      <c r="G73" s="18"/>
      <c r="H73" s="15">
        <f t="shared" si="1"/>
        <v>0</v>
      </c>
    </row>
    <row r="74" spans="2:8" ht="6.75" customHeight="1">
      <c r="B74" s="8"/>
      <c r="C74" s="35"/>
      <c r="D74" s="31"/>
      <c r="E74" s="31"/>
      <c r="F74" s="15"/>
      <c r="G74" s="15"/>
      <c r="H74" s="15"/>
    </row>
    <row r="75" spans="2:8" s="7" customFormat="1" ht="13.8">
      <c r="B75" s="9"/>
      <c r="C75" s="39" t="s">
        <v>23</v>
      </c>
      <c r="D75" s="14"/>
      <c r="E75" s="17"/>
      <c r="F75" s="15">
        <f>F69+F66+F62+F56+F53+F46+F38+F32+F28+F25+F15+F43</f>
        <v>758959.8</v>
      </c>
      <c r="G75" s="15">
        <f t="shared" ref="G75" si="12">G69+G66+G62+G56+G53+G46+G38+G32+G28+G25+G15+G43</f>
        <v>44877.3</v>
      </c>
      <c r="H75" s="15">
        <f t="shared" si="1"/>
        <v>803837.10000000009</v>
      </c>
    </row>
    <row r="76" spans="2:8">
      <c r="D76" s="3"/>
      <c r="E76" s="5"/>
      <c r="F76" s="2"/>
      <c r="G76" s="2"/>
      <c r="H76" s="2"/>
    </row>
    <row r="77" spans="2:8">
      <c r="D77" s="3"/>
      <c r="E77" s="3"/>
      <c r="F77" s="2"/>
      <c r="G77" s="2"/>
      <c r="H77" s="2"/>
    </row>
    <row r="78" spans="2:8">
      <c r="D78" s="3"/>
      <c r="E78" s="3"/>
      <c r="F78" s="2"/>
      <c r="G78" s="2"/>
      <c r="H78" s="2"/>
    </row>
    <row r="79" spans="2:8">
      <c r="E79" s="3"/>
      <c r="F79" s="2"/>
      <c r="G79" s="2"/>
      <c r="H79" s="2"/>
    </row>
    <row r="80" spans="2:8">
      <c r="F80" s="2"/>
      <c r="G80" s="2"/>
      <c r="H80" s="2"/>
    </row>
    <row r="81" spans="3:8">
      <c r="F81" s="2"/>
      <c r="G81" s="2"/>
      <c r="H81" s="2"/>
    </row>
    <row r="82" spans="3:8">
      <c r="F82" s="2"/>
      <c r="G82" s="2"/>
      <c r="H82" s="2"/>
    </row>
    <row r="83" spans="3:8">
      <c r="C83" s="1" t="s">
        <v>24</v>
      </c>
      <c r="F83" s="2"/>
      <c r="G83" s="2"/>
      <c r="H83" s="2"/>
    </row>
    <row r="84" spans="3:8">
      <c r="F84" s="2"/>
      <c r="G84" s="2"/>
      <c r="H84" s="2"/>
    </row>
    <row r="85" spans="3:8">
      <c r="F85" s="2"/>
      <c r="G85" s="2"/>
      <c r="H85" s="2"/>
    </row>
    <row r="86" spans="3:8">
      <c r="F86" s="2"/>
      <c r="G86" s="2"/>
      <c r="H86" s="2"/>
    </row>
    <row r="87" spans="3:8">
      <c r="F87" s="2"/>
      <c r="G87" s="2"/>
      <c r="H87" s="2"/>
    </row>
    <row r="88" spans="3:8">
      <c r="F88" s="2"/>
      <c r="G88" s="2"/>
      <c r="H88" s="2"/>
    </row>
    <row r="89" spans="3:8">
      <c r="F89" s="2"/>
      <c r="G89" s="2"/>
      <c r="H89" s="2"/>
    </row>
    <row r="90" spans="3:8">
      <c r="F90" s="2"/>
      <c r="G90" s="2"/>
      <c r="H90" s="2"/>
    </row>
    <row r="91" spans="3:8">
      <c r="F91" s="2"/>
      <c r="G91" s="2"/>
      <c r="H91" s="2"/>
    </row>
    <row r="92" spans="3:8">
      <c r="F92" s="2"/>
      <c r="G92" s="2"/>
      <c r="H92" s="2"/>
    </row>
    <row r="93" spans="3:8">
      <c r="F93" s="2"/>
      <c r="G93" s="2"/>
      <c r="H93" s="2"/>
    </row>
    <row r="94" spans="3:8">
      <c r="F94" s="2"/>
      <c r="G94" s="2"/>
      <c r="H94" s="2"/>
    </row>
    <row r="95" spans="3:8">
      <c r="F95" s="2"/>
      <c r="G95" s="2"/>
      <c r="H95" s="2"/>
    </row>
    <row r="96" spans="3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  <row r="119" spans="6:8">
      <c r="F119" s="2"/>
      <c r="G119" s="2"/>
      <c r="H119" s="2"/>
    </row>
    <row r="120" spans="6:8">
      <c r="F120" s="2"/>
      <c r="G120" s="2"/>
      <c r="H120" s="2"/>
    </row>
    <row r="121" spans="6:8">
      <c r="F121" s="2"/>
      <c r="G121" s="2"/>
      <c r="H121" s="2"/>
    </row>
    <row r="122" spans="6:8">
      <c r="F122" s="2"/>
      <c r="G122" s="2"/>
      <c r="H122" s="2"/>
    </row>
    <row r="123" spans="6:8">
      <c r="F123" s="2"/>
      <c r="G123" s="2"/>
      <c r="H123" s="2"/>
    </row>
    <row r="124" spans="6:8">
      <c r="F124" s="2"/>
      <c r="G124" s="2"/>
      <c r="H124" s="2"/>
    </row>
  </sheetData>
  <mergeCells count="2">
    <mergeCell ref="C11:H11"/>
    <mergeCell ref="C12:F12"/>
  </mergeCells>
  <pageMargins left="0.9448818897637796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2020-06-18T07:09:07Z</cp:lastPrinted>
  <dcterms:created xsi:type="dcterms:W3CDTF">2004-09-08T09:13:27Z</dcterms:created>
  <dcterms:modified xsi:type="dcterms:W3CDTF">2020-06-18T08:11:28Z</dcterms:modified>
</cp:coreProperties>
</file>