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25" r:id="rId1"/>
  </sheets>
  <definedNames>
    <definedName name="_xlnm.Print_Area" localSheetId="0">'к реш.'!$A$1:$I$723</definedName>
  </definedNames>
  <calcPr calcId="125725"/>
</workbook>
</file>

<file path=xl/calcChain.xml><?xml version="1.0" encoding="utf-8"?>
<calcChain xmlns="http://schemas.openxmlformats.org/spreadsheetml/2006/main">
  <c r="I721" i="125"/>
  <c r="G720"/>
  <c r="I720" s="1"/>
  <c r="G719"/>
  <c r="I719" s="1"/>
  <c r="G718"/>
  <c r="I718" s="1"/>
  <c r="G717"/>
  <c r="I717" s="1"/>
  <c r="I716"/>
  <c r="H715"/>
  <c r="G715"/>
  <c r="I715" s="1"/>
  <c r="H714"/>
  <c r="H713" s="1"/>
  <c r="H712" s="1"/>
  <c r="H711" s="1"/>
  <c r="I710"/>
  <c r="H709"/>
  <c r="G709"/>
  <c r="I709" s="1"/>
  <c r="H708"/>
  <c r="I707"/>
  <c r="H706"/>
  <c r="H705" s="1"/>
  <c r="H704" s="1"/>
  <c r="H703" s="1"/>
  <c r="H702" s="1"/>
  <c r="H701" s="1"/>
  <c r="G706"/>
  <c r="I706" s="1"/>
  <c r="G705"/>
  <c r="I705" s="1"/>
  <c r="I700"/>
  <c r="H699"/>
  <c r="G699"/>
  <c r="H698"/>
  <c r="H697" s="1"/>
  <c r="H696" s="1"/>
  <c r="H695" s="1"/>
  <c r="H694" s="1"/>
  <c r="I693"/>
  <c r="H692"/>
  <c r="H691" s="1"/>
  <c r="G692"/>
  <c r="I692" s="1"/>
  <c r="G691"/>
  <c r="I691" s="1"/>
  <c r="H690"/>
  <c r="I690" s="1"/>
  <c r="H689"/>
  <c r="H688" s="1"/>
  <c r="H687" s="1"/>
  <c r="H686" s="1"/>
  <c r="H685" s="1"/>
  <c r="H684" s="1"/>
  <c r="G689"/>
  <c r="I689" s="1"/>
  <c r="G688"/>
  <c r="I688" s="1"/>
  <c r="H683"/>
  <c r="I683" s="1"/>
  <c r="H682"/>
  <c r="H681" s="1"/>
  <c r="H680" s="1"/>
  <c r="H679" s="1"/>
  <c r="G682"/>
  <c r="I682" s="1"/>
  <c r="G681"/>
  <c r="I681" s="1"/>
  <c r="H678"/>
  <c r="I678" s="1"/>
  <c r="H677"/>
  <c r="H676" s="1"/>
  <c r="H675" s="1"/>
  <c r="G677"/>
  <c r="I677" s="1"/>
  <c r="G676"/>
  <c r="I676" s="1"/>
  <c r="I674"/>
  <c r="H673"/>
  <c r="H672" s="1"/>
  <c r="H671" s="1"/>
  <c r="H670" s="1"/>
  <c r="H669" s="1"/>
  <c r="H668" s="1"/>
  <c r="G673"/>
  <c r="I673" s="1"/>
  <c r="G672"/>
  <c r="I672" s="1"/>
  <c r="I667"/>
  <c r="H666"/>
  <c r="G666"/>
  <c r="I666" s="1"/>
  <c r="H665"/>
  <c r="H664" s="1"/>
  <c r="H663" s="1"/>
  <c r="H662" s="1"/>
  <c r="H661" s="1"/>
  <c r="I660"/>
  <c r="H659"/>
  <c r="H656" s="1"/>
  <c r="H655" s="1"/>
  <c r="H654" s="1"/>
  <c r="H653" s="1"/>
  <c r="G659"/>
  <c r="I659" s="1"/>
  <c r="I658"/>
  <c r="H657"/>
  <c r="G657"/>
  <c r="I657" s="1"/>
  <c r="G656"/>
  <c r="I656" s="1"/>
  <c r="I652"/>
  <c r="H651"/>
  <c r="H650" s="1"/>
  <c r="H649" s="1"/>
  <c r="H648" s="1"/>
  <c r="H647" s="1"/>
  <c r="H646" s="1"/>
  <c r="G651"/>
  <c r="I651" s="1"/>
  <c r="G650"/>
  <c r="I650" s="1"/>
  <c r="I645"/>
  <c r="H644"/>
  <c r="G644"/>
  <c r="H643"/>
  <c r="H642" s="1"/>
  <c r="H641" s="1"/>
  <c r="I640"/>
  <c r="G640"/>
  <c r="H639"/>
  <c r="G639"/>
  <c r="I639" s="1"/>
  <c r="H638"/>
  <c r="H637" s="1"/>
  <c r="H636" s="1"/>
  <c r="I634"/>
  <c r="H633"/>
  <c r="G633"/>
  <c r="I633" s="1"/>
  <c r="H632"/>
  <c r="H631" s="1"/>
  <c r="H630" s="1"/>
  <c r="I629"/>
  <c r="G628"/>
  <c r="I628" s="1"/>
  <c r="G627"/>
  <c r="I627" s="1"/>
  <c r="G626"/>
  <c r="I626" s="1"/>
  <c r="G625"/>
  <c r="I625" s="1"/>
  <c r="I624"/>
  <c r="I623"/>
  <c r="G623"/>
  <c r="I622"/>
  <c r="H621"/>
  <c r="G621"/>
  <c r="I621" s="1"/>
  <c r="I620"/>
  <c r="H619"/>
  <c r="H618" s="1"/>
  <c r="H617" s="1"/>
  <c r="H616" s="1"/>
  <c r="H615" s="1"/>
  <c r="G619"/>
  <c r="I619" s="1"/>
  <c r="G618"/>
  <c r="I618" s="1"/>
  <c r="I614"/>
  <c r="H613"/>
  <c r="H612" s="1"/>
  <c r="H611" s="1"/>
  <c r="H610" s="1"/>
  <c r="H609" s="1"/>
  <c r="G613"/>
  <c r="I613" s="1"/>
  <c r="G612"/>
  <c r="I612" s="1"/>
  <c r="I605"/>
  <c r="H604"/>
  <c r="H603" s="1"/>
  <c r="H602" s="1"/>
  <c r="H601" s="1"/>
  <c r="H600" s="1"/>
  <c r="H599" s="1"/>
  <c r="G604"/>
  <c r="I604" s="1"/>
  <c r="G603"/>
  <c r="I603" s="1"/>
  <c r="I598"/>
  <c r="H597"/>
  <c r="G597"/>
  <c r="I597" s="1"/>
  <c r="I596"/>
  <c r="H595"/>
  <c r="G595"/>
  <c r="I595" s="1"/>
  <c r="H594"/>
  <c r="H593" s="1"/>
  <c r="H589" s="1"/>
  <c r="H588" s="1"/>
  <c r="H587" s="1"/>
  <c r="I592"/>
  <c r="H591"/>
  <c r="G591"/>
  <c r="I591" s="1"/>
  <c r="H590"/>
  <c r="G586"/>
  <c r="I586" s="1"/>
  <c r="H585"/>
  <c r="H584" s="1"/>
  <c r="I583"/>
  <c r="H582"/>
  <c r="G582"/>
  <c r="I582" s="1"/>
  <c r="H581"/>
  <c r="I580"/>
  <c r="H579"/>
  <c r="H578" s="1"/>
  <c r="G579"/>
  <c r="I579" s="1"/>
  <c r="G578"/>
  <c r="I578" s="1"/>
  <c r="I577"/>
  <c r="H576"/>
  <c r="G576"/>
  <c r="I576" s="1"/>
  <c r="H575"/>
  <c r="H574" s="1"/>
  <c r="H573" s="1"/>
  <c r="H572" s="1"/>
  <c r="H571" s="1"/>
  <c r="I570"/>
  <c r="G569"/>
  <c r="I569" s="1"/>
  <c r="I568"/>
  <c r="H567"/>
  <c r="G567"/>
  <c r="I567" s="1"/>
  <c r="I566"/>
  <c r="H565"/>
  <c r="G565"/>
  <c r="I565" s="1"/>
  <c r="H564"/>
  <c r="H563" s="1"/>
  <c r="H555" s="1"/>
  <c r="H554" s="1"/>
  <c r="I562"/>
  <c r="H561"/>
  <c r="G561"/>
  <c r="I561" s="1"/>
  <c r="H560"/>
  <c r="I559"/>
  <c r="H559"/>
  <c r="H558"/>
  <c r="G558"/>
  <c r="I558" s="1"/>
  <c r="H557"/>
  <c r="H556" s="1"/>
  <c r="I553"/>
  <c r="H552"/>
  <c r="G552"/>
  <c r="I552" s="1"/>
  <c r="I551"/>
  <c r="H550"/>
  <c r="G550"/>
  <c r="I550" s="1"/>
  <c r="H549"/>
  <c r="H548" s="1"/>
  <c r="I547"/>
  <c r="I546"/>
  <c r="G546"/>
  <c r="I545"/>
  <c r="G545"/>
  <c r="I544"/>
  <c r="G544"/>
  <c r="I543"/>
  <c r="H542"/>
  <c r="H541" s="1"/>
  <c r="G542"/>
  <c r="I542" s="1"/>
  <c r="G541"/>
  <c r="I541" s="1"/>
  <c r="I540"/>
  <c r="H539"/>
  <c r="G539"/>
  <c r="I539" s="1"/>
  <c r="H538"/>
  <c r="H537" s="1"/>
  <c r="I536"/>
  <c r="H535"/>
  <c r="G535"/>
  <c r="I535" s="1"/>
  <c r="I534"/>
  <c r="H533"/>
  <c r="G533"/>
  <c r="I533" s="1"/>
  <c r="H532"/>
  <c r="H531" s="1"/>
  <c r="I529"/>
  <c r="H528"/>
  <c r="H527" s="1"/>
  <c r="H526" s="1"/>
  <c r="H525" s="1"/>
  <c r="G528"/>
  <c r="I528" s="1"/>
  <c r="G527"/>
  <c r="I527" s="1"/>
  <c r="I523"/>
  <c r="H522"/>
  <c r="H521" s="1"/>
  <c r="H520" s="1"/>
  <c r="G522"/>
  <c r="I522" s="1"/>
  <c r="G521"/>
  <c r="I521" s="1"/>
  <c r="I519"/>
  <c r="H518"/>
  <c r="H517" s="1"/>
  <c r="G518"/>
  <c r="I518" s="1"/>
  <c r="G517"/>
  <c r="I517" s="1"/>
  <c r="I516"/>
  <c r="H515"/>
  <c r="G515"/>
  <c r="I515" s="1"/>
  <c r="H514"/>
  <c r="I513"/>
  <c r="H512"/>
  <c r="H511" s="1"/>
  <c r="G512"/>
  <c r="I512" s="1"/>
  <c r="G511"/>
  <c r="I511" s="1"/>
  <c r="I510"/>
  <c r="H509"/>
  <c r="G509"/>
  <c r="I509" s="1"/>
  <c r="H508"/>
  <c r="H507" s="1"/>
  <c r="H506" s="1"/>
  <c r="H505" s="1"/>
  <c r="I504"/>
  <c r="H503"/>
  <c r="G503"/>
  <c r="I503" s="1"/>
  <c r="H502"/>
  <c r="I501"/>
  <c r="H500"/>
  <c r="G500"/>
  <c r="I500" s="1"/>
  <c r="H499"/>
  <c r="G499"/>
  <c r="I499" s="1"/>
  <c r="I498"/>
  <c r="H497"/>
  <c r="G497"/>
  <c r="I497" s="1"/>
  <c r="H496"/>
  <c r="G496"/>
  <c r="I496" s="1"/>
  <c r="I495"/>
  <c r="H494"/>
  <c r="G494"/>
  <c r="I494" s="1"/>
  <c r="H493"/>
  <c r="G493"/>
  <c r="I493" s="1"/>
  <c r="H492"/>
  <c r="I491"/>
  <c r="H490"/>
  <c r="G490"/>
  <c r="I490" s="1"/>
  <c r="H489"/>
  <c r="G489"/>
  <c r="I489" s="1"/>
  <c r="H488"/>
  <c r="G488"/>
  <c r="I488" s="1"/>
  <c r="I487"/>
  <c r="H486"/>
  <c r="G486"/>
  <c r="I486" s="1"/>
  <c r="H485"/>
  <c r="G485"/>
  <c r="I485" s="1"/>
  <c r="I484"/>
  <c r="H483"/>
  <c r="H482" s="1"/>
  <c r="H478" s="1"/>
  <c r="G483"/>
  <c r="I483" s="1"/>
  <c r="G482"/>
  <c r="I482" s="1"/>
  <c r="I481"/>
  <c r="H480"/>
  <c r="G480"/>
  <c r="I480" s="1"/>
  <c r="H479"/>
  <c r="G479"/>
  <c r="I479" s="1"/>
  <c r="G478"/>
  <c r="I478" s="1"/>
  <c r="H477"/>
  <c r="I477" s="1"/>
  <c r="H476"/>
  <c r="H475" s="1"/>
  <c r="G476"/>
  <c r="I474"/>
  <c r="H473"/>
  <c r="G473"/>
  <c r="I473" s="1"/>
  <c r="H472"/>
  <c r="G472"/>
  <c r="I472" s="1"/>
  <c r="I471"/>
  <c r="H470"/>
  <c r="G470"/>
  <c r="I470" s="1"/>
  <c r="H469"/>
  <c r="G469"/>
  <c r="I469" s="1"/>
  <c r="I468"/>
  <c r="H467"/>
  <c r="H466" s="1"/>
  <c r="G467"/>
  <c r="I467" s="1"/>
  <c r="G466"/>
  <c r="I466" s="1"/>
  <c r="I465"/>
  <c r="H464"/>
  <c r="G464"/>
  <c r="I464" s="1"/>
  <c r="H463"/>
  <c r="I462"/>
  <c r="H462"/>
  <c r="H461"/>
  <c r="G461"/>
  <c r="I461" s="1"/>
  <c r="H460"/>
  <c r="G460"/>
  <c r="I460" s="1"/>
  <c r="I459"/>
  <c r="H458"/>
  <c r="G458"/>
  <c r="I458" s="1"/>
  <c r="H457"/>
  <c r="G457"/>
  <c r="I457" s="1"/>
  <c r="I453"/>
  <c r="H452"/>
  <c r="G452"/>
  <c r="I452" s="1"/>
  <c r="H451"/>
  <c r="G451"/>
  <c r="I451" s="1"/>
  <c r="I450"/>
  <c r="H449"/>
  <c r="G449"/>
  <c r="I449" s="1"/>
  <c r="H448"/>
  <c r="G448"/>
  <c r="I448" s="1"/>
  <c r="I447"/>
  <c r="H446"/>
  <c r="G446"/>
  <c r="I446" s="1"/>
  <c r="H445"/>
  <c r="G445"/>
  <c r="I445" s="1"/>
  <c r="H444"/>
  <c r="G444"/>
  <c r="I444" s="1"/>
  <c r="I443"/>
  <c r="H442"/>
  <c r="G442"/>
  <c r="I442" s="1"/>
  <c r="H441"/>
  <c r="G441"/>
  <c r="I441" s="1"/>
  <c r="I440"/>
  <c r="H439"/>
  <c r="G439"/>
  <c r="I439" s="1"/>
  <c r="H438"/>
  <c r="I437"/>
  <c r="H436"/>
  <c r="H435" s="1"/>
  <c r="H434" s="1"/>
  <c r="G436"/>
  <c r="I436" s="1"/>
  <c r="G435"/>
  <c r="I435" s="1"/>
  <c r="I433"/>
  <c r="G432"/>
  <c r="I432" s="1"/>
  <c r="G431"/>
  <c r="I431" s="1"/>
  <c r="H430"/>
  <c r="I430" s="1"/>
  <c r="H429"/>
  <c r="H428" s="1"/>
  <c r="G429"/>
  <c r="I429" s="1"/>
  <c r="H427"/>
  <c r="I427" s="1"/>
  <c r="H426"/>
  <c r="G426"/>
  <c r="I426" s="1"/>
  <c r="H425"/>
  <c r="G425"/>
  <c r="I425" s="1"/>
  <c r="I424"/>
  <c r="I423"/>
  <c r="G423"/>
  <c r="I422"/>
  <c r="G422"/>
  <c r="I421"/>
  <c r="H420"/>
  <c r="G420"/>
  <c r="G419" s="1"/>
  <c r="I419" s="1"/>
  <c r="H419"/>
  <c r="I418"/>
  <c r="H417"/>
  <c r="H416" s="1"/>
  <c r="H415" s="1"/>
  <c r="H414" s="1"/>
  <c r="H413" s="1"/>
  <c r="G417"/>
  <c r="I417" s="1"/>
  <c r="G416"/>
  <c r="I409"/>
  <c r="G408"/>
  <c r="I408" s="1"/>
  <c r="I407"/>
  <c r="G407"/>
  <c r="I406"/>
  <c r="G405"/>
  <c r="I405" s="1"/>
  <c r="G404"/>
  <c r="I404" s="1"/>
  <c r="G403"/>
  <c r="I403" s="1"/>
  <c r="G402"/>
  <c r="I402" s="1"/>
  <c r="G401"/>
  <c r="I401" s="1"/>
  <c r="G400"/>
  <c r="I400" s="1"/>
  <c r="H399"/>
  <c r="H398" s="1"/>
  <c r="H397" s="1"/>
  <c r="I396"/>
  <c r="H395"/>
  <c r="H394" s="1"/>
  <c r="H393" s="1"/>
  <c r="G395"/>
  <c r="I395" s="1"/>
  <c r="G394"/>
  <c r="I394" s="1"/>
  <c r="I390"/>
  <c r="H389"/>
  <c r="H388" s="1"/>
  <c r="H387" s="1"/>
  <c r="H386" s="1"/>
  <c r="H385" s="1"/>
  <c r="G389"/>
  <c r="I389" s="1"/>
  <c r="G388"/>
  <c r="I388" s="1"/>
  <c r="I384"/>
  <c r="H383"/>
  <c r="H382" s="1"/>
  <c r="G383"/>
  <c r="I383" s="1"/>
  <c r="G382"/>
  <c r="I382" s="1"/>
  <c r="I381"/>
  <c r="H380"/>
  <c r="G380"/>
  <c r="I380" s="1"/>
  <c r="I379"/>
  <c r="H378"/>
  <c r="G378"/>
  <c r="I378" s="1"/>
  <c r="G377"/>
  <c r="I377" s="1"/>
  <c r="H376"/>
  <c r="H375" s="1"/>
  <c r="H374" s="1"/>
  <c r="H373" s="1"/>
  <c r="H372" s="1"/>
  <c r="I370"/>
  <c r="H369"/>
  <c r="G369"/>
  <c r="I369" s="1"/>
  <c r="H368"/>
  <c r="H367" s="1"/>
  <c r="H366" s="1"/>
  <c r="I365"/>
  <c r="H364"/>
  <c r="H361" s="1"/>
  <c r="H360" s="1"/>
  <c r="H359" s="1"/>
  <c r="H358" s="1"/>
  <c r="G364"/>
  <c r="I364" s="1"/>
  <c r="I363"/>
  <c r="H362"/>
  <c r="G362"/>
  <c r="I362" s="1"/>
  <c r="G361"/>
  <c r="I357"/>
  <c r="H356"/>
  <c r="H353" s="1"/>
  <c r="H352" s="1"/>
  <c r="H351" s="1"/>
  <c r="H350" s="1"/>
  <c r="G356"/>
  <c r="I356" s="1"/>
  <c r="I355"/>
  <c r="H354"/>
  <c r="G354"/>
  <c r="I354" s="1"/>
  <c r="G353"/>
  <c r="I353" s="1"/>
  <c r="I348"/>
  <c r="I347"/>
  <c r="G347"/>
  <c r="I346"/>
  <c r="G346"/>
  <c r="I345"/>
  <c r="G344"/>
  <c r="I344" s="1"/>
  <c r="G343"/>
  <c r="I343" s="1"/>
  <c r="G342"/>
  <c r="I342" s="1"/>
  <c r="G341"/>
  <c r="I341" s="1"/>
  <c r="I340"/>
  <c r="H339"/>
  <c r="G339"/>
  <c r="I339" s="1"/>
  <c r="H338"/>
  <c r="I337"/>
  <c r="H336"/>
  <c r="H335" s="1"/>
  <c r="H334" s="1"/>
  <c r="H333" s="1"/>
  <c r="G336"/>
  <c r="I336" s="1"/>
  <c r="G335"/>
  <c r="I335" s="1"/>
  <c r="I332"/>
  <c r="H331"/>
  <c r="G331"/>
  <c r="I331" s="1"/>
  <c r="H330"/>
  <c r="H329" s="1"/>
  <c r="H328"/>
  <c r="I328" s="1"/>
  <c r="H327"/>
  <c r="G327"/>
  <c r="I327" s="1"/>
  <c r="I326"/>
  <c r="H326"/>
  <c r="H325"/>
  <c r="G325"/>
  <c r="I325" s="1"/>
  <c r="H324"/>
  <c r="I323"/>
  <c r="H322"/>
  <c r="H321" s="1"/>
  <c r="G322"/>
  <c r="I322" s="1"/>
  <c r="G321"/>
  <c r="I321" s="1"/>
  <c r="H320"/>
  <c r="I320" s="1"/>
  <c r="H319"/>
  <c r="H318" s="1"/>
  <c r="H317" s="1"/>
  <c r="H316" s="1"/>
  <c r="G319"/>
  <c r="I319" s="1"/>
  <c r="G318"/>
  <c r="I318" s="1"/>
  <c r="I315"/>
  <c r="H314"/>
  <c r="G314"/>
  <c r="I314" s="1"/>
  <c r="H313"/>
  <c r="H312" s="1"/>
  <c r="H311" s="1"/>
  <c r="I310"/>
  <c r="H310"/>
  <c r="H309"/>
  <c r="G309"/>
  <c r="I309" s="1"/>
  <c r="H308"/>
  <c r="H307" s="1"/>
  <c r="I305"/>
  <c r="H304"/>
  <c r="G304"/>
  <c r="I304" s="1"/>
  <c r="I303"/>
  <c r="H302"/>
  <c r="H301" s="1"/>
  <c r="H300" s="1"/>
  <c r="H299" s="1"/>
  <c r="G302"/>
  <c r="I302" s="1"/>
  <c r="G301"/>
  <c r="I301" s="1"/>
  <c r="I297"/>
  <c r="H296"/>
  <c r="H295" s="1"/>
  <c r="H294" s="1"/>
  <c r="H293" s="1"/>
  <c r="G296"/>
  <c r="G295"/>
  <c r="I292"/>
  <c r="H291"/>
  <c r="G291"/>
  <c r="I291" s="1"/>
  <c r="H290"/>
  <c r="I289"/>
  <c r="H288"/>
  <c r="H287" s="1"/>
  <c r="G288"/>
  <c r="I288" s="1"/>
  <c r="G287"/>
  <c r="I287" s="1"/>
  <c r="I286"/>
  <c r="H285"/>
  <c r="G285"/>
  <c r="I285" s="1"/>
  <c r="H284"/>
  <c r="I283"/>
  <c r="H283"/>
  <c r="H282"/>
  <c r="G282"/>
  <c r="I282" s="1"/>
  <c r="H281"/>
  <c r="I280"/>
  <c r="H280"/>
  <c r="H279"/>
  <c r="G279"/>
  <c r="I279" s="1"/>
  <c r="H278"/>
  <c r="I277"/>
  <c r="G277"/>
  <c r="H276"/>
  <c r="G276"/>
  <c r="I276" s="1"/>
  <c r="H275"/>
  <c r="I274"/>
  <c r="H273"/>
  <c r="H272" s="1"/>
  <c r="G273"/>
  <c r="I273" s="1"/>
  <c r="G272"/>
  <c r="I272" s="1"/>
  <c r="I271"/>
  <c r="H270"/>
  <c r="G270"/>
  <c r="I270" s="1"/>
  <c r="H269"/>
  <c r="I268"/>
  <c r="H267"/>
  <c r="H266" s="1"/>
  <c r="G267"/>
  <c r="I267" s="1"/>
  <c r="G266"/>
  <c r="I266" s="1"/>
  <c r="I265"/>
  <c r="H264"/>
  <c r="G264"/>
  <c r="I264" s="1"/>
  <c r="H263"/>
  <c r="I258"/>
  <c r="H257"/>
  <c r="H256" s="1"/>
  <c r="H255" s="1"/>
  <c r="G257"/>
  <c r="I257" s="1"/>
  <c r="G256"/>
  <c r="I256" s="1"/>
  <c r="I254"/>
  <c r="H253"/>
  <c r="H252" s="1"/>
  <c r="H251" s="1"/>
  <c r="G253"/>
  <c r="I253" s="1"/>
  <c r="G252"/>
  <c r="I252" s="1"/>
  <c r="I250"/>
  <c r="H249"/>
  <c r="G249"/>
  <c r="I249" s="1"/>
  <c r="I248"/>
  <c r="H247"/>
  <c r="H246" s="1"/>
  <c r="G247"/>
  <c r="I247" s="1"/>
  <c r="G246"/>
  <c r="I245"/>
  <c r="H244"/>
  <c r="G244"/>
  <c r="I244" s="1"/>
  <c r="I243"/>
  <c r="H242"/>
  <c r="G242"/>
  <c r="I242" s="1"/>
  <c r="H241"/>
  <c r="I237"/>
  <c r="I236"/>
  <c r="G236"/>
  <c r="I235"/>
  <c r="G235"/>
  <c r="I234"/>
  <c r="G233"/>
  <c r="I233" s="1"/>
  <c r="G232"/>
  <c r="I232" s="1"/>
  <c r="I231"/>
  <c r="H230"/>
  <c r="G230"/>
  <c r="I230" s="1"/>
  <c r="H229"/>
  <c r="I228"/>
  <c r="H227"/>
  <c r="H226" s="1"/>
  <c r="G227"/>
  <c r="I227" s="1"/>
  <c r="G226"/>
  <c r="I226" s="1"/>
  <c r="I225"/>
  <c r="H224"/>
  <c r="G224"/>
  <c r="I224" s="1"/>
  <c r="H223"/>
  <c r="I222"/>
  <c r="H221"/>
  <c r="H220" s="1"/>
  <c r="G221"/>
  <c r="I221" s="1"/>
  <c r="G220"/>
  <c r="I220" s="1"/>
  <c r="I219"/>
  <c r="I218"/>
  <c r="G218"/>
  <c r="I217"/>
  <c r="G217"/>
  <c r="I213"/>
  <c r="H212"/>
  <c r="G212"/>
  <c r="I212" s="1"/>
  <c r="H211"/>
  <c r="H210" s="1"/>
  <c r="H209" s="1"/>
  <c r="H207"/>
  <c r="I207" s="1"/>
  <c r="H206"/>
  <c r="H205" s="1"/>
  <c r="G206"/>
  <c r="I206" s="1"/>
  <c r="G205"/>
  <c r="I204"/>
  <c r="H203"/>
  <c r="G203"/>
  <c r="I203" s="1"/>
  <c r="H202"/>
  <c r="I201"/>
  <c r="H200"/>
  <c r="H199" s="1"/>
  <c r="G200"/>
  <c r="I200" s="1"/>
  <c r="G199"/>
  <c r="I199" s="1"/>
  <c r="I195"/>
  <c r="H194"/>
  <c r="H193" s="1"/>
  <c r="G194"/>
  <c r="I194" s="1"/>
  <c r="G193"/>
  <c r="I193" s="1"/>
  <c r="H192"/>
  <c r="I192" s="1"/>
  <c r="H191"/>
  <c r="H190" s="1"/>
  <c r="H189" s="1"/>
  <c r="H188" s="1"/>
  <c r="G191"/>
  <c r="I191" s="1"/>
  <c r="G190"/>
  <c r="I187"/>
  <c r="H186"/>
  <c r="G186"/>
  <c r="I186" s="1"/>
  <c r="H185"/>
  <c r="H184" s="1"/>
  <c r="H174" s="1"/>
  <c r="I183"/>
  <c r="H182"/>
  <c r="G182"/>
  <c r="I182" s="1"/>
  <c r="I181"/>
  <c r="H180"/>
  <c r="G180"/>
  <c r="I180" s="1"/>
  <c r="H179"/>
  <c r="I178"/>
  <c r="H177"/>
  <c r="H176" s="1"/>
  <c r="H175" s="1"/>
  <c r="G177"/>
  <c r="I177" s="1"/>
  <c r="G176"/>
  <c r="I176" s="1"/>
  <c r="I172"/>
  <c r="H171"/>
  <c r="H170" s="1"/>
  <c r="G171"/>
  <c r="I171" s="1"/>
  <c r="G170"/>
  <c r="I170" s="1"/>
  <c r="I169"/>
  <c r="H168"/>
  <c r="G168"/>
  <c r="I168" s="1"/>
  <c r="H167"/>
  <c r="H166" s="1"/>
  <c r="I165"/>
  <c r="H164"/>
  <c r="G164"/>
  <c r="I164" s="1"/>
  <c r="H163"/>
  <c r="I162"/>
  <c r="H161"/>
  <c r="H160" s="1"/>
  <c r="H159" s="1"/>
  <c r="H158" s="1"/>
  <c r="H157" s="1"/>
  <c r="G161"/>
  <c r="I161" s="1"/>
  <c r="G160"/>
  <c r="I160" s="1"/>
  <c r="I156"/>
  <c r="H155"/>
  <c r="H154" s="1"/>
  <c r="G155"/>
  <c r="I155" s="1"/>
  <c r="G154"/>
  <c r="I154" s="1"/>
  <c r="H153"/>
  <c r="I153" s="1"/>
  <c r="H152"/>
  <c r="H151" s="1"/>
  <c r="G152"/>
  <c r="I152" s="1"/>
  <c r="G151"/>
  <c r="I151" s="1"/>
  <c r="I150"/>
  <c r="H149"/>
  <c r="G149"/>
  <c r="I149" s="1"/>
  <c r="H148"/>
  <c r="I146"/>
  <c r="H145"/>
  <c r="G145"/>
  <c r="I145" s="1"/>
  <c r="G144"/>
  <c r="I144" s="1"/>
  <c r="H143"/>
  <c r="H142" s="1"/>
  <c r="H141" s="1"/>
  <c r="I138"/>
  <c r="G138"/>
  <c r="H137"/>
  <c r="G137"/>
  <c r="I137" s="1"/>
  <c r="H136"/>
  <c r="I135"/>
  <c r="G134"/>
  <c r="I134" s="1"/>
  <c r="G133"/>
  <c r="I133" s="1"/>
  <c r="I132"/>
  <c r="H131"/>
  <c r="G131"/>
  <c r="I131" s="1"/>
  <c r="H130"/>
  <c r="H129" s="1"/>
  <c r="H128" s="1"/>
  <c r="H127" s="1"/>
  <c r="I125"/>
  <c r="H124"/>
  <c r="H123" s="1"/>
  <c r="H122" s="1"/>
  <c r="H121" s="1"/>
  <c r="H111" s="1"/>
  <c r="G124"/>
  <c r="I124" s="1"/>
  <c r="G123"/>
  <c r="I120"/>
  <c r="I119"/>
  <c r="G119"/>
  <c r="I118"/>
  <c r="G118"/>
  <c r="I117"/>
  <c r="G116"/>
  <c r="I116" s="1"/>
  <c r="G115"/>
  <c r="I115" s="1"/>
  <c r="G114"/>
  <c r="I114" s="1"/>
  <c r="G113"/>
  <c r="I113" s="1"/>
  <c r="G112"/>
  <c r="I112" s="1"/>
  <c r="I110"/>
  <c r="G109"/>
  <c r="I109" s="1"/>
  <c r="I108"/>
  <c r="I107"/>
  <c r="G107"/>
  <c r="I105"/>
  <c r="H104"/>
  <c r="G104"/>
  <c r="I104" s="1"/>
  <c r="I103"/>
  <c r="G102"/>
  <c r="I102" s="1"/>
  <c r="H101"/>
  <c r="I100"/>
  <c r="H99"/>
  <c r="H98" s="1"/>
  <c r="H97" s="1"/>
  <c r="G99"/>
  <c r="I99" s="1"/>
  <c r="G98"/>
  <c r="I98" s="1"/>
  <c r="I96"/>
  <c r="I95"/>
  <c r="H94"/>
  <c r="G94"/>
  <c r="I94" s="1"/>
  <c r="H93"/>
  <c r="I93" s="1"/>
  <c r="H92"/>
  <c r="G92"/>
  <c r="I92" s="1"/>
  <c r="H91"/>
  <c r="G91"/>
  <c r="I91" s="1"/>
  <c r="H90"/>
  <c r="H89" s="1"/>
  <c r="H88" s="1"/>
  <c r="H79" s="1"/>
  <c r="I87"/>
  <c r="G86"/>
  <c r="I86" s="1"/>
  <c r="G85"/>
  <c r="I85" s="1"/>
  <c r="I84"/>
  <c r="H83"/>
  <c r="G83"/>
  <c r="I83" s="1"/>
  <c r="H82"/>
  <c r="H81" s="1"/>
  <c r="H80" s="1"/>
  <c r="I78"/>
  <c r="I77"/>
  <c r="G77"/>
  <c r="I76"/>
  <c r="H75"/>
  <c r="G75"/>
  <c r="I75" s="1"/>
  <c r="I74"/>
  <c r="G74"/>
  <c r="H73"/>
  <c r="G73"/>
  <c r="I73" s="1"/>
  <c r="H72"/>
  <c r="H71" s="1"/>
  <c r="H70" s="1"/>
  <c r="I69"/>
  <c r="H68"/>
  <c r="H67" s="1"/>
  <c r="H66" s="1"/>
  <c r="H65" s="1"/>
  <c r="G68"/>
  <c r="I68" s="1"/>
  <c r="G67"/>
  <c r="I67" s="1"/>
  <c r="I64"/>
  <c r="I63"/>
  <c r="G63"/>
  <c r="I62"/>
  <c r="G62"/>
  <c r="I61"/>
  <c r="H61"/>
  <c r="H60"/>
  <c r="G60"/>
  <c r="I60" s="1"/>
  <c r="I59"/>
  <c r="H58"/>
  <c r="G58"/>
  <c r="I58" s="1"/>
  <c r="G57"/>
  <c r="I57" s="1"/>
  <c r="H56"/>
  <c r="H55" s="1"/>
  <c r="H54"/>
  <c r="I54" s="1"/>
  <c r="H53"/>
  <c r="G53"/>
  <c r="I53" s="1"/>
  <c r="H52"/>
  <c r="G52"/>
  <c r="I52" s="1"/>
  <c r="H51"/>
  <c r="H50" s="1"/>
  <c r="I49"/>
  <c r="H48"/>
  <c r="G48"/>
  <c r="I48" s="1"/>
  <c r="H47"/>
  <c r="I46"/>
  <c r="G45"/>
  <c r="I45" s="1"/>
  <c r="I44"/>
  <c r="H43"/>
  <c r="G43"/>
  <c r="I43" s="1"/>
  <c r="H42"/>
  <c r="H41" s="1"/>
  <c r="I39"/>
  <c r="H38"/>
  <c r="H37" s="1"/>
  <c r="H36" s="1"/>
  <c r="G38"/>
  <c r="I38" s="1"/>
  <c r="G37"/>
  <c r="I37" s="1"/>
  <c r="I34"/>
  <c r="H33"/>
  <c r="G33"/>
  <c r="I33" s="1"/>
  <c r="I32"/>
  <c r="H31"/>
  <c r="G31"/>
  <c r="I31" s="1"/>
  <c r="I30"/>
  <c r="H29"/>
  <c r="G29"/>
  <c r="I29" s="1"/>
  <c r="H28"/>
  <c r="H27" s="1"/>
  <c r="I26"/>
  <c r="H25"/>
  <c r="G25"/>
  <c r="I25" s="1"/>
  <c r="H24"/>
  <c r="H23" s="1"/>
  <c r="H22" s="1"/>
  <c r="H21" s="1"/>
  <c r="I20"/>
  <c r="H19"/>
  <c r="G19"/>
  <c r="I19" s="1"/>
  <c r="H18"/>
  <c r="H17" s="1"/>
  <c r="H16" s="1"/>
  <c r="I295" l="1"/>
  <c r="I296"/>
  <c r="G428"/>
  <c r="I428" s="1"/>
  <c r="I644"/>
  <c r="I476"/>
  <c r="G475"/>
  <c r="I475" s="1"/>
  <c r="I699"/>
  <c r="H15"/>
  <c r="H40"/>
  <c r="H35" s="1"/>
  <c r="I123"/>
  <c r="I190"/>
  <c r="I205"/>
  <c r="I246"/>
  <c r="H298"/>
  <c r="H147"/>
  <c r="H216"/>
  <c r="H215" s="1"/>
  <c r="H214" s="1"/>
  <c r="H240"/>
  <c r="H239" s="1"/>
  <c r="H238" s="1"/>
  <c r="H262"/>
  <c r="H261" s="1"/>
  <c r="H260" s="1"/>
  <c r="H259" s="1"/>
  <c r="H349"/>
  <c r="I361"/>
  <c r="H140"/>
  <c r="H139" s="1"/>
  <c r="H126" s="1"/>
  <c r="H173"/>
  <c r="H198"/>
  <c r="H197" s="1"/>
  <c r="H196" s="1"/>
  <c r="H306"/>
  <c r="H371"/>
  <c r="H392"/>
  <c r="H391" s="1"/>
  <c r="G18"/>
  <c r="G24"/>
  <c r="G28"/>
  <c r="G36"/>
  <c r="I36" s="1"/>
  <c r="G42"/>
  <c r="G47"/>
  <c r="I47" s="1"/>
  <c r="G51"/>
  <c r="G56"/>
  <c r="G66"/>
  <c r="G72"/>
  <c r="G82"/>
  <c r="G90"/>
  <c r="G101"/>
  <c r="G106"/>
  <c r="I106" s="1"/>
  <c r="G122"/>
  <c r="G130"/>
  <c r="G136"/>
  <c r="I136" s="1"/>
  <c r="G143"/>
  <c r="G148"/>
  <c r="G163"/>
  <c r="I163" s="1"/>
  <c r="G167"/>
  <c r="G175"/>
  <c r="I175" s="1"/>
  <c r="G179"/>
  <c r="I179" s="1"/>
  <c r="G185"/>
  <c r="G189"/>
  <c r="G202"/>
  <c r="G211"/>
  <c r="G223"/>
  <c r="G229"/>
  <c r="I229" s="1"/>
  <c r="G241"/>
  <c r="G251"/>
  <c r="I251" s="1"/>
  <c r="G255"/>
  <c r="I255" s="1"/>
  <c r="G263"/>
  <c r="G269"/>
  <c r="I269" s="1"/>
  <c r="G275"/>
  <c r="I275" s="1"/>
  <c r="G278"/>
  <c r="I278" s="1"/>
  <c r="G281"/>
  <c r="I281" s="1"/>
  <c r="G284"/>
  <c r="I284" s="1"/>
  <c r="G290"/>
  <c r="I290" s="1"/>
  <c r="G294"/>
  <c r="G300"/>
  <c r="G308"/>
  <c r="G313"/>
  <c r="G317"/>
  <c r="G324"/>
  <c r="I324" s="1"/>
  <c r="G330"/>
  <c r="G338"/>
  <c r="I338" s="1"/>
  <c r="G352"/>
  <c r="G360"/>
  <c r="G368"/>
  <c r="G376"/>
  <c r="G387"/>
  <c r="G393"/>
  <c r="I393" s="1"/>
  <c r="G399"/>
  <c r="H530"/>
  <c r="H524" s="1"/>
  <c r="H635"/>
  <c r="H456"/>
  <c r="H455" s="1"/>
  <c r="H454" s="1"/>
  <c r="H412" s="1"/>
  <c r="H411" s="1"/>
  <c r="H608"/>
  <c r="H607" s="1"/>
  <c r="I416"/>
  <c r="I420"/>
  <c r="G438"/>
  <c r="G463"/>
  <c r="G502"/>
  <c r="G508"/>
  <c r="G514"/>
  <c r="I514" s="1"/>
  <c r="G520"/>
  <c r="I520" s="1"/>
  <c r="G526"/>
  <c r="G532"/>
  <c r="G538"/>
  <c r="G549"/>
  <c r="G557"/>
  <c r="G560"/>
  <c r="I560" s="1"/>
  <c r="G564"/>
  <c r="G575"/>
  <c r="G581"/>
  <c r="I581" s="1"/>
  <c r="G585"/>
  <c r="G590"/>
  <c r="I590" s="1"/>
  <c r="G594"/>
  <c r="G602"/>
  <c r="G611"/>
  <c r="G617"/>
  <c r="G632"/>
  <c r="G638"/>
  <c r="G643"/>
  <c r="G649"/>
  <c r="G655"/>
  <c r="G665"/>
  <c r="G671"/>
  <c r="G675"/>
  <c r="I675" s="1"/>
  <c r="G680"/>
  <c r="G687"/>
  <c r="G698"/>
  <c r="G708"/>
  <c r="I708" s="1"/>
  <c r="G714"/>
  <c r="G415" l="1"/>
  <c r="I415" s="1"/>
  <c r="G697"/>
  <c r="I698"/>
  <c r="G679"/>
  <c r="I679" s="1"/>
  <c r="I680"/>
  <c r="G670"/>
  <c r="I671"/>
  <c r="G654"/>
  <c r="I655"/>
  <c r="G642"/>
  <c r="I643"/>
  <c r="G631"/>
  <c r="I632"/>
  <c r="G610"/>
  <c r="I611"/>
  <c r="G593"/>
  <c r="I594"/>
  <c r="G584"/>
  <c r="I584" s="1"/>
  <c r="I585"/>
  <c r="G574"/>
  <c r="I575"/>
  <c r="G548"/>
  <c r="I548" s="1"/>
  <c r="I549"/>
  <c r="G531"/>
  <c r="I531" s="1"/>
  <c r="I532"/>
  <c r="G507"/>
  <c r="I508"/>
  <c r="I463"/>
  <c r="G456"/>
  <c r="G375"/>
  <c r="I376"/>
  <c r="G359"/>
  <c r="I360"/>
  <c r="G329"/>
  <c r="I330"/>
  <c r="G316"/>
  <c r="I316" s="1"/>
  <c r="I317"/>
  <c r="G307"/>
  <c r="I307" s="1"/>
  <c r="I308"/>
  <c r="G293"/>
  <c r="I293" s="1"/>
  <c r="I294"/>
  <c r="G240"/>
  <c r="I241"/>
  <c r="G216"/>
  <c r="I223"/>
  <c r="I202"/>
  <c r="G198"/>
  <c r="G184"/>
  <c r="I185"/>
  <c r="G147"/>
  <c r="I147" s="1"/>
  <c r="I148"/>
  <c r="G121"/>
  <c r="I122"/>
  <c r="I101"/>
  <c r="G97"/>
  <c r="I97" s="1"/>
  <c r="G81"/>
  <c r="I82"/>
  <c r="G65"/>
  <c r="I65" s="1"/>
  <c r="I66"/>
  <c r="G50"/>
  <c r="I50" s="1"/>
  <c r="I51"/>
  <c r="G41"/>
  <c r="I41" s="1"/>
  <c r="I42"/>
  <c r="G27"/>
  <c r="I27" s="1"/>
  <c r="I28"/>
  <c r="I18"/>
  <c r="G17"/>
  <c r="G713"/>
  <c r="I714"/>
  <c r="G686"/>
  <c r="I687"/>
  <c r="G664"/>
  <c r="I665"/>
  <c r="G648"/>
  <c r="I649"/>
  <c r="G637"/>
  <c r="I638"/>
  <c r="G616"/>
  <c r="I617"/>
  <c r="G601"/>
  <c r="I602"/>
  <c r="G563"/>
  <c r="I564"/>
  <c r="G556"/>
  <c r="I556" s="1"/>
  <c r="I557"/>
  <c r="G537"/>
  <c r="I538"/>
  <c r="G525"/>
  <c r="I525" s="1"/>
  <c r="I526"/>
  <c r="I502"/>
  <c r="G492"/>
  <c r="I492" s="1"/>
  <c r="I438"/>
  <c r="G434"/>
  <c r="G398"/>
  <c r="I399"/>
  <c r="G386"/>
  <c r="I387"/>
  <c r="G367"/>
  <c r="I368"/>
  <c r="G351"/>
  <c r="I352"/>
  <c r="G312"/>
  <c r="I313"/>
  <c r="G299"/>
  <c r="I300"/>
  <c r="G262"/>
  <c r="I263"/>
  <c r="G210"/>
  <c r="I211"/>
  <c r="G188"/>
  <c r="I189"/>
  <c r="G166"/>
  <c r="I166" s="1"/>
  <c r="I167"/>
  <c r="G142"/>
  <c r="I143"/>
  <c r="G129"/>
  <c r="I130"/>
  <c r="G89"/>
  <c r="I90"/>
  <c r="G71"/>
  <c r="I72"/>
  <c r="G55"/>
  <c r="I56"/>
  <c r="G23"/>
  <c r="I24"/>
  <c r="G704"/>
  <c r="G334"/>
  <c r="G159"/>
  <c r="H208"/>
  <c r="H14" s="1"/>
  <c r="H723" s="1"/>
  <c r="G158" l="1"/>
  <c r="I159"/>
  <c r="G703"/>
  <c r="I704"/>
  <c r="I23"/>
  <c r="G22"/>
  <c r="I71"/>
  <c r="G70"/>
  <c r="I70" s="1"/>
  <c r="I89"/>
  <c r="G88"/>
  <c r="I129"/>
  <c r="G128"/>
  <c r="I142"/>
  <c r="G141"/>
  <c r="I188"/>
  <c r="I210"/>
  <c r="G209"/>
  <c r="I209" s="1"/>
  <c r="I299"/>
  <c r="I312"/>
  <c r="G311"/>
  <c r="I311" s="1"/>
  <c r="I351"/>
  <c r="G350"/>
  <c r="I367"/>
  <c r="G366"/>
  <c r="I366" s="1"/>
  <c r="I386"/>
  <c r="G385"/>
  <c r="I385" s="1"/>
  <c r="I398"/>
  <c r="G397"/>
  <c r="I537"/>
  <c r="G530"/>
  <c r="I563"/>
  <c r="G555"/>
  <c r="I601"/>
  <c r="G600"/>
  <c r="I616"/>
  <c r="G615"/>
  <c r="I615" s="1"/>
  <c r="I637"/>
  <c r="G636"/>
  <c r="I648"/>
  <c r="G647"/>
  <c r="I686"/>
  <c r="G685"/>
  <c r="I713"/>
  <c r="G712"/>
  <c r="I17"/>
  <c r="G16"/>
  <c r="G197"/>
  <c r="I198"/>
  <c r="G333"/>
  <c r="I333" s="1"/>
  <c r="I334"/>
  <c r="I434"/>
  <c r="G414"/>
  <c r="I81"/>
  <c r="G80"/>
  <c r="I80" s="1"/>
  <c r="I121"/>
  <c r="G111"/>
  <c r="I111" s="1"/>
  <c r="I184"/>
  <c r="G174"/>
  <c r="I174" s="1"/>
  <c r="I216"/>
  <c r="G215"/>
  <c r="I240"/>
  <c r="G239"/>
  <c r="I329"/>
  <c r="G306"/>
  <c r="I306" s="1"/>
  <c r="I359"/>
  <c r="G358"/>
  <c r="I358" s="1"/>
  <c r="I375"/>
  <c r="G374"/>
  <c r="I507"/>
  <c r="G506"/>
  <c r="I574"/>
  <c r="G573"/>
  <c r="I593"/>
  <c r="G589"/>
  <c r="I610"/>
  <c r="G609"/>
  <c r="I631"/>
  <c r="G630"/>
  <c r="I630" s="1"/>
  <c r="I642"/>
  <c r="G641"/>
  <c r="I641" s="1"/>
  <c r="I654"/>
  <c r="G653"/>
  <c r="I653" s="1"/>
  <c r="I670"/>
  <c r="G669"/>
  <c r="I697"/>
  <c r="G696"/>
  <c r="I55"/>
  <c r="G40"/>
  <c r="I262"/>
  <c r="G261"/>
  <c r="I664"/>
  <c r="G663"/>
  <c r="G455"/>
  <c r="I456"/>
  <c r="G662" l="1"/>
  <c r="I663"/>
  <c r="G260"/>
  <c r="I261"/>
  <c r="G35"/>
  <c r="I35" s="1"/>
  <c r="I40"/>
  <c r="G695"/>
  <c r="I696"/>
  <c r="I609"/>
  <c r="I589"/>
  <c r="G588"/>
  <c r="G572"/>
  <c r="I573"/>
  <c r="G505"/>
  <c r="I505" s="1"/>
  <c r="I506"/>
  <c r="G238"/>
  <c r="I238" s="1"/>
  <c r="I239"/>
  <c r="G214"/>
  <c r="I215"/>
  <c r="G413"/>
  <c r="I414"/>
  <c r="I16"/>
  <c r="G711"/>
  <c r="I711" s="1"/>
  <c r="I712"/>
  <c r="G684"/>
  <c r="I684" s="1"/>
  <c r="I685"/>
  <c r="G646"/>
  <c r="I646" s="1"/>
  <c r="I647"/>
  <c r="G635"/>
  <c r="I635" s="1"/>
  <c r="I636"/>
  <c r="G554"/>
  <c r="I554" s="1"/>
  <c r="I555"/>
  <c r="I530"/>
  <c r="G524"/>
  <c r="I524" s="1"/>
  <c r="G392"/>
  <c r="I397"/>
  <c r="G349"/>
  <c r="I349" s="1"/>
  <c r="I350"/>
  <c r="G140"/>
  <c r="I141"/>
  <c r="G127"/>
  <c r="I127" s="1"/>
  <c r="I128"/>
  <c r="G79"/>
  <c r="I79" s="1"/>
  <c r="I88"/>
  <c r="I455"/>
  <c r="G454"/>
  <c r="I454" s="1"/>
  <c r="I197"/>
  <c r="G196"/>
  <c r="I196" s="1"/>
  <c r="I703"/>
  <c r="G702"/>
  <c r="I158"/>
  <c r="G157"/>
  <c r="G173"/>
  <c r="I173" s="1"/>
  <c r="G668"/>
  <c r="I668" s="1"/>
  <c r="I669"/>
  <c r="G373"/>
  <c r="I374"/>
  <c r="G599"/>
  <c r="I599" s="1"/>
  <c r="I600"/>
  <c r="G21"/>
  <c r="I21" s="1"/>
  <c r="I22"/>
  <c r="G298"/>
  <c r="I298" s="1"/>
  <c r="I373" l="1"/>
  <c r="G372"/>
  <c r="I157"/>
  <c r="G701"/>
  <c r="I701" s="1"/>
  <c r="I702"/>
  <c r="G587"/>
  <c r="I587" s="1"/>
  <c r="I588"/>
  <c r="I140"/>
  <c r="G139"/>
  <c r="I139" s="1"/>
  <c r="I392"/>
  <c r="G391"/>
  <c r="I391" s="1"/>
  <c r="I413"/>
  <c r="G412"/>
  <c r="I214"/>
  <c r="G208"/>
  <c r="I208" s="1"/>
  <c r="I572"/>
  <c r="G571"/>
  <c r="I571" s="1"/>
  <c r="I695"/>
  <c r="G694"/>
  <c r="I694" s="1"/>
  <c r="I260"/>
  <c r="G259"/>
  <c r="I259" s="1"/>
  <c r="I662"/>
  <c r="G661"/>
  <c r="I661" s="1"/>
  <c r="G15"/>
  <c r="G608"/>
  <c r="I608" l="1"/>
  <c r="G607"/>
  <c r="I607" s="1"/>
  <c r="G411"/>
  <c r="I411" s="1"/>
  <c r="I412"/>
  <c r="G371"/>
  <c r="I371" s="1"/>
  <c r="I372"/>
  <c r="I15"/>
  <c r="G126"/>
  <c r="I126" s="1"/>
  <c r="G14" l="1"/>
  <c r="G723" l="1"/>
  <c r="I723" s="1"/>
  <c r="I14"/>
</calcChain>
</file>

<file path=xl/sharedStrings.xml><?xml version="1.0" encoding="utf-8"?>
<sst xmlns="http://schemas.openxmlformats.org/spreadsheetml/2006/main" count="3638" uniqueCount="473">
  <si>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</si>
  <si>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</si>
  <si>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</si>
  <si>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</si>
  <si>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</si>
  <si>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</si>
  <si>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</si>
  <si>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</si>
  <si>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</si>
  <si>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</si>
  <si>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</si>
  <si>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</si>
  <si>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</si>
  <si>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</si>
  <si>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</si>
  <si>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</si>
  <si>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</si>
  <si>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</si>
  <si>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</si>
  <si>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</si>
  <si>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</si>
  <si>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</si>
  <si>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</si>
  <si>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</si>
  <si>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</si>
  <si>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</si>
  <si>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</si>
  <si>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</si>
  <si>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</si>
  <si>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</si>
  <si>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</si>
  <si>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</si>
  <si>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</si>
  <si>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Национальная безопасность и правооохранительная деятельность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</si>
  <si>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</si>
  <si>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</si>
  <si>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</si>
  <si>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</si>
  <si>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</si>
  <si>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</si>
  <si>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</si>
  <si>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</si>
  <si>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</si>
  <si>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</si>
  <si>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</si>
  <si>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</si>
  <si>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</si>
  <si>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</si>
  <si>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</si>
  <si>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</si>
  <si>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</si>
  <si>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</si>
  <si>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</si>
  <si>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</si>
  <si>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</si>
  <si>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</si>
  <si>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</si>
  <si>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</si>
  <si>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</si>
  <si>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</si>
  <si>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</si>
  <si>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</si>
  <si>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</si>
  <si>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</si>
  <si>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</si>
  <si>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</si>
  <si>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</si>
  <si>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</si>
  <si>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</si>
  <si>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</si>
  <si>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</si>
  <si>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</si>
  <si>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</si>
  <si>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</si>
  <si>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</si>
  <si>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</si>
  <si>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</si>
  <si>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</si>
  <si>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</si>
  <si>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</si>
  <si>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</si>
  <si>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</si>
  <si>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</si>
  <si>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</si>
  <si>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</si>
  <si>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</si>
  <si>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</si>
  <si>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</si>
  <si>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</si>
  <si>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</si>
  <si>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</si>
  <si>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</si>
  <si>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</si>
  <si>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</si>
  <si>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</si>
  <si>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</si>
  <si>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</si>
  <si>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</si>
  <si>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</si>
  <si>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</si>
  <si>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</si>
  <si>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</si>
  <si>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</si>
  <si>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</si>
  <si>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</si>
  <si>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</si>
  <si>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</si>
  <si>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</si>
  <si>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</si>
  <si>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</si>
  <si>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</si>
  <si>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</si>
  <si>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</si>
  <si>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</si>
  <si>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</si>
  <si>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</si>
  <si>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</si>
  <si>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</si>
  <si>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</si>
  <si>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</si>
  <si>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</si>
  <si>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</si>
  <si>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</si>
  <si>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</si>
  <si>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</si>
  <si>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</si>
  <si>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</si>
  <si>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</si>
  <si>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</si>
  <si>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</si>
  <si>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</si>
  <si>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</si>
  <si>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</si>
  <si>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</si>
  <si>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</si>
  <si>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</si>
  <si>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</si>
  <si>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</si>
  <si>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</si>
  <si>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</si>
  <si>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</si>
  <si>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</si>
  <si>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</si>
  <si>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</si>
  <si>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</si>
  <si>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</si>
  <si>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</si>
  <si>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</si>
  <si>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</si>
  <si>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</si>
  <si>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</si>
  <si>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</si>
  <si>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</si>
  <si>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</si>
  <si>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</si>
  <si>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</si>
  <si>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</si>
  <si>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</si>
  <si>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</si>
  <si>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</si>
  <si>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</si>
  <si>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</si>
  <si>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</si>
  <si>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</si>
  <si>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</si>
  <si>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61 0 00 00000</t>
  </si>
  <si>
    <t>61 1 00 00000</t>
  </si>
  <si>
    <t>61 1 00 80560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</si>
  <si>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</si>
  <si>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</si>
  <si>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</si>
  <si>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</si>
  <si>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</si>
  <si>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</si>
  <si>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</si>
  <si>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</si>
  <si>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</si>
  <si>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</si>
  <si>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</si>
  <si>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</si>
  <si>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</si>
  <si>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</si>
  <si>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</si>
  <si>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</si>
  <si>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</si>
  <si>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</si>
  <si>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</si>
  <si>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</si>
  <si>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</si>
  <si>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</si>
  <si>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</si>
  <si>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</si>
  <si>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</si>
  <si>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</si>
  <si>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</si>
  <si>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</si>
  <si>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</si>
  <si>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</si>
  <si>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</si>
  <si>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</si>
  <si>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</si>
  <si>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</si>
  <si>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</si>
  <si>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</si>
  <si>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</si>
  <si>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</si>
  <si>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</si>
  <si>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</si>
  <si>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</si>
  <si>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</si>
  <si>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</si>
  <si>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</si>
  <si>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</si>
  <si>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</si>
  <si>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</si>
  <si>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</si>
  <si>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</si>
  <si>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</si>
  <si>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</si>
  <si>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</si>
  <si>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</si>
  <si>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</si>
  <si>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</si>
  <si>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</si>
  <si>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</si>
  <si>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</si>
  <si>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</si>
  <si>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</si>
  <si>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</si>
  <si>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</si>
  <si>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</si>
  <si>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</si>
  <si>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</si>
  <si>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61 1 00 81010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</si>
  <si>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</si>
  <si>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</si>
  <si>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</si>
  <si>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</si>
  <si>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</si>
  <si>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</si>
  <si>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</si>
  <si>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</si>
  <si>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</si>
  <si>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</si>
  <si>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</si>
  <si>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</si>
  <si>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</si>
  <si>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</si>
  <si>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</si>
  <si>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</si>
  <si>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</si>
  <si>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</si>
  <si>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</si>
  <si>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</si>
  <si>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</si>
  <si>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</si>
  <si>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</si>
  <si>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</si>
  <si>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</si>
  <si>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</si>
  <si>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</si>
  <si>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</si>
  <si>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</si>
  <si>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</si>
  <si>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</si>
  <si>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</si>
  <si>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</si>
  <si>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</si>
  <si>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</si>
  <si>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</si>
  <si>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</si>
  <si>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</si>
  <si>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</si>
  <si>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</si>
  <si>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</si>
  <si>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</si>
  <si>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</si>
  <si>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</si>
  <si>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</si>
  <si>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</si>
  <si>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</si>
  <si>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</si>
  <si>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</si>
  <si>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</si>
  <si>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</si>
  <si>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</si>
  <si>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</si>
  <si>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</si>
  <si>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</si>
  <si>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</si>
  <si>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Национаьной стратегии действий в интересах детей на 2012-2017 годы"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</si>
  <si>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</si>
  <si>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</si>
  <si>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</si>
  <si>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</si>
  <si>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</si>
  <si>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</si>
  <si>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</si>
  <si>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</si>
  <si>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</si>
  <si>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</si>
  <si>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</si>
  <si>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</si>
  <si>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</si>
  <si>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</si>
  <si>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</si>
  <si>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</si>
  <si>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</si>
  <si>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</si>
  <si>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</si>
  <si>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</si>
  <si>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</si>
  <si>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</si>
  <si>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</si>
  <si>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</si>
  <si>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</si>
  <si>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</si>
  <si>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</si>
  <si>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</si>
  <si>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</si>
  <si>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</si>
  <si>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</si>
  <si>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</si>
  <si>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</si>
  <si>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</si>
  <si>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</si>
  <si>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</si>
  <si>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</si>
  <si>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</si>
  <si>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</si>
  <si>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</si>
  <si>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</si>
  <si>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</si>
  <si>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</si>
  <si>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Мероприятия в сфере социальной политики, осуществляемые муниципальными органами</t>
  </si>
  <si>
    <t>68 0 00 80570</t>
  </si>
  <si>
    <t>Иные выплаты населению</t>
  </si>
  <si>
    <t>68 0 00 81010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</si>
  <si>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</si>
  <si>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</si>
  <si>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</si>
  <si>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</si>
  <si>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</si>
  <si>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</si>
  <si>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</si>
  <si>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</si>
  <si>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</si>
  <si>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</si>
  <si>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</si>
  <si>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</si>
  <si>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</si>
  <si>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</si>
  <si>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</si>
  <si>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</si>
  <si>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</si>
  <si>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</si>
  <si>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</si>
  <si>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</si>
  <si>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</si>
  <si>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</si>
  <si>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</si>
  <si>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</si>
  <si>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</si>
  <si>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</si>
  <si>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</si>
  <si>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Подпрограмма "Развитие общественного пассажирского транспорта и транспортной инфраструктуры Красноборского района" (2017-2020 годы)"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</si>
  <si>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</si>
  <si>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</si>
  <si>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</si>
  <si>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</si>
  <si>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</si>
  <si>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</si>
  <si>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</si>
  <si>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</si>
  <si>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</si>
  <si>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</si>
  <si>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</si>
  <si>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</si>
  <si>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</si>
  <si>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</si>
  <si>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</si>
  <si>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</si>
  <si>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</si>
  <si>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</si>
  <si>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</si>
  <si>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</si>
  <si>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</si>
  <si>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</si>
  <si>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</si>
  <si>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</si>
  <si>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</si>
  <si>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</si>
  <si>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</si>
  <si>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</si>
  <si>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</si>
  <si>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</si>
  <si>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</si>
  <si>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</si>
  <si>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</si>
  <si>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</si>
  <si>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</si>
  <si>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</si>
  <si>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</si>
  <si>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</si>
  <si>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</si>
  <si>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</si>
  <si>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Поддержка деятельности и создание ресурсных центров для молодежи и ресурсно-информационных центров по поддержке деятельности молодежных добровольческих объединений в муниципальных образованиях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</si>
  <si>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</si>
  <si>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</si>
  <si>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</si>
  <si>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</si>
  <si>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</si>
  <si>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</si>
  <si>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</si>
  <si>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</si>
  <si>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</si>
  <si>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</si>
  <si>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</si>
  <si>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</si>
  <si>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</si>
  <si>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</si>
  <si>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</si>
  <si>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</si>
  <si>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</si>
  <si>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</si>
  <si>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</si>
  <si>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</si>
  <si>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</si>
  <si>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</si>
  <si>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</si>
  <si>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</si>
  <si>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</si>
  <si>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</si>
  <si>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</si>
  <si>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</si>
  <si>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</si>
  <si>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</si>
  <si>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</si>
  <si>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</si>
  <si>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</si>
  <si>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</si>
  <si>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</si>
  <si>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</si>
  <si>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</si>
  <si>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</si>
  <si>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</si>
  <si>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</si>
  <si>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</si>
  <si>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</si>
  <si>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</si>
  <si>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</si>
  <si>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Повышение средней заработной платы работников муниципальных учреждений культуры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</si>
  <si>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</si>
  <si>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</si>
  <si>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</si>
  <si>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</si>
  <si>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</si>
  <si>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 xml:space="preserve">Реализация мероприятий по укреплению материально-технической базы и развитию противопожарной инфраструктуры в муниципальных образовательных организациях 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</si>
  <si>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</si>
  <si>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</si>
  <si>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</si>
  <si>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</si>
  <si>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</si>
  <si>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</si>
  <si>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</si>
  <si>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</si>
  <si>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</si>
  <si>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</si>
  <si>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</si>
  <si>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</si>
  <si>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от 25.02.2020 года № 8</t>
  </si>
  <si>
    <t>05 8 00 80200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</si>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</sst>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7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753"/>
  <sheetViews>
    <sheetView tabSelected="1" zoomScale="97" zoomScaleNormal="97" workbookViewId="0">
      <selection activeCell="H298" sqref="H298"/>
    </sheetView>
  </sheetViews>
  <sheetFormatPr defaultColWidth="8.88671875" defaultRowHeight="13.2"/>
  <cols>
    <col min="1" max="1" width="95.5546875" style="1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6.44140625" style="7" customWidth="1"/>
    <col min="7" max="7" width="8.33203125" style="89" hidden="1" customWidth="1"/>
    <col min="8" max="8" width="8.33203125" style="38" hidden="1" customWidth="1"/>
    <col min="9" max="9" width="10.6640625" style="38" customWidth="1"/>
    <col min="10" max="16384" width="8.88671875" style="1"/>
  </cols>
  <sheetData>
    <row r="1" spans="1:13" ht="6" customHeight="1">
      <c r="A1" s="92" t="s">
        <v>26</v>
      </c>
      <c r="B1" s="92"/>
      <c r="C1" s="92"/>
      <c r="D1" s="92"/>
      <c r="E1" s="92"/>
      <c r="F1" s="92"/>
      <c r="I1" s="73"/>
    </row>
    <row r="2" spans="1:13">
      <c r="A2" s="91"/>
      <c r="B2" s="91"/>
      <c r="C2" s="91"/>
      <c r="D2" s="91"/>
      <c r="E2" s="91"/>
      <c r="F2" s="91"/>
      <c r="I2" s="73" t="s">
        <v>472</v>
      </c>
    </row>
    <row r="3" spans="1:13">
      <c r="A3" s="91"/>
      <c r="B3" s="91"/>
      <c r="C3" s="91"/>
      <c r="D3" s="91"/>
      <c r="E3" s="91"/>
      <c r="F3" s="91"/>
      <c r="I3" s="74" t="s">
        <v>395</v>
      </c>
    </row>
    <row r="4" spans="1:13">
      <c r="A4" s="91"/>
      <c r="B4" s="91"/>
      <c r="C4" s="91"/>
      <c r="D4" s="91"/>
      <c r="E4" s="91"/>
      <c r="F4" s="91"/>
      <c r="I4" s="110" t="s">
        <v>470</v>
      </c>
    </row>
    <row r="5" spans="1:13">
      <c r="A5" s="91"/>
      <c r="B5" s="91"/>
      <c r="C5" s="91"/>
      <c r="D5" s="91"/>
      <c r="E5" s="91"/>
      <c r="F5" s="91"/>
      <c r="I5" s="73"/>
    </row>
    <row r="6" spans="1:13">
      <c r="A6" s="91"/>
      <c r="B6" s="91"/>
      <c r="C6" s="91"/>
      <c r="D6" s="91"/>
      <c r="E6" s="91"/>
      <c r="F6" s="91"/>
      <c r="I6" s="73" t="s">
        <v>437</v>
      </c>
    </row>
    <row r="7" spans="1:13">
      <c r="A7" s="91"/>
      <c r="B7" s="91"/>
      <c r="C7" s="91"/>
      <c r="D7" s="91"/>
      <c r="E7" s="91"/>
      <c r="F7" s="91"/>
      <c r="I7" s="74" t="s">
        <v>395</v>
      </c>
    </row>
    <row r="8" spans="1:13">
      <c r="A8" s="91"/>
      <c r="B8" s="91"/>
      <c r="C8" s="91"/>
      <c r="D8" s="91"/>
      <c r="E8" s="91"/>
      <c r="F8" s="91"/>
      <c r="I8" s="78" t="s">
        <v>438</v>
      </c>
    </row>
    <row r="9" spans="1:13">
      <c r="A9" s="91"/>
      <c r="B9" s="91"/>
      <c r="C9" s="91"/>
      <c r="D9" s="91"/>
      <c r="E9" s="91"/>
      <c r="F9" s="91"/>
    </row>
    <row r="10" spans="1:13" s="10" customFormat="1" ht="29.25" customHeight="1">
      <c r="A10" s="116" t="s">
        <v>396</v>
      </c>
      <c r="B10" s="116"/>
      <c r="C10" s="116"/>
      <c r="D10" s="116"/>
      <c r="E10" s="116"/>
      <c r="F10" s="116"/>
      <c r="G10" s="116"/>
      <c r="H10" s="116"/>
      <c r="I10" s="116"/>
    </row>
    <row r="11" spans="1:13" ht="13.5" customHeight="1">
      <c r="A11" s="115"/>
      <c r="B11" s="115"/>
      <c r="C11" s="115"/>
      <c r="D11" s="115"/>
      <c r="E11" s="115"/>
      <c r="F11" s="115"/>
      <c r="G11" s="115"/>
    </row>
    <row r="12" spans="1:13" ht="36">
      <c r="A12" s="68" t="s">
        <v>3</v>
      </c>
      <c r="B12" s="68" t="s">
        <v>32</v>
      </c>
      <c r="C12" s="67" t="s">
        <v>262</v>
      </c>
      <c r="D12" s="67" t="s">
        <v>4</v>
      </c>
      <c r="E12" s="67" t="s">
        <v>0</v>
      </c>
      <c r="F12" s="67" t="s">
        <v>346</v>
      </c>
      <c r="G12" s="90" t="s">
        <v>42</v>
      </c>
      <c r="H12" s="90" t="s">
        <v>439</v>
      </c>
      <c r="I12" s="90" t="s">
        <v>42</v>
      </c>
    </row>
    <row r="13" spans="1:13" s="79" customFormat="1" ht="10.95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1">
        <v>7</v>
      </c>
      <c r="H13" s="111">
        <v>8</v>
      </c>
      <c r="I13" s="111">
        <v>7</v>
      </c>
    </row>
    <row r="14" spans="1:13" s="10" customFormat="1" ht="13.8">
      <c r="A14" s="25" t="s">
        <v>35</v>
      </c>
      <c r="B14" s="16" t="s">
        <v>22</v>
      </c>
      <c r="C14" s="27"/>
      <c r="D14" s="27"/>
      <c r="E14" s="27"/>
      <c r="F14" s="27"/>
      <c r="G14" s="63">
        <f>G15+G126+G208+G259+G349+G111+G173+G298+G196</f>
        <v>202022.69999999998</v>
      </c>
      <c r="H14" s="63">
        <f>H15+H126+H208+H259+H349+H111+H173+H298+H196</f>
        <v>37485</v>
      </c>
      <c r="I14" s="63">
        <f>G14+H14</f>
        <v>239507.69999999998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42130.3</v>
      </c>
      <c r="H15" s="63">
        <f t="shared" ref="H15" si="0">H16+H21+H35+H70+H79+H65</f>
        <v>2068.2999999999997</v>
      </c>
      <c r="I15" s="63">
        <f t="shared" ref="I15:I78" si="1">G15+H15</f>
        <v>44198.600000000006</v>
      </c>
    </row>
    <row r="16" spans="1:13" s="4" customFormat="1" ht="13.8">
      <c r="A16" s="22" t="s">
        <v>282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  <c r="J16" s="10"/>
      <c r="K16" s="10"/>
      <c r="L16" s="10"/>
      <c r="M16" s="10"/>
    </row>
    <row r="17" spans="1:9" s="8" customFormat="1" ht="12">
      <c r="A17" s="21" t="s">
        <v>59</v>
      </c>
      <c r="B17" s="20" t="s">
        <v>22</v>
      </c>
      <c r="C17" s="20" t="s">
        <v>5</v>
      </c>
      <c r="D17" s="20" t="s">
        <v>6</v>
      </c>
      <c r="E17" s="20" t="s">
        <v>145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60</v>
      </c>
      <c r="B18" s="20" t="s">
        <v>22</v>
      </c>
      <c r="C18" s="20" t="s">
        <v>5</v>
      </c>
      <c r="D18" s="20" t="s">
        <v>6</v>
      </c>
      <c r="E18" s="20" t="s">
        <v>146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9.25" customHeight="1">
      <c r="A19" s="21" t="s">
        <v>62</v>
      </c>
      <c r="B19" s="20" t="s">
        <v>22</v>
      </c>
      <c r="C19" s="20" t="s">
        <v>5</v>
      </c>
      <c r="D19" s="20" t="s">
        <v>6</v>
      </c>
      <c r="E19" s="20" t="s">
        <v>146</v>
      </c>
      <c r="F19" s="20" t="s">
        <v>61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64</v>
      </c>
      <c r="B20" s="20" t="s">
        <v>22</v>
      </c>
      <c r="C20" s="20" t="s">
        <v>5</v>
      </c>
      <c r="D20" s="20" t="s">
        <v>6</v>
      </c>
      <c r="E20" s="20" t="s">
        <v>146</v>
      </c>
      <c r="F20" s="20" t="s">
        <v>63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65</v>
      </c>
      <c r="B22" s="20" t="s">
        <v>22</v>
      </c>
      <c r="C22" s="20" t="s">
        <v>5</v>
      </c>
      <c r="D22" s="20" t="s">
        <v>7</v>
      </c>
      <c r="E22" s="20" t="s">
        <v>147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66</v>
      </c>
      <c r="B23" s="20" t="s">
        <v>22</v>
      </c>
      <c r="C23" s="20" t="s">
        <v>5</v>
      </c>
      <c r="D23" s="20" t="s">
        <v>7</v>
      </c>
      <c r="E23" s="20" t="s">
        <v>148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60</v>
      </c>
      <c r="B24" s="20" t="s">
        <v>22</v>
      </c>
      <c r="C24" s="20" t="s">
        <v>5</v>
      </c>
      <c r="D24" s="20" t="s">
        <v>7</v>
      </c>
      <c r="E24" s="20" t="s">
        <v>149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7.75" customHeight="1">
      <c r="A25" s="21" t="s">
        <v>62</v>
      </c>
      <c r="B25" s="20" t="s">
        <v>22</v>
      </c>
      <c r="C25" s="20" t="s">
        <v>5</v>
      </c>
      <c r="D25" s="20" t="s">
        <v>7</v>
      </c>
      <c r="E25" s="20" t="s">
        <v>149</v>
      </c>
      <c r="F25" s="20" t="s">
        <v>61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64</v>
      </c>
      <c r="B26" s="20" t="s">
        <v>22</v>
      </c>
      <c r="C26" s="20" t="s">
        <v>5</v>
      </c>
      <c r="D26" s="20" t="s">
        <v>7</v>
      </c>
      <c r="E26" s="20" t="s">
        <v>149</v>
      </c>
      <c r="F26" s="20" t="s">
        <v>63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67</v>
      </c>
      <c r="B27" s="20" t="s">
        <v>22</v>
      </c>
      <c r="C27" s="20" t="s">
        <v>5</v>
      </c>
      <c r="D27" s="20" t="s">
        <v>7</v>
      </c>
      <c r="E27" s="20" t="s">
        <v>150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60</v>
      </c>
      <c r="B28" s="20" t="s">
        <v>22</v>
      </c>
      <c r="C28" s="20" t="s">
        <v>5</v>
      </c>
      <c r="D28" s="20" t="s">
        <v>7</v>
      </c>
      <c r="E28" s="20" t="s">
        <v>151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8.5" customHeight="1">
      <c r="A29" s="21" t="s">
        <v>62</v>
      </c>
      <c r="B29" s="20" t="s">
        <v>22</v>
      </c>
      <c r="C29" s="20" t="s">
        <v>5</v>
      </c>
      <c r="D29" s="20" t="s">
        <v>7</v>
      </c>
      <c r="E29" s="20" t="s">
        <v>151</v>
      </c>
      <c r="F29" s="20" t="s">
        <v>61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64</v>
      </c>
      <c r="B30" s="20" t="s">
        <v>22</v>
      </c>
      <c r="C30" s="20" t="s">
        <v>5</v>
      </c>
      <c r="D30" s="20" t="s">
        <v>7</v>
      </c>
      <c r="E30" s="20" t="s">
        <v>151</v>
      </c>
      <c r="F30" s="20" t="s">
        <v>63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70</v>
      </c>
      <c r="B31" s="20" t="s">
        <v>22</v>
      </c>
      <c r="C31" s="20" t="s">
        <v>5</v>
      </c>
      <c r="D31" s="20" t="s">
        <v>7</v>
      </c>
      <c r="E31" s="20" t="s">
        <v>151</v>
      </c>
      <c r="F31" s="20" t="s">
        <v>68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90</v>
      </c>
      <c r="B32" s="20" t="s">
        <v>22</v>
      </c>
      <c r="C32" s="20" t="s">
        <v>5</v>
      </c>
      <c r="D32" s="20" t="s">
        <v>7</v>
      </c>
      <c r="E32" s="20" t="s">
        <v>151</v>
      </c>
      <c r="F32" s="20" t="s">
        <v>69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72</v>
      </c>
      <c r="B33" s="20" t="s">
        <v>22</v>
      </c>
      <c r="C33" s="20" t="s">
        <v>5</v>
      </c>
      <c r="D33" s="20" t="s">
        <v>7</v>
      </c>
      <c r="E33" s="20" t="s">
        <v>151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73</v>
      </c>
      <c r="B34" s="20" t="s">
        <v>22</v>
      </c>
      <c r="C34" s="20" t="s">
        <v>5</v>
      </c>
      <c r="D34" s="20" t="s">
        <v>7</v>
      </c>
      <c r="E34" s="20" t="s">
        <v>151</v>
      </c>
      <c r="F34" s="20" t="s">
        <v>71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283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26506.3</v>
      </c>
      <c r="H35" s="65">
        <f t="shared" ref="H35" si="11">H40+H36</f>
        <v>225.1</v>
      </c>
      <c r="I35" s="65">
        <f t="shared" si="1"/>
        <v>26731.399999999998</v>
      </c>
    </row>
    <row r="36" spans="1:9" s="8" customFormat="1" ht="12">
      <c r="A36" s="21" t="s">
        <v>276</v>
      </c>
      <c r="B36" s="20" t="s">
        <v>22</v>
      </c>
      <c r="C36" s="20" t="s">
        <v>5</v>
      </c>
      <c r="D36" s="20" t="s">
        <v>14</v>
      </c>
      <c r="E36" s="20" t="s">
        <v>152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92</v>
      </c>
      <c r="B37" s="20" t="s">
        <v>22</v>
      </c>
      <c r="C37" s="20" t="s">
        <v>5</v>
      </c>
      <c r="D37" s="20" t="s">
        <v>14</v>
      </c>
      <c r="E37" s="20" t="s">
        <v>265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70</v>
      </c>
      <c r="B38" s="20" t="s">
        <v>22</v>
      </c>
      <c r="C38" s="20" t="s">
        <v>5</v>
      </c>
      <c r="D38" s="20" t="s">
        <v>14</v>
      </c>
      <c r="E38" s="20" t="s">
        <v>265</v>
      </c>
      <c r="F38" s="20" t="s">
        <v>68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90</v>
      </c>
      <c r="B39" s="20" t="s">
        <v>22</v>
      </c>
      <c r="C39" s="20" t="s">
        <v>5</v>
      </c>
      <c r="D39" s="20" t="s">
        <v>14</v>
      </c>
      <c r="E39" s="20" t="s">
        <v>265</v>
      </c>
      <c r="F39" s="20" t="s">
        <v>69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91</v>
      </c>
      <c r="B40" s="20" t="s">
        <v>22</v>
      </c>
      <c r="C40" s="20" t="s">
        <v>5</v>
      </c>
      <c r="D40" s="20" t="s">
        <v>14</v>
      </c>
      <c r="E40" s="20" t="s">
        <v>153</v>
      </c>
      <c r="F40" s="20"/>
      <c r="G40" s="64">
        <f>G55+G41+G47+G50+G62</f>
        <v>26481.3</v>
      </c>
      <c r="H40" s="64">
        <f t="shared" ref="H40" si="13">H55+H41+H47+H50+H62</f>
        <v>225.1</v>
      </c>
      <c r="I40" s="64">
        <f t="shared" si="1"/>
        <v>26706.399999999998</v>
      </c>
    </row>
    <row r="41" spans="1:9" s="52" customFormat="1" ht="12">
      <c r="A41" s="21" t="s">
        <v>402</v>
      </c>
      <c r="B41" s="86" t="s">
        <v>22</v>
      </c>
      <c r="C41" s="86" t="s">
        <v>5</v>
      </c>
      <c r="D41" s="86" t="s">
        <v>14</v>
      </c>
      <c r="E41" s="86" t="s">
        <v>380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">
      <c r="A42" s="21" t="s">
        <v>311</v>
      </c>
      <c r="B42" s="20" t="s">
        <v>22</v>
      </c>
      <c r="C42" s="20" t="s">
        <v>5</v>
      </c>
      <c r="D42" s="20" t="s">
        <v>14</v>
      </c>
      <c r="E42" s="20" t="s">
        <v>310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5.5" customHeight="1">
      <c r="A43" s="21" t="s">
        <v>62</v>
      </c>
      <c r="B43" s="20" t="s">
        <v>22</v>
      </c>
      <c r="C43" s="20" t="s">
        <v>5</v>
      </c>
      <c r="D43" s="20" t="s">
        <v>14</v>
      </c>
      <c r="E43" s="20" t="s">
        <v>310</v>
      </c>
      <c r="F43" s="20" t="s">
        <v>61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.75" customHeight="1">
      <c r="A44" s="21" t="s">
        <v>64</v>
      </c>
      <c r="B44" s="20" t="s">
        <v>22</v>
      </c>
      <c r="C44" s="20" t="s">
        <v>5</v>
      </c>
      <c r="D44" s="20" t="s">
        <v>14</v>
      </c>
      <c r="E44" s="20" t="s">
        <v>310</v>
      </c>
      <c r="F44" s="20" t="s">
        <v>63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70</v>
      </c>
      <c r="B45" s="20" t="s">
        <v>22</v>
      </c>
      <c r="C45" s="20" t="s">
        <v>5</v>
      </c>
      <c r="D45" s="20" t="s">
        <v>14</v>
      </c>
      <c r="E45" s="20" t="s">
        <v>310</v>
      </c>
      <c r="F45" s="20" t="s">
        <v>68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90</v>
      </c>
      <c r="B46" s="20" t="s">
        <v>22</v>
      </c>
      <c r="C46" s="20" t="s">
        <v>5</v>
      </c>
      <c r="D46" s="20" t="s">
        <v>14</v>
      </c>
      <c r="E46" s="20" t="s">
        <v>310</v>
      </c>
      <c r="F46" s="20" t="s">
        <v>69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309</v>
      </c>
      <c r="B47" s="20" t="s">
        <v>22</v>
      </c>
      <c r="C47" s="20" t="s">
        <v>5</v>
      </c>
      <c r="D47" s="20" t="s">
        <v>14</v>
      </c>
      <c r="E47" s="20" t="s">
        <v>154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70</v>
      </c>
      <c r="B48" s="20" t="s">
        <v>22</v>
      </c>
      <c r="C48" s="20" t="s">
        <v>5</v>
      </c>
      <c r="D48" s="20" t="s">
        <v>14</v>
      </c>
      <c r="E48" s="20" t="s">
        <v>154</v>
      </c>
      <c r="F48" s="20" t="s">
        <v>68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90</v>
      </c>
      <c r="B49" s="20" t="s">
        <v>22</v>
      </c>
      <c r="C49" s="20" t="s">
        <v>5</v>
      </c>
      <c r="D49" s="20" t="s">
        <v>14</v>
      </c>
      <c r="E49" s="20" t="s">
        <v>154</v>
      </c>
      <c r="F49" s="20" t="s">
        <v>69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93</v>
      </c>
      <c r="B50" s="20" t="s">
        <v>22</v>
      </c>
      <c r="C50" s="20" t="s">
        <v>5</v>
      </c>
      <c r="D50" s="20" t="s">
        <v>14</v>
      </c>
      <c r="E50" s="20" t="s">
        <v>155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62</v>
      </c>
      <c r="B51" s="20" t="s">
        <v>22</v>
      </c>
      <c r="C51" s="20" t="s">
        <v>5</v>
      </c>
      <c r="D51" s="20" t="s">
        <v>14</v>
      </c>
      <c r="E51" s="20" t="s">
        <v>155</v>
      </c>
      <c r="F51" s="20" t="s">
        <v>61</v>
      </c>
      <c r="G51" s="64">
        <f>G52</f>
        <v>205.3</v>
      </c>
      <c r="H51" s="64">
        <f t="shared" ref="H51" si="19">H52</f>
        <v>4</v>
      </c>
      <c r="I51" s="64">
        <f t="shared" si="1"/>
        <v>209.3</v>
      </c>
    </row>
    <row r="52" spans="1:9" s="52" customFormat="1" ht="12">
      <c r="A52" s="21" t="s">
        <v>64</v>
      </c>
      <c r="B52" s="20" t="s">
        <v>22</v>
      </c>
      <c r="C52" s="20" t="s">
        <v>5</v>
      </c>
      <c r="D52" s="20" t="s">
        <v>14</v>
      </c>
      <c r="E52" s="20" t="s">
        <v>155</v>
      </c>
      <c r="F52" s="20" t="s">
        <v>63</v>
      </c>
      <c r="G52" s="64">
        <f>150+10+45.3</f>
        <v>205.3</v>
      </c>
      <c r="H52" s="103">
        <f>4</f>
        <v>4</v>
      </c>
      <c r="I52" s="64">
        <f t="shared" si="1"/>
        <v>209.3</v>
      </c>
    </row>
    <row r="53" spans="1:9" s="52" customFormat="1" ht="12">
      <c r="A53" s="21" t="s">
        <v>70</v>
      </c>
      <c r="B53" s="20" t="s">
        <v>22</v>
      </c>
      <c r="C53" s="20" t="s">
        <v>5</v>
      </c>
      <c r="D53" s="20" t="s">
        <v>14</v>
      </c>
      <c r="E53" s="20" t="s">
        <v>155</v>
      </c>
      <c r="F53" s="20" t="s">
        <v>68</v>
      </c>
      <c r="G53" s="64">
        <f>G54</f>
        <v>86</v>
      </c>
      <c r="H53" s="64">
        <f t="shared" ref="H53" si="20">H54</f>
        <v>-4</v>
      </c>
      <c r="I53" s="64">
        <f t="shared" si="1"/>
        <v>82</v>
      </c>
    </row>
    <row r="54" spans="1:9" s="52" customFormat="1" ht="12">
      <c r="A54" s="21" t="s">
        <v>90</v>
      </c>
      <c r="B54" s="20" t="s">
        <v>22</v>
      </c>
      <c r="C54" s="20" t="s">
        <v>5</v>
      </c>
      <c r="D54" s="20" t="s">
        <v>14</v>
      </c>
      <c r="E54" s="20" t="s">
        <v>155</v>
      </c>
      <c r="F54" s="20" t="s">
        <v>69</v>
      </c>
      <c r="G54" s="64">
        <v>86</v>
      </c>
      <c r="H54" s="103">
        <f>-4</f>
        <v>-4</v>
      </c>
      <c r="I54" s="64">
        <f t="shared" si="1"/>
        <v>82</v>
      </c>
    </row>
    <row r="55" spans="1:9" s="52" customFormat="1" ht="12">
      <c r="A55" s="55" t="s">
        <v>60</v>
      </c>
      <c r="B55" s="20" t="s">
        <v>22</v>
      </c>
      <c r="C55" s="20" t="s">
        <v>5</v>
      </c>
      <c r="D55" s="20" t="s">
        <v>14</v>
      </c>
      <c r="E55" s="20" t="s">
        <v>156</v>
      </c>
      <c r="F55" s="20"/>
      <c r="G55" s="64">
        <f>G56+G58+G60</f>
        <v>25019.4</v>
      </c>
      <c r="H55" s="64">
        <f t="shared" ref="H55" si="21">H56+H58+H60</f>
        <v>225.1</v>
      </c>
      <c r="I55" s="64">
        <f t="shared" si="1"/>
        <v>25244.5</v>
      </c>
    </row>
    <row r="56" spans="1:9" s="52" customFormat="1" ht="24">
      <c r="A56" s="21" t="s">
        <v>62</v>
      </c>
      <c r="B56" s="20" t="s">
        <v>22</v>
      </c>
      <c r="C56" s="20" t="s">
        <v>5</v>
      </c>
      <c r="D56" s="20" t="s">
        <v>14</v>
      </c>
      <c r="E56" s="20" t="s">
        <v>156</v>
      </c>
      <c r="F56" s="20" t="s">
        <v>61</v>
      </c>
      <c r="G56" s="64">
        <f>G57</f>
        <v>23583.9</v>
      </c>
      <c r="H56" s="64">
        <f t="shared" ref="H56" si="22">H57</f>
        <v>0</v>
      </c>
      <c r="I56" s="64">
        <f t="shared" si="1"/>
        <v>23583.9</v>
      </c>
    </row>
    <row r="57" spans="1:9" s="52" customFormat="1" ht="12">
      <c r="A57" s="21" t="s">
        <v>64</v>
      </c>
      <c r="B57" s="20" t="s">
        <v>22</v>
      </c>
      <c r="C57" s="20" t="s">
        <v>5</v>
      </c>
      <c r="D57" s="20" t="s">
        <v>14</v>
      </c>
      <c r="E57" s="20" t="s">
        <v>156</v>
      </c>
      <c r="F57" s="20" t="s">
        <v>63</v>
      </c>
      <c r="G57" s="64">
        <f>18000+210+5373.9</f>
        <v>23583.9</v>
      </c>
      <c r="H57" s="103"/>
      <c r="I57" s="64">
        <f t="shared" si="1"/>
        <v>23583.9</v>
      </c>
    </row>
    <row r="58" spans="1:9" s="52" customFormat="1" ht="12">
      <c r="A58" s="21" t="s">
        <v>70</v>
      </c>
      <c r="B58" s="20" t="s">
        <v>22</v>
      </c>
      <c r="C58" s="20" t="s">
        <v>5</v>
      </c>
      <c r="D58" s="20" t="s">
        <v>14</v>
      </c>
      <c r="E58" s="20" t="s">
        <v>156</v>
      </c>
      <c r="F58" s="20" t="s">
        <v>68</v>
      </c>
      <c r="G58" s="64">
        <f>G59</f>
        <v>1427.3</v>
      </c>
      <c r="H58" s="64">
        <f t="shared" ref="H58" si="23">H59</f>
        <v>200</v>
      </c>
      <c r="I58" s="64">
        <f t="shared" si="1"/>
        <v>1627.3</v>
      </c>
    </row>
    <row r="59" spans="1:9" s="52" customFormat="1" ht="12">
      <c r="A59" s="21" t="s">
        <v>90</v>
      </c>
      <c r="B59" s="20" t="s">
        <v>22</v>
      </c>
      <c r="C59" s="20" t="s">
        <v>5</v>
      </c>
      <c r="D59" s="20" t="s">
        <v>14</v>
      </c>
      <c r="E59" s="20" t="s">
        <v>156</v>
      </c>
      <c r="F59" s="20" t="s">
        <v>69</v>
      </c>
      <c r="G59" s="64">
        <v>1427.3</v>
      </c>
      <c r="H59" s="103">
        <v>200</v>
      </c>
      <c r="I59" s="64">
        <f t="shared" si="1"/>
        <v>1627.3</v>
      </c>
    </row>
    <row r="60" spans="1:9" s="52" customFormat="1" ht="12">
      <c r="A60" s="21" t="s">
        <v>72</v>
      </c>
      <c r="B60" s="20" t="s">
        <v>22</v>
      </c>
      <c r="C60" s="20" t="s">
        <v>5</v>
      </c>
      <c r="D60" s="20" t="s">
        <v>14</v>
      </c>
      <c r="E60" s="20" t="s">
        <v>156</v>
      </c>
      <c r="F60" s="20" t="s">
        <v>22</v>
      </c>
      <c r="G60" s="64">
        <f>G61</f>
        <v>8.1999999999999993</v>
      </c>
      <c r="H60" s="64">
        <f t="shared" ref="H60" si="24">H61</f>
        <v>25.1</v>
      </c>
      <c r="I60" s="64">
        <f t="shared" si="1"/>
        <v>33.299999999999997</v>
      </c>
    </row>
    <row r="61" spans="1:9" s="52" customFormat="1" ht="12">
      <c r="A61" s="21" t="s">
        <v>73</v>
      </c>
      <c r="B61" s="20" t="s">
        <v>22</v>
      </c>
      <c r="C61" s="20" t="s">
        <v>5</v>
      </c>
      <c r="D61" s="20" t="s">
        <v>14</v>
      </c>
      <c r="E61" s="20" t="s">
        <v>156</v>
      </c>
      <c r="F61" s="20" t="s">
        <v>71</v>
      </c>
      <c r="G61" s="64">
        <v>8.1999999999999993</v>
      </c>
      <c r="H61" s="103">
        <f>25.1</f>
        <v>25.1</v>
      </c>
      <c r="I61" s="64">
        <f t="shared" si="1"/>
        <v>33.299999999999997</v>
      </c>
    </row>
    <row r="62" spans="1:9" s="52" customFormat="1" ht="12" hidden="1">
      <c r="A62" s="21" t="s">
        <v>315</v>
      </c>
      <c r="B62" s="20" t="s">
        <v>22</v>
      </c>
      <c r="C62" s="20" t="s">
        <v>5</v>
      </c>
      <c r="D62" s="20" t="s">
        <v>14</v>
      </c>
      <c r="E62" s="20" t="s">
        <v>317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62</v>
      </c>
      <c r="B63" s="20" t="s">
        <v>22</v>
      </c>
      <c r="C63" s="20" t="s">
        <v>5</v>
      </c>
      <c r="D63" s="20" t="s">
        <v>14</v>
      </c>
      <c r="E63" s="20" t="s">
        <v>317</v>
      </c>
      <c r="F63" s="20" t="s">
        <v>316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64</v>
      </c>
      <c r="B64" s="20" t="s">
        <v>22</v>
      </c>
      <c r="C64" s="20" t="s">
        <v>5</v>
      </c>
      <c r="D64" s="20" t="s">
        <v>14</v>
      </c>
      <c r="E64" s="20" t="s">
        <v>317</v>
      </c>
      <c r="F64" s="20" t="s">
        <v>63</v>
      </c>
      <c r="G64" s="64"/>
      <c r="H64" s="103"/>
      <c r="I64" s="64">
        <f t="shared" si="1"/>
        <v>0</v>
      </c>
    </row>
    <row r="65" spans="1:13" s="56" customFormat="1" ht="12">
      <c r="A65" s="22" t="s">
        <v>144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  <c r="J65" s="113"/>
      <c r="K65" s="113"/>
      <c r="L65" s="113"/>
      <c r="M65" s="113"/>
    </row>
    <row r="66" spans="1:13" s="52" customFormat="1" ht="12">
      <c r="A66" s="21" t="s">
        <v>91</v>
      </c>
      <c r="B66" s="20" t="s">
        <v>22</v>
      </c>
      <c r="C66" s="20" t="s">
        <v>5</v>
      </c>
      <c r="D66" s="20" t="s">
        <v>8</v>
      </c>
      <c r="E66" s="20" t="s">
        <v>153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13" s="52" customFormat="1" ht="24">
      <c r="A67" s="21" t="s">
        <v>289</v>
      </c>
      <c r="B67" s="20" t="s">
        <v>22</v>
      </c>
      <c r="C67" s="20" t="s">
        <v>5</v>
      </c>
      <c r="D67" s="20" t="s">
        <v>8</v>
      </c>
      <c r="E67" s="20" t="s">
        <v>157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12">
      <c r="A68" s="21" t="s">
        <v>70</v>
      </c>
      <c r="B68" s="20" t="s">
        <v>22</v>
      </c>
      <c r="C68" s="20" t="s">
        <v>5</v>
      </c>
      <c r="D68" s="20" t="s">
        <v>8</v>
      </c>
      <c r="E68" s="20" t="s">
        <v>157</v>
      </c>
      <c r="F68" s="20" t="s">
        <v>68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90</v>
      </c>
      <c r="B69" s="20" t="s">
        <v>22</v>
      </c>
      <c r="C69" s="20" t="s">
        <v>5</v>
      </c>
      <c r="D69" s="20" t="s">
        <v>8</v>
      </c>
      <c r="E69" s="20" t="s">
        <v>157</v>
      </c>
      <c r="F69" s="20" t="s">
        <v>69</v>
      </c>
      <c r="G69" s="64">
        <v>6.7</v>
      </c>
      <c r="H69" s="103"/>
      <c r="I69" s="64">
        <f t="shared" si="1"/>
        <v>6.7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1771.2</v>
      </c>
      <c r="H70" s="65">
        <f t="shared" ref="H70:H71" si="26">H71</f>
        <v>0</v>
      </c>
      <c r="I70" s="64">
        <f t="shared" si="1"/>
        <v>1771.2</v>
      </c>
    </row>
    <row r="71" spans="1:13" s="98" customFormat="1" ht="12">
      <c r="A71" s="21" t="s">
        <v>91</v>
      </c>
      <c r="B71" s="20" t="s">
        <v>22</v>
      </c>
      <c r="C71" s="20" t="s">
        <v>5</v>
      </c>
      <c r="D71" s="20" t="s">
        <v>15</v>
      </c>
      <c r="E71" s="20" t="s">
        <v>153</v>
      </c>
      <c r="F71" s="20"/>
      <c r="G71" s="64">
        <f>G72</f>
        <v>1771.2</v>
      </c>
      <c r="H71" s="64">
        <f t="shared" si="26"/>
        <v>0</v>
      </c>
      <c r="I71" s="64">
        <f t="shared" si="1"/>
        <v>1771.2</v>
      </c>
      <c r="J71" s="114"/>
      <c r="K71" s="114"/>
      <c r="L71" s="114"/>
      <c r="M71" s="114"/>
    </row>
    <row r="72" spans="1:13" s="54" customFormat="1" ht="12">
      <c r="A72" s="55" t="s">
        <v>60</v>
      </c>
      <c r="B72" s="20" t="s">
        <v>22</v>
      </c>
      <c r="C72" s="20" t="s">
        <v>5</v>
      </c>
      <c r="D72" s="20" t="s">
        <v>15</v>
      </c>
      <c r="E72" s="20" t="s">
        <v>156</v>
      </c>
      <c r="F72" s="20"/>
      <c r="G72" s="64">
        <f>G73+G75+G77</f>
        <v>1771.2</v>
      </c>
      <c r="H72" s="64">
        <f t="shared" ref="H72" si="27">H73+H75+H77</f>
        <v>0</v>
      </c>
      <c r="I72" s="64">
        <f t="shared" si="1"/>
        <v>1771.2</v>
      </c>
      <c r="J72" s="52"/>
      <c r="K72" s="52"/>
      <c r="L72" s="52"/>
      <c r="M72" s="52"/>
    </row>
    <row r="73" spans="1:13" s="54" customFormat="1" ht="24">
      <c r="A73" s="21" t="s">
        <v>62</v>
      </c>
      <c r="B73" s="20" t="s">
        <v>22</v>
      </c>
      <c r="C73" s="20" t="s">
        <v>5</v>
      </c>
      <c r="D73" s="20" t="s">
        <v>15</v>
      </c>
      <c r="E73" s="20" t="s">
        <v>156</v>
      </c>
      <c r="F73" s="20" t="s">
        <v>61</v>
      </c>
      <c r="G73" s="64">
        <f>G74</f>
        <v>1770.2</v>
      </c>
      <c r="H73" s="64">
        <f t="shared" ref="H73" si="28">H74</f>
        <v>0</v>
      </c>
      <c r="I73" s="64">
        <f t="shared" si="1"/>
        <v>1770.2</v>
      </c>
      <c r="J73" s="52"/>
      <c r="K73" s="52"/>
      <c r="L73" s="52"/>
      <c r="M73" s="52"/>
    </row>
    <row r="74" spans="1:13" s="54" customFormat="1" ht="12">
      <c r="A74" s="21" t="s">
        <v>64</v>
      </c>
      <c r="B74" s="20" t="s">
        <v>22</v>
      </c>
      <c r="C74" s="20" t="s">
        <v>5</v>
      </c>
      <c r="D74" s="20" t="s">
        <v>15</v>
      </c>
      <c r="E74" s="20" t="s">
        <v>156</v>
      </c>
      <c r="F74" s="20" t="s">
        <v>63</v>
      </c>
      <c r="G74" s="64">
        <f>1316.9+55.5+397.8</f>
        <v>1770.2</v>
      </c>
      <c r="H74" s="83"/>
      <c r="I74" s="64">
        <f t="shared" si="1"/>
        <v>1770.2</v>
      </c>
      <c r="J74" s="52"/>
      <c r="K74" s="52"/>
      <c r="L74" s="52"/>
      <c r="M74" s="52"/>
    </row>
    <row r="75" spans="1:13" s="54" customFormat="1" ht="12">
      <c r="A75" s="21" t="s">
        <v>70</v>
      </c>
      <c r="B75" s="20" t="s">
        <v>22</v>
      </c>
      <c r="C75" s="20" t="s">
        <v>5</v>
      </c>
      <c r="D75" s="20" t="s">
        <v>15</v>
      </c>
      <c r="E75" s="20" t="s">
        <v>156</v>
      </c>
      <c r="F75" s="20" t="s">
        <v>68</v>
      </c>
      <c r="G75" s="64">
        <f>G76</f>
        <v>1</v>
      </c>
      <c r="H75" s="64">
        <f t="shared" ref="H75" si="29">H76</f>
        <v>0</v>
      </c>
      <c r="I75" s="64">
        <f t="shared" si="1"/>
        <v>1</v>
      </c>
      <c r="J75" s="52"/>
      <c r="K75" s="52"/>
      <c r="L75" s="52"/>
      <c r="M75" s="52"/>
    </row>
    <row r="76" spans="1:13" s="54" customFormat="1" ht="12">
      <c r="A76" s="21" t="s">
        <v>90</v>
      </c>
      <c r="B76" s="20" t="s">
        <v>22</v>
      </c>
      <c r="C76" s="20" t="s">
        <v>5</v>
      </c>
      <c r="D76" s="20" t="s">
        <v>15</v>
      </c>
      <c r="E76" s="20" t="s">
        <v>156</v>
      </c>
      <c r="F76" s="20" t="s">
        <v>69</v>
      </c>
      <c r="G76" s="64">
        <v>1</v>
      </c>
      <c r="H76" s="83"/>
      <c r="I76" s="64">
        <f t="shared" si="1"/>
        <v>1</v>
      </c>
      <c r="J76" s="52"/>
      <c r="K76" s="52"/>
      <c r="L76" s="52"/>
      <c r="M76" s="52"/>
    </row>
    <row r="77" spans="1:13" s="54" customFormat="1" ht="12" hidden="1">
      <c r="A77" s="21" t="s">
        <v>72</v>
      </c>
      <c r="B77" s="20" t="s">
        <v>22</v>
      </c>
      <c r="C77" s="20" t="s">
        <v>5</v>
      </c>
      <c r="D77" s="20" t="s">
        <v>15</v>
      </c>
      <c r="E77" s="20" t="s">
        <v>156</v>
      </c>
      <c r="F77" s="20" t="s">
        <v>22</v>
      </c>
      <c r="G77" s="64">
        <f>G78</f>
        <v>0</v>
      </c>
      <c r="H77" s="83"/>
      <c r="I77" s="63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73</v>
      </c>
      <c r="B78" s="20" t="s">
        <v>22</v>
      </c>
      <c r="C78" s="20" t="s">
        <v>5</v>
      </c>
      <c r="D78" s="20" t="s">
        <v>15</v>
      </c>
      <c r="E78" s="20" t="s">
        <v>156</v>
      </c>
      <c r="F78" s="20" t="s">
        <v>71</v>
      </c>
      <c r="G78" s="64"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52</v>
      </c>
      <c r="B79" s="18" t="s">
        <v>22</v>
      </c>
      <c r="C79" s="18" t="s">
        <v>5</v>
      </c>
      <c r="D79" s="18" t="s">
        <v>49</v>
      </c>
      <c r="E79" s="18"/>
      <c r="F79" s="18"/>
      <c r="G79" s="65">
        <f>G88+G97+G80</f>
        <v>10601.7</v>
      </c>
      <c r="H79" s="65">
        <f>H88+H97+H80</f>
        <v>1843.1999999999998</v>
      </c>
      <c r="I79" s="65">
        <f t="shared" ref="I79:I150" si="30">G79+H79</f>
        <v>12444.900000000001</v>
      </c>
      <c r="J79" s="113"/>
      <c r="K79" s="113"/>
      <c r="L79" s="113"/>
      <c r="M79" s="113"/>
    </row>
    <row r="80" spans="1:13" s="52" customFormat="1" ht="27" customHeight="1">
      <c r="A80" s="21" t="s">
        <v>130</v>
      </c>
      <c r="B80" s="20" t="s">
        <v>22</v>
      </c>
      <c r="C80" s="20" t="s">
        <v>5</v>
      </c>
      <c r="D80" s="20" t="s">
        <v>49</v>
      </c>
      <c r="E80" s="20" t="s">
        <v>158</v>
      </c>
      <c r="F80" s="20"/>
      <c r="G80" s="64">
        <f>G81</f>
        <v>13</v>
      </c>
      <c r="H80" s="64">
        <f t="shared" ref="H80" si="31">H81</f>
        <v>0</v>
      </c>
      <c r="I80" s="64">
        <f t="shared" si="30"/>
        <v>13</v>
      </c>
    </row>
    <row r="81" spans="1:13" s="52" customFormat="1" ht="16.5" customHeight="1">
      <c r="A81" s="21" t="s">
        <v>129</v>
      </c>
      <c r="B81" s="20" t="s">
        <v>22</v>
      </c>
      <c r="C81" s="20" t="s">
        <v>5</v>
      </c>
      <c r="D81" s="20" t="s">
        <v>49</v>
      </c>
      <c r="E81" s="20" t="s">
        <v>159</v>
      </c>
      <c r="F81" s="20"/>
      <c r="G81" s="64">
        <f>G82+G85</f>
        <v>13</v>
      </c>
      <c r="H81" s="64">
        <f>H82+H85</f>
        <v>0</v>
      </c>
      <c r="I81" s="64">
        <f t="shared" si="30"/>
        <v>13</v>
      </c>
    </row>
    <row r="82" spans="1:13" s="52" customFormat="1" ht="16.5" customHeight="1">
      <c r="A82" s="21" t="s">
        <v>318</v>
      </c>
      <c r="B82" s="20" t="s">
        <v>22</v>
      </c>
      <c r="C82" s="20" t="s">
        <v>5</v>
      </c>
      <c r="D82" s="20" t="s">
        <v>49</v>
      </c>
      <c r="E82" s="20" t="s">
        <v>319</v>
      </c>
      <c r="F82" s="20"/>
      <c r="G82" s="64">
        <f>G83</f>
        <v>13</v>
      </c>
      <c r="H82" s="64">
        <f t="shared" ref="H82:H83" si="32">H83</f>
        <v>0</v>
      </c>
      <c r="I82" s="64">
        <f t="shared" si="30"/>
        <v>13</v>
      </c>
    </row>
    <row r="83" spans="1:13" s="52" customFormat="1" ht="16.5" customHeight="1">
      <c r="A83" s="21" t="s">
        <v>96</v>
      </c>
      <c r="B83" s="20" t="s">
        <v>22</v>
      </c>
      <c r="C83" s="20" t="s">
        <v>5</v>
      </c>
      <c r="D83" s="20" t="s">
        <v>49</v>
      </c>
      <c r="E83" s="20" t="s">
        <v>319</v>
      </c>
      <c r="F83" s="20" t="s">
        <v>95</v>
      </c>
      <c r="G83" s="64">
        <f>G84</f>
        <v>13</v>
      </c>
      <c r="H83" s="64">
        <f t="shared" si="32"/>
        <v>0</v>
      </c>
      <c r="I83" s="64">
        <f t="shared" si="30"/>
        <v>13</v>
      </c>
    </row>
    <row r="84" spans="1:13" s="52" customFormat="1" ht="16.5" customHeight="1">
      <c r="A84" s="21" t="s">
        <v>303</v>
      </c>
      <c r="B84" s="20" t="s">
        <v>22</v>
      </c>
      <c r="C84" s="20" t="s">
        <v>5</v>
      </c>
      <c r="D84" s="20" t="s">
        <v>49</v>
      </c>
      <c r="E84" s="20" t="s">
        <v>319</v>
      </c>
      <c r="F84" s="20" t="s">
        <v>304</v>
      </c>
      <c r="G84" s="64">
        <v>13</v>
      </c>
      <c r="H84" s="103"/>
      <c r="I84" s="64">
        <f t="shared" si="30"/>
        <v>13</v>
      </c>
    </row>
    <row r="85" spans="1:13" s="52" customFormat="1" ht="12" hidden="1">
      <c r="A85" s="21" t="s">
        <v>320</v>
      </c>
      <c r="B85" s="20" t="s">
        <v>22</v>
      </c>
      <c r="C85" s="20" t="s">
        <v>5</v>
      </c>
      <c r="D85" s="20" t="s">
        <v>49</v>
      </c>
      <c r="E85" s="20" t="s">
        <v>160</v>
      </c>
      <c r="F85" s="20"/>
      <c r="G85" s="64">
        <f>G86</f>
        <v>0</v>
      </c>
      <c r="H85" s="103"/>
      <c r="I85" s="64">
        <f t="shared" si="30"/>
        <v>0</v>
      </c>
    </row>
    <row r="86" spans="1:13" s="52" customFormat="1" ht="12" hidden="1">
      <c r="A86" s="21" t="s">
        <v>96</v>
      </c>
      <c r="B86" s="20" t="s">
        <v>22</v>
      </c>
      <c r="C86" s="20" t="s">
        <v>5</v>
      </c>
      <c r="D86" s="20" t="s">
        <v>49</v>
      </c>
      <c r="E86" s="20" t="s">
        <v>160</v>
      </c>
      <c r="F86" s="20" t="s">
        <v>95</v>
      </c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303</v>
      </c>
      <c r="B87" s="20" t="s">
        <v>22</v>
      </c>
      <c r="C87" s="20" t="s">
        <v>5</v>
      </c>
      <c r="D87" s="20" t="s">
        <v>49</v>
      </c>
      <c r="E87" s="20" t="s">
        <v>160</v>
      </c>
      <c r="F87" s="20" t="s">
        <v>304</v>
      </c>
      <c r="G87" s="64"/>
      <c r="H87" s="103"/>
      <c r="I87" s="64">
        <f t="shared" si="30"/>
        <v>0</v>
      </c>
    </row>
    <row r="88" spans="1:13" s="54" customFormat="1" ht="12">
      <c r="A88" s="21" t="s">
        <v>74</v>
      </c>
      <c r="B88" s="20" t="s">
        <v>22</v>
      </c>
      <c r="C88" s="20" t="s">
        <v>5</v>
      </c>
      <c r="D88" s="20" t="s">
        <v>49</v>
      </c>
      <c r="E88" s="20" t="s">
        <v>161</v>
      </c>
      <c r="F88" s="20"/>
      <c r="G88" s="64">
        <f>G89</f>
        <v>8918.7000000000007</v>
      </c>
      <c r="H88" s="64">
        <f t="shared" ref="H88" si="33">H89</f>
        <v>1843.1999999999998</v>
      </c>
      <c r="I88" s="64">
        <f t="shared" si="30"/>
        <v>10761.900000000001</v>
      </c>
      <c r="J88" s="52"/>
      <c r="K88" s="52"/>
      <c r="L88" s="52"/>
      <c r="M88" s="52"/>
    </row>
    <row r="89" spans="1:13" s="54" customFormat="1" ht="12">
      <c r="A89" s="21" t="s">
        <v>75</v>
      </c>
      <c r="B89" s="20" t="s">
        <v>22</v>
      </c>
      <c r="C89" s="20" t="s">
        <v>5</v>
      </c>
      <c r="D89" s="20" t="s">
        <v>49</v>
      </c>
      <c r="E89" s="20" t="s">
        <v>162</v>
      </c>
      <c r="F89" s="20"/>
      <c r="G89" s="64">
        <f>G90+G92+G94</f>
        <v>8918.7000000000007</v>
      </c>
      <c r="H89" s="64">
        <f t="shared" ref="H89" si="34">H90+H92+H94</f>
        <v>1843.1999999999998</v>
      </c>
      <c r="I89" s="64">
        <f t="shared" si="30"/>
        <v>10761.900000000001</v>
      </c>
      <c r="J89" s="52"/>
      <c r="K89" s="52"/>
      <c r="L89" s="52"/>
      <c r="M89" s="52"/>
    </row>
    <row r="90" spans="1:13" s="54" customFormat="1" ht="24">
      <c r="A90" s="21" t="s">
        <v>62</v>
      </c>
      <c r="B90" s="20" t="s">
        <v>22</v>
      </c>
      <c r="C90" s="20" t="s">
        <v>5</v>
      </c>
      <c r="D90" s="20" t="s">
        <v>49</v>
      </c>
      <c r="E90" s="20" t="s">
        <v>162</v>
      </c>
      <c r="F90" s="20" t="s">
        <v>61</v>
      </c>
      <c r="G90" s="64">
        <f>G91</f>
        <v>5568.2</v>
      </c>
      <c r="H90" s="64">
        <f t="shared" ref="H90" si="35">H91</f>
        <v>21.6</v>
      </c>
      <c r="I90" s="64">
        <f t="shared" si="30"/>
        <v>5589.8</v>
      </c>
      <c r="J90" s="52"/>
      <c r="K90" s="52"/>
      <c r="L90" s="52"/>
      <c r="M90" s="52"/>
    </row>
    <row r="91" spans="1:13" s="54" customFormat="1" ht="12">
      <c r="A91" s="21" t="s">
        <v>77</v>
      </c>
      <c r="B91" s="20" t="s">
        <v>22</v>
      </c>
      <c r="C91" s="20" t="s">
        <v>5</v>
      </c>
      <c r="D91" s="20" t="s">
        <v>49</v>
      </c>
      <c r="E91" s="20" t="s">
        <v>162</v>
      </c>
      <c r="F91" s="20" t="s">
        <v>76</v>
      </c>
      <c r="G91" s="64">
        <f>4192.2+110+1266</f>
        <v>5568.2</v>
      </c>
      <c r="H91" s="103">
        <f>21.6</f>
        <v>21.6</v>
      </c>
      <c r="I91" s="64">
        <f t="shared" si="30"/>
        <v>5589.8</v>
      </c>
      <c r="J91" s="52"/>
      <c r="K91" s="52"/>
      <c r="L91" s="52"/>
      <c r="M91" s="52"/>
    </row>
    <row r="92" spans="1:13" s="54" customFormat="1" ht="12">
      <c r="A92" s="21" t="s">
        <v>70</v>
      </c>
      <c r="B92" s="20" t="s">
        <v>22</v>
      </c>
      <c r="C92" s="20" t="s">
        <v>5</v>
      </c>
      <c r="D92" s="20" t="s">
        <v>49</v>
      </c>
      <c r="E92" s="20" t="s">
        <v>162</v>
      </c>
      <c r="F92" s="20" t="s">
        <v>68</v>
      </c>
      <c r="G92" s="64">
        <f>G93</f>
        <v>3320.5</v>
      </c>
      <c r="H92" s="64">
        <f t="shared" ref="H92" si="36">H93</f>
        <v>1821.6</v>
      </c>
      <c r="I92" s="64">
        <f t="shared" si="30"/>
        <v>5142.1000000000004</v>
      </c>
      <c r="J92" s="52"/>
      <c r="K92" s="52"/>
      <c r="L92" s="52"/>
      <c r="M92" s="52"/>
    </row>
    <row r="93" spans="1:13" s="54" customFormat="1" ht="12">
      <c r="A93" s="21" t="s">
        <v>90</v>
      </c>
      <c r="B93" s="20" t="s">
        <v>22</v>
      </c>
      <c r="C93" s="20" t="s">
        <v>5</v>
      </c>
      <c r="D93" s="20" t="s">
        <v>49</v>
      </c>
      <c r="E93" s="20" t="s">
        <v>162</v>
      </c>
      <c r="F93" s="20" t="s">
        <v>69</v>
      </c>
      <c r="G93" s="64">
        <v>3320.5</v>
      </c>
      <c r="H93" s="103">
        <f>1871.6-50</f>
        <v>1821.6</v>
      </c>
      <c r="I93" s="64">
        <f t="shared" si="30"/>
        <v>5142.1000000000004</v>
      </c>
      <c r="J93" s="52"/>
      <c r="K93" s="52"/>
      <c r="L93" s="52"/>
      <c r="M93" s="52"/>
    </row>
    <row r="94" spans="1:13" s="54" customFormat="1" ht="12">
      <c r="A94" s="21" t="s">
        <v>72</v>
      </c>
      <c r="B94" s="20" t="s">
        <v>22</v>
      </c>
      <c r="C94" s="20" t="s">
        <v>5</v>
      </c>
      <c r="D94" s="20" t="s">
        <v>49</v>
      </c>
      <c r="E94" s="20" t="s">
        <v>162</v>
      </c>
      <c r="F94" s="20" t="s">
        <v>22</v>
      </c>
      <c r="G94" s="64">
        <f>G95+G96</f>
        <v>30</v>
      </c>
      <c r="H94" s="64">
        <f t="shared" ref="H94" si="37">H95+H96</f>
        <v>0</v>
      </c>
      <c r="I94" s="64">
        <f t="shared" si="30"/>
        <v>30</v>
      </c>
      <c r="J94" s="52"/>
      <c r="K94" s="52"/>
      <c r="L94" s="52"/>
      <c r="M94" s="52"/>
    </row>
    <row r="95" spans="1:13" s="54" customFormat="1" ht="12" hidden="1">
      <c r="A95" s="21" t="s">
        <v>321</v>
      </c>
      <c r="B95" s="20" t="s">
        <v>22</v>
      </c>
      <c r="C95" s="20" t="s">
        <v>5</v>
      </c>
      <c r="D95" s="20" t="s">
        <v>49</v>
      </c>
      <c r="E95" s="20" t="s">
        <v>162</v>
      </c>
      <c r="F95" s="20" t="s">
        <v>322</v>
      </c>
      <c r="G95" s="64"/>
      <c r="H95" s="83"/>
      <c r="I95" s="64">
        <f t="shared" si="30"/>
        <v>0</v>
      </c>
      <c r="J95" s="52"/>
      <c r="K95" s="52"/>
      <c r="L95" s="52"/>
      <c r="M95" s="52"/>
    </row>
    <row r="96" spans="1:13" s="54" customFormat="1" ht="12">
      <c r="A96" s="21" t="s">
        <v>73</v>
      </c>
      <c r="B96" s="20" t="s">
        <v>22</v>
      </c>
      <c r="C96" s="20" t="s">
        <v>5</v>
      </c>
      <c r="D96" s="20" t="s">
        <v>49</v>
      </c>
      <c r="E96" s="20" t="s">
        <v>162</v>
      </c>
      <c r="F96" s="20" t="s">
        <v>71</v>
      </c>
      <c r="G96" s="64">
        <v>30</v>
      </c>
      <c r="H96" s="83"/>
      <c r="I96" s="64">
        <f t="shared" si="30"/>
        <v>30</v>
      </c>
      <c r="J96" s="52"/>
      <c r="K96" s="52"/>
      <c r="L96" s="52"/>
      <c r="M96" s="52"/>
    </row>
    <row r="97" spans="1:88" s="54" customFormat="1" ht="12">
      <c r="A97" s="21" t="s">
        <v>52</v>
      </c>
      <c r="B97" s="57" t="s">
        <v>22</v>
      </c>
      <c r="C97" s="57" t="s">
        <v>5</v>
      </c>
      <c r="D97" s="57" t="s">
        <v>49</v>
      </c>
      <c r="E97" s="57" t="s">
        <v>163</v>
      </c>
      <c r="F97" s="20"/>
      <c r="G97" s="64">
        <f>G101+G106+G98</f>
        <v>1670</v>
      </c>
      <c r="H97" s="64">
        <f>H101+H106+H98</f>
        <v>0</v>
      </c>
      <c r="I97" s="64">
        <f t="shared" si="30"/>
        <v>1670</v>
      </c>
      <c r="J97" s="52"/>
      <c r="K97" s="52"/>
      <c r="L97" s="52"/>
      <c r="M97" s="52"/>
    </row>
    <row r="98" spans="1:88" s="54" customFormat="1" ht="18" customHeight="1">
      <c r="A98" s="21" t="s">
        <v>444</v>
      </c>
      <c r="B98" s="57" t="s">
        <v>22</v>
      </c>
      <c r="C98" s="57" t="s">
        <v>5</v>
      </c>
      <c r="D98" s="57" t="s">
        <v>49</v>
      </c>
      <c r="E98" s="57" t="s">
        <v>443</v>
      </c>
      <c r="F98" s="20"/>
      <c r="G98" s="64">
        <f>G99</f>
        <v>1300</v>
      </c>
      <c r="H98" s="64">
        <f>H99</f>
        <v>0</v>
      </c>
      <c r="I98" s="64">
        <f t="shared" si="30"/>
        <v>1300</v>
      </c>
      <c r="J98" s="52"/>
      <c r="K98" s="52"/>
      <c r="L98" s="52"/>
      <c r="M98" s="52"/>
    </row>
    <row r="99" spans="1:88" s="54" customFormat="1" ht="12">
      <c r="A99" s="21" t="s">
        <v>141</v>
      </c>
      <c r="B99" s="57" t="s">
        <v>22</v>
      </c>
      <c r="C99" s="57" t="s">
        <v>5</v>
      </c>
      <c r="D99" s="57" t="s">
        <v>49</v>
      </c>
      <c r="E99" s="57" t="s">
        <v>443</v>
      </c>
      <c r="F99" s="20" t="s">
        <v>138</v>
      </c>
      <c r="G99" s="64">
        <f>G100</f>
        <v>1300</v>
      </c>
      <c r="H99" s="64">
        <f>H100</f>
        <v>0</v>
      </c>
      <c r="I99" s="64">
        <f t="shared" si="30"/>
        <v>1300</v>
      </c>
      <c r="J99" s="52"/>
      <c r="K99" s="52"/>
      <c r="L99" s="52"/>
      <c r="M99" s="52"/>
    </row>
    <row r="100" spans="1:88" s="54" customFormat="1" ht="12">
      <c r="A100" s="21" t="s">
        <v>140</v>
      </c>
      <c r="B100" s="57" t="s">
        <v>22</v>
      </c>
      <c r="C100" s="57" t="s">
        <v>5</v>
      </c>
      <c r="D100" s="57" t="s">
        <v>49</v>
      </c>
      <c r="E100" s="57" t="s">
        <v>443</v>
      </c>
      <c r="F100" s="20" t="s">
        <v>139</v>
      </c>
      <c r="G100" s="64">
        <v>1300</v>
      </c>
      <c r="H100" s="64"/>
      <c r="I100" s="64">
        <f t="shared" si="30"/>
        <v>1300</v>
      </c>
      <c r="J100" s="52"/>
      <c r="K100" s="52"/>
      <c r="L100" s="52"/>
      <c r="M100" s="52"/>
    </row>
    <row r="101" spans="1:88" s="54" customFormat="1" ht="24">
      <c r="A101" s="21" t="s">
        <v>134</v>
      </c>
      <c r="B101" s="57" t="s">
        <v>22</v>
      </c>
      <c r="C101" s="57" t="s">
        <v>5</v>
      </c>
      <c r="D101" s="57" t="s">
        <v>49</v>
      </c>
      <c r="E101" s="57" t="s">
        <v>164</v>
      </c>
      <c r="F101" s="57"/>
      <c r="G101" s="64">
        <f>G104+G102</f>
        <v>370</v>
      </c>
      <c r="H101" s="64">
        <f t="shared" ref="H101" si="38">H104+H102</f>
        <v>0</v>
      </c>
      <c r="I101" s="64">
        <f t="shared" si="30"/>
        <v>370</v>
      </c>
      <c r="J101" s="52"/>
      <c r="K101" s="52"/>
      <c r="L101" s="52"/>
      <c r="M101" s="52"/>
    </row>
    <row r="102" spans="1:88" s="54" customFormat="1" ht="12" hidden="1">
      <c r="A102" s="21" t="s">
        <v>70</v>
      </c>
      <c r="B102" s="57" t="s">
        <v>22</v>
      </c>
      <c r="C102" s="57" t="s">
        <v>5</v>
      </c>
      <c r="D102" s="57" t="s">
        <v>49</v>
      </c>
      <c r="E102" s="57" t="s">
        <v>164</v>
      </c>
      <c r="F102" s="57" t="s">
        <v>68</v>
      </c>
      <c r="G102" s="64">
        <f>G103</f>
        <v>0</v>
      </c>
      <c r="H102" s="83"/>
      <c r="I102" s="64">
        <f t="shared" si="30"/>
        <v>0</v>
      </c>
      <c r="J102" s="52"/>
      <c r="K102" s="52"/>
      <c r="L102" s="52"/>
      <c r="M102" s="52"/>
    </row>
    <row r="103" spans="1:88" s="54" customFormat="1" ht="12" hidden="1">
      <c r="A103" s="21" t="s">
        <v>90</v>
      </c>
      <c r="B103" s="57" t="s">
        <v>22</v>
      </c>
      <c r="C103" s="57" t="s">
        <v>5</v>
      </c>
      <c r="D103" s="57" t="s">
        <v>49</v>
      </c>
      <c r="E103" s="57" t="s">
        <v>164</v>
      </c>
      <c r="F103" s="57" t="s">
        <v>69</v>
      </c>
      <c r="G103" s="64"/>
      <c r="H103" s="83"/>
      <c r="I103" s="64">
        <f t="shared" si="30"/>
        <v>0</v>
      </c>
      <c r="J103" s="52"/>
      <c r="K103" s="52"/>
      <c r="L103" s="52"/>
      <c r="M103" s="52"/>
    </row>
    <row r="104" spans="1:88" s="54" customFormat="1" ht="13.5" customHeight="1">
      <c r="A104" s="21" t="s">
        <v>72</v>
      </c>
      <c r="B104" s="57" t="s">
        <v>22</v>
      </c>
      <c r="C104" s="57" t="s">
        <v>5</v>
      </c>
      <c r="D104" s="57" t="s">
        <v>49</v>
      </c>
      <c r="E104" s="57" t="s">
        <v>164</v>
      </c>
      <c r="F104" s="57" t="s">
        <v>22</v>
      </c>
      <c r="G104" s="64">
        <f>G105</f>
        <v>370</v>
      </c>
      <c r="H104" s="64">
        <f t="shared" ref="H104" si="39">H105</f>
        <v>0</v>
      </c>
      <c r="I104" s="64">
        <f t="shared" si="30"/>
        <v>370</v>
      </c>
      <c r="J104" s="52"/>
      <c r="K104" s="52"/>
      <c r="L104" s="52"/>
      <c r="M104" s="52"/>
    </row>
    <row r="105" spans="1:88" s="54" customFormat="1" ht="24.75" customHeight="1">
      <c r="A105" s="21" t="s">
        <v>356</v>
      </c>
      <c r="B105" s="57" t="s">
        <v>22</v>
      </c>
      <c r="C105" s="57" t="s">
        <v>5</v>
      </c>
      <c r="D105" s="57" t="s">
        <v>49</v>
      </c>
      <c r="E105" s="57" t="s">
        <v>164</v>
      </c>
      <c r="F105" s="57" t="s">
        <v>78</v>
      </c>
      <c r="G105" s="64">
        <v>370</v>
      </c>
      <c r="H105" s="83"/>
      <c r="I105" s="64">
        <f t="shared" si="30"/>
        <v>370</v>
      </c>
      <c r="J105" s="52"/>
      <c r="K105" s="52"/>
      <c r="L105" s="52"/>
      <c r="M105" s="52"/>
    </row>
    <row r="106" spans="1:88" s="52" customFormat="1" ht="12" hidden="1">
      <c r="A106" s="21" t="s">
        <v>247</v>
      </c>
      <c r="B106" s="20" t="s">
        <v>22</v>
      </c>
      <c r="C106" s="20" t="s">
        <v>5</v>
      </c>
      <c r="D106" s="20" t="s">
        <v>49</v>
      </c>
      <c r="E106" s="20" t="s">
        <v>363</v>
      </c>
      <c r="F106" s="20"/>
      <c r="G106" s="64">
        <f>G109+G107</f>
        <v>0</v>
      </c>
      <c r="H106" s="103"/>
      <c r="I106" s="63">
        <f t="shared" si="30"/>
        <v>0</v>
      </c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</row>
    <row r="107" spans="1:88" s="52" customFormat="1" ht="12" hidden="1">
      <c r="A107" s="21" t="s">
        <v>70</v>
      </c>
      <c r="B107" s="20" t="s">
        <v>22</v>
      </c>
      <c r="C107" s="20" t="s">
        <v>5</v>
      </c>
      <c r="D107" s="20" t="s">
        <v>49</v>
      </c>
      <c r="E107" s="20" t="s">
        <v>363</v>
      </c>
      <c r="F107" s="20" t="s">
        <v>68</v>
      </c>
      <c r="G107" s="64">
        <f>G108</f>
        <v>0</v>
      </c>
      <c r="H107" s="103"/>
      <c r="I107" s="63">
        <f t="shared" si="30"/>
        <v>0</v>
      </c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</row>
    <row r="108" spans="1:88" s="52" customFormat="1" ht="12" hidden="1">
      <c r="A108" s="21" t="s">
        <v>90</v>
      </c>
      <c r="B108" s="20" t="s">
        <v>22</v>
      </c>
      <c r="C108" s="20" t="s">
        <v>5</v>
      </c>
      <c r="D108" s="20" t="s">
        <v>49</v>
      </c>
      <c r="E108" s="20" t="s">
        <v>363</v>
      </c>
      <c r="F108" s="20" t="s">
        <v>69</v>
      </c>
      <c r="G108" s="64"/>
      <c r="H108" s="103"/>
      <c r="I108" s="63">
        <f t="shared" si="30"/>
        <v>0</v>
      </c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</row>
    <row r="109" spans="1:88" s="52" customFormat="1" ht="12" hidden="1">
      <c r="A109" s="29" t="s">
        <v>72</v>
      </c>
      <c r="B109" s="20" t="s">
        <v>22</v>
      </c>
      <c r="C109" s="20" t="s">
        <v>5</v>
      </c>
      <c r="D109" s="20" t="s">
        <v>49</v>
      </c>
      <c r="E109" s="20" t="s">
        <v>363</v>
      </c>
      <c r="F109" s="20" t="s">
        <v>22</v>
      </c>
      <c r="G109" s="64">
        <f t="shared" ref="G109" si="40">G110</f>
        <v>0</v>
      </c>
      <c r="H109" s="103"/>
      <c r="I109" s="63">
        <f t="shared" si="30"/>
        <v>0</v>
      </c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</row>
    <row r="110" spans="1:88" s="52" customFormat="1" ht="12" hidden="1">
      <c r="A110" s="21" t="s">
        <v>321</v>
      </c>
      <c r="B110" s="20" t="s">
        <v>22</v>
      </c>
      <c r="C110" s="20" t="s">
        <v>5</v>
      </c>
      <c r="D110" s="20" t="s">
        <v>49</v>
      </c>
      <c r="E110" s="20" t="s">
        <v>363</v>
      </c>
      <c r="F110" s="20" t="s">
        <v>322</v>
      </c>
      <c r="G110" s="64"/>
      <c r="H110" s="103"/>
      <c r="I110" s="63">
        <f t="shared" si="30"/>
        <v>0</v>
      </c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</row>
    <row r="111" spans="1:88" s="54" customFormat="1" ht="12">
      <c r="A111" s="25" t="s">
        <v>230</v>
      </c>
      <c r="B111" s="59" t="s">
        <v>22</v>
      </c>
      <c r="C111" s="59" t="s">
        <v>7</v>
      </c>
      <c r="D111" s="59"/>
      <c r="E111" s="59"/>
      <c r="F111" s="59"/>
      <c r="G111" s="63">
        <f>G121</f>
        <v>0</v>
      </c>
      <c r="H111" s="63">
        <f>H121</f>
        <v>200</v>
      </c>
      <c r="I111" s="63">
        <f t="shared" si="30"/>
        <v>200</v>
      </c>
      <c r="J111" s="52"/>
      <c r="K111" s="52"/>
      <c r="L111" s="52"/>
      <c r="M111" s="52"/>
    </row>
    <row r="112" spans="1:88" s="54" customFormat="1" ht="24" hidden="1">
      <c r="A112" s="61" t="s">
        <v>58</v>
      </c>
      <c r="B112" s="60" t="s">
        <v>22</v>
      </c>
      <c r="C112" s="60" t="s">
        <v>7</v>
      </c>
      <c r="D112" s="60" t="s">
        <v>12</v>
      </c>
      <c r="E112" s="60"/>
      <c r="F112" s="60"/>
      <c r="G112" s="65">
        <f t="shared" ref="G112:G113" si="41">G113</f>
        <v>0</v>
      </c>
      <c r="H112" s="83"/>
      <c r="I112" s="63">
        <f t="shared" si="30"/>
        <v>0</v>
      </c>
      <c r="J112" s="52"/>
      <c r="K112" s="52"/>
      <c r="L112" s="52"/>
      <c r="M112" s="52"/>
    </row>
    <row r="113" spans="1:13" s="54" customFormat="1" ht="12" hidden="1">
      <c r="A113" s="29" t="s">
        <v>132</v>
      </c>
      <c r="B113" s="57" t="s">
        <v>22</v>
      </c>
      <c r="C113" s="57" t="s">
        <v>7</v>
      </c>
      <c r="D113" s="57" t="s">
        <v>12</v>
      </c>
      <c r="E113" s="57" t="s">
        <v>165</v>
      </c>
      <c r="F113" s="57"/>
      <c r="G113" s="64">
        <f t="shared" si="41"/>
        <v>0</v>
      </c>
      <c r="H113" s="83"/>
      <c r="I113" s="63">
        <f t="shared" si="30"/>
        <v>0</v>
      </c>
      <c r="J113" s="52"/>
      <c r="K113" s="52"/>
      <c r="L113" s="52"/>
      <c r="M113" s="52"/>
    </row>
    <row r="114" spans="1:13" s="54" customFormat="1" ht="24" hidden="1">
      <c r="A114" s="29" t="s">
        <v>133</v>
      </c>
      <c r="B114" s="57" t="s">
        <v>22</v>
      </c>
      <c r="C114" s="57" t="s">
        <v>7</v>
      </c>
      <c r="D114" s="57" t="s">
        <v>12</v>
      </c>
      <c r="E114" s="57" t="s">
        <v>166</v>
      </c>
      <c r="F114" s="57"/>
      <c r="G114" s="64">
        <f>G115+G118</f>
        <v>0</v>
      </c>
      <c r="H114" s="83"/>
      <c r="I114" s="63">
        <f t="shared" si="30"/>
        <v>0</v>
      </c>
      <c r="J114" s="52"/>
      <c r="K114" s="52"/>
      <c r="L114" s="52"/>
      <c r="M114" s="52"/>
    </row>
    <row r="115" spans="1:13" s="54" customFormat="1" ht="12" hidden="1">
      <c r="A115" s="29" t="s">
        <v>126</v>
      </c>
      <c r="B115" s="57" t="s">
        <v>22</v>
      </c>
      <c r="C115" s="57" t="s">
        <v>7</v>
      </c>
      <c r="D115" s="57" t="s">
        <v>12</v>
      </c>
      <c r="E115" s="57" t="s">
        <v>167</v>
      </c>
      <c r="F115" s="75"/>
      <c r="G115" s="64">
        <f>G116</f>
        <v>0</v>
      </c>
      <c r="H115" s="83"/>
      <c r="I115" s="63">
        <f t="shared" si="30"/>
        <v>0</v>
      </c>
      <c r="J115" s="52"/>
      <c r="K115" s="52"/>
      <c r="L115" s="52"/>
      <c r="M115" s="52"/>
    </row>
    <row r="116" spans="1:13" s="54" customFormat="1" ht="12" hidden="1">
      <c r="A116" s="21" t="s">
        <v>70</v>
      </c>
      <c r="B116" s="57" t="s">
        <v>22</v>
      </c>
      <c r="C116" s="57" t="s">
        <v>7</v>
      </c>
      <c r="D116" s="57" t="s">
        <v>12</v>
      </c>
      <c r="E116" s="57" t="s">
        <v>167</v>
      </c>
      <c r="F116" s="57" t="s">
        <v>68</v>
      </c>
      <c r="G116" s="64">
        <f t="shared" ref="G116" si="42">G117</f>
        <v>0</v>
      </c>
      <c r="H116" s="83"/>
      <c r="I116" s="63">
        <f t="shared" si="30"/>
        <v>0</v>
      </c>
      <c r="J116" s="52"/>
      <c r="K116" s="52"/>
      <c r="L116" s="52"/>
      <c r="M116" s="52"/>
    </row>
    <row r="117" spans="1:13" s="54" customFormat="1" ht="12" hidden="1">
      <c r="A117" s="21" t="s">
        <v>90</v>
      </c>
      <c r="B117" s="57" t="s">
        <v>22</v>
      </c>
      <c r="C117" s="57" t="s">
        <v>7</v>
      </c>
      <c r="D117" s="57" t="s">
        <v>12</v>
      </c>
      <c r="E117" s="57" t="s">
        <v>167</v>
      </c>
      <c r="F117" s="57" t="s">
        <v>69</v>
      </c>
      <c r="G117" s="64"/>
      <c r="H117" s="83"/>
      <c r="I117" s="63">
        <f t="shared" si="30"/>
        <v>0</v>
      </c>
      <c r="J117" s="52"/>
      <c r="K117" s="52"/>
      <c r="L117" s="52"/>
      <c r="M117" s="52"/>
    </row>
    <row r="118" spans="1:13" s="54" customFormat="1" ht="12" hidden="1">
      <c r="A118" s="21" t="s">
        <v>107</v>
      </c>
      <c r="B118" s="57" t="s">
        <v>22</v>
      </c>
      <c r="C118" s="57" t="s">
        <v>7</v>
      </c>
      <c r="D118" s="57" t="s">
        <v>12</v>
      </c>
      <c r="E118" s="57" t="s">
        <v>233</v>
      </c>
      <c r="G118" s="64">
        <f>G119</f>
        <v>0</v>
      </c>
      <c r="H118" s="83"/>
      <c r="I118" s="63">
        <f t="shared" si="30"/>
        <v>0</v>
      </c>
      <c r="J118" s="52"/>
      <c r="K118" s="52"/>
      <c r="L118" s="52"/>
      <c r="M118" s="52"/>
    </row>
    <row r="119" spans="1:13" s="54" customFormat="1" ht="12" hidden="1">
      <c r="A119" s="21" t="s">
        <v>70</v>
      </c>
      <c r="B119" s="57" t="s">
        <v>22</v>
      </c>
      <c r="C119" s="57" t="s">
        <v>7</v>
      </c>
      <c r="D119" s="57" t="s">
        <v>12</v>
      </c>
      <c r="E119" s="57" t="s">
        <v>233</v>
      </c>
      <c r="F119" s="57" t="s">
        <v>68</v>
      </c>
      <c r="G119" s="64">
        <f>G120</f>
        <v>0</v>
      </c>
      <c r="H119" s="83"/>
      <c r="I119" s="63">
        <f t="shared" si="30"/>
        <v>0</v>
      </c>
      <c r="J119" s="52"/>
      <c r="K119" s="52"/>
      <c r="L119" s="52"/>
      <c r="M119" s="52"/>
    </row>
    <row r="120" spans="1:13" s="54" customFormat="1" ht="12" hidden="1">
      <c r="A120" s="21" t="s">
        <v>90</v>
      </c>
      <c r="B120" s="57" t="s">
        <v>22</v>
      </c>
      <c r="C120" s="57" t="s">
        <v>7</v>
      </c>
      <c r="D120" s="57" t="s">
        <v>12</v>
      </c>
      <c r="E120" s="57" t="s">
        <v>233</v>
      </c>
      <c r="F120" s="57" t="s">
        <v>69</v>
      </c>
      <c r="G120" s="64"/>
      <c r="H120" s="83"/>
      <c r="I120" s="63">
        <f t="shared" si="30"/>
        <v>0</v>
      </c>
      <c r="J120" s="52"/>
      <c r="K120" s="52"/>
      <c r="L120" s="52"/>
      <c r="M120" s="52"/>
    </row>
    <row r="121" spans="1:13" s="56" customFormat="1" ht="12">
      <c r="A121" s="22" t="s">
        <v>464</v>
      </c>
      <c r="B121" s="60" t="s">
        <v>22</v>
      </c>
      <c r="C121" s="60" t="s">
        <v>7</v>
      </c>
      <c r="D121" s="60" t="s">
        <v>13</v>
      </c>
      <c r="E121" s="60"/>
      <c r="F121" s="60"/>
      <c r="G121" s="65">
        <f t="shared" ref="G121:H124" si="43">G122</f>
        <v>0</v>
      </c>
      <c r="H121" s="65">
        <f t="shared" si="43"/>
        <v>200</v>
      </c>
      <c r="I121" s="65">
        <f t="shared" si="30"/>
        <v>200</v>
      </c>
      <c r="J121" s="113"/>
      <c r="K121" s="113"/>
      <c r="L121" s="113"/>
      <c r="M121" s="113"/>
    </row>
    <row r="122" spans="1:13" s="54" customFormat="1" ht="36">
      <c r="A122" s="29" t="s">
        <v>446</v>
      </c>
      <c r="B122" s="57" t="s">
        <v>22</v>
      </c>
      <c r="C122" s="57" t="s">
        <v>7</v>
      </c>
      <c r="D122" s="57" t="s">
        <v>13</v>
      </c>
      <c r="E122" s="57" t="s">
        <v>419</v>
      </c>
      <c r="F122" s="57"/>
      <c r="G122" s="64">
        <f t="shared" si="43"/>
        <v>0</v>
      </c>
      <c r="H122" s="64">
        <f t="shared" si="43"/>
        <v>200</v>
      </c>
      <c r="I122" s="64">
        <f t="shared" si="30"/>
        <v>200</v>
      </c>
      <c r="J122" s="52"/>
      <c r="K122" s="52"/>
      <c r="L122" s="52"/>
      <c r="M122" s="52"/>
    </row>
    <row r="123" spans="1:13" s="54" customFormat="1" ht="12">
      <c r="A123" s="21" t="s">
        <v>465</v>
      </c>
      <c r="B123" s="57" t="s">
        <v>22</v>
      </c>
      <c r="C123" s="57" t="s">
        <v>7</v>
      </c>
      <c r="D123" s="57" t="s">
        <v>13</v>
      </c>
      <c r="E123" s="57" t="s">
        <v>466</v>
      </c>
      <c r="F123" s="57"/>
      <c r="G123" s="64">
        <f t="shared" si="43"/>
        <v>0</v>
      </c>
      <c r="H123" s="64">
        <f t="shared" si="43"/>
        <v>200</v>
      </c>
      <c r="I123" s="64">
        <f t="shared" si="30"/>
        <v>200</v>
      </c>
      <c r="J123" s="52"/>
      <c r="K123" s="52"/>
      <c r="L123" s="52"/>
      <c r="M123" s="52"/>
    </row>
    <row r="124" spans="1:13" s="54" customFormat="1" ht="12">
      <c r="A124" s="21" t="s">
        <v>70</v>
      </c>
      <c r="B124" s="57" t="s">
        <v>22</v>
      </c>
      <c r="C124" s="57" t="s">
        <v>7</v>
      </c>
      <c r="D124" s="57" t="s">
        <v>13</v>
      </c>
      <c r="E124" s="57" t="s">
        <v>466</v>
      </c>
      <c r="F124" s="57" t="s">
        <v>68</v>
      </c>
      <c r="G124" s="64">
        <f t="shared" si="43"/>
        <v>0</v>
      </c>
      <c r="H124" s="64">
        <f t="shared" si="43"/>
        <v>200</v>
      </c>
      <c r="I124" s="64">
        <f t="shared" si="30"/>
        <v>200</v>
      </c>
      <c r="J124" s="52"/>
      <c r="K124" s="52"/>
      <c r="L124" s="52"/>
      <c r="M124" s="52"/>
    </row>
    <row r="125" spans="1:13" s="54" customFormat="1" ht="12">
      <c r="A125" s="21" t="s">
        <v>90</v>
      </c>
      <c r="B125" s="57" t="s">
        <v>22</v>
      </c>
      <c r="C125" s="57" t="s">
        <v>7</v>
      </c>
      <c r="D125" s="57" t="s">
        <v>13</v>
      </c>
      <c r="E125" s="57" t="s">
        <v>466</v>
      </c>
      <c r="F125" s="57" t="s">
        <v>69</v>
      </c>
      <c r="G125" s="64">
        <v>0</v>
      </c>
      <c r="H125" s="103">
        <v>200</v>
      </c>
      <c r="I125" s="64">
        <f t="shared" si="30"/>
        <v>200</v>
      </c>
      <c r="J125" s="52"/>
      <c r="K125" s="52"/>
      <c r="L125" s="52"/>
      <c r="M125" s="52"/>
    </row>
    <row r="126" spans="1:13" s="54" customFormat="1" ht="12">
      <c r="A126" s="15" t="s">
        <v>2</v>
      </c>
      <c r="B126" s="32">
        <v>800</v>
      </c>
      <c r="C126" s="16" t="s">
        <v>14</v>
      </c>
      <c r="D126" s="16"/>
      <c r="E126" s="16"/>
      <c r="F126" s="16"/>
      <c r="G126" s="63">
        <f>G157+G139+G127</f>
        <v>24895.1</v>
      </c>
      <c r="H126" s="63">
        <f>H157+H139+H127</f>
        <v>177.69999999999982</v>
      </c>
      <c r="I126" s="63">
        <f t="shared" si="30"/>
        <v>25072.799999999999</v>
      </c>
      <c r="J126" s="52"/>
      <c r="K126" s="52"/>
      <c r="L126" s="52"/>
      <c r="M126" s="52"/>
    </row>
    <row r="127" spans="1:13" s="56" customFormat="1" ht="12">
      <c r="A127" s="22" t="s">
        <v>16</v>
      </c>
      <c r="B127" s="18" t="s">
        <v>22</v>
      </c>
      <c r="C127" s="18" t="s">
        <v>14</v>
      </c>
      <c r="D127" s="18" t="s">
        <v>17</v>
      </c>
      <c r="E127" s="19"/>
      <c r="F127" s="19"/>
      <c r="G127" s="65">
        <f t="shared" ref="G127:H128" si="44">G128</f>
        <v>4112</v>
      </c>
      <c r="H127" s="65">
        <f t="shared" si="44"/>
        <v>0</v>
      </c>
      <c r="I127" s="65">
        <f t="shared" si="30"/>
        <v>4112</v>
      </c>
      <c r="J127" s="113"/>
      <c r="K127" s="113"/>
      <c r="L127" s="113"/>
      <c r="M127" s="113"/>
    </row>
    <row r="128" spans="1:13" s="52" customFormat="1" ht="12">
      <c r="A128" s="21" t="s">
        <v>239</v>
      </c>
      <c r="B128" s="20" t="s">
        <v>22</v>
      </c>
      <c r="C128" s="20" t="s">
        <v>14</v>
      </c>
      <c r="D128" s="20" t="s">
        <v>17</v>
      </c>
      <c r="E128" s="20" t="s">
        <v>231</v>
      </c>
      <c r="F128" s="20"/>
      <c r="G128" s="64">
        <f t="shared" si="44"/>
        <v>4112</v>
      </c>
      <c r="H128" s="64">
        <f t="shared" si="44"/>
        <v>0</v>
      </c>
      <c r="I128" s="64">
        <f t="shared" si="30"/>
        <v>4112</v>
      </c>
    </row>
    <row r="129" spans="1:13" s="52" customFormat="1" ht="24">
      <c r="A129" s="21" t="s">
        <v>365</v>
      </c>
      <c r="B129" s="20" t="s">
        <v>22</v>
      </c>
      <c r="C129" s="20" t="s">
        <v>14</v>
      </c>
      <c r="D129" s="20" t="s">
        <v>17</v>
      </c>
      <c r="E129" s="20" t="s">
        <v>240</v>
      </c>
      <c r="F129" s="20"/>
      <c r="G129" s="64">
        <f>G130+G133+G136</f>
        <v>4112</v>
      </c>
      <c r="H129" s="64">
        <f t="shared" ref="H129" si="45">H130+H133+H136</f>
        <v>0</v>
      </c>
      <c r="I129" s="64">
        <f t="shared" si="30"/>
        <v>4112</v>
      </c>
    </row>
    <row r="130" spans="1:13" s="52" customFormat="1" ht="24">
      <c r="A130" s="21" t="s">
        <v>218</v>
      </c>
      <c r="B130" s="20" t="s">
        <v>22</v>
      </c>
      <c r="C130" s="20" t="s">
        <v>14</v>
      </c>
      <c r="D130" s="20" t="s">
        <v>17</v>
      </c>
      <c r="E130" s="20" t="s">
        <v>241</v>
      </c>
      <c r="F130" s="20"/>
      <c r="G130" s="64">
        <f>G131</f>
        <v>2935</v>
      </c>
      <c r="H130" s="64">
        <f t="shared" ref="H130:H131" si="46">H131</f>
        <v>0</v>
      </c>
      <c r="I130" s="64">
        <f t="shared" si="30"/>
        <v>2935</v>
      </c>
    </row>
    <row r="131" spans="1:13" s="52" customFormat="1" ht="12">
      <c r="A131" s="21" t="s">
        <v>70</v>
      </c>
      <c r="B131" s="20" t="s">
        <v>22</v>
      </c>
      <c r="C131" s="20" t="s">
        <v>14</v>
      </c>
      <c r="D131" s="20" t="s">
        <v>17</v>
      </c>
      <c r="E131" s="20" t="s">
        <v>241</v>
      </c>
      <c r="F131" s="20" t="s">
        <v>68</v>
      </c>
      <c r="G131" s="64">
        <f>G132</f>
        <v>2935</v>
      </c>
      <c r="H131" s="64">
        <f t="shared" si="46"/>
        <v>0</v>
      </c>
      <c r="I131" s="64">
        <f t="shared" si="30"/>
        <v>2935</v>
      </c>
    </row>
    <row r="132" spans="1:13" s="52" customFormat="1" ht="12">
      <c r="A132" s="21" t="s">
        <v>90</v>
      </c>
      <c r="B132" s="20" t="s">
        <v>22</v>
      </c>
      <c r="C132" s="20" t="s">
        <v>14</v>
      </c>
      <c r="D132" s="20" t="s">
        <v>17</v>
      </c>
      <c r="E132" s="20" t="s">
        <v>241</v>
      </c>
      <c r="F132" s="20" t="s">
        <v>69</v>
      </c>
      <c r="G132" s="64">
        <v>2935</v>
      </c>
      <c r="H132" s="103"/>
      <c r="I132" s="64">
        <f t="shared" si="30"/>
        <v>2935</v>
      </c>
    </row>
    <row r="133" spans="1:13" s="52" customFormat="1" ht="12" hidden="1">
      <c r="A133" s="21" t="s">
        <v>323</v>
      </c>
      <c r="B133" s="20" t="s">
        <v>22</v>
      </c>
      <c r="C133" s="20" t="s">
        <v>14</v>
      </c>
      <c r="D133" s="20" t="s">
        <v>17</v>
      </c>
      <c r="E133" s="20" t="s">
        <v>324</v>
      </c>
      <c r="F133" s="20"/>
      <c r="G133" s="64">
        <f>G134</f>
        <v>0</v>
      </c>
      <c r="H133" s="103"/>
      <c r="I133" s="64">
        <f t="shared" si="30"/>
        <v>0</v>
      </c>
    </row>
    <row r="134" spans="1:13" s="52" customFormat="1" ht="12" hidden="1">
      <c r="A134" s="21" t="s">
        <v>70</v>
      </c>
      <c r="B134" s="20" t="s">
        <v>22</v>
      </c>
      <c r="C134" s="20" t="s">
        <v>14</v>
      </c>
      <c r="D134" s="20" t="s">
        <v>17</v>
      </c>
      <c r="E134" s="20" t="s">
        <v>324</v>
      </c>
      <c r="F134" s="20" t="s">
        <v>68</v>
      </c>
      <c r="G134" s="64">
        <f>G135</f>
        <v>0</v>
      </c>
      <c r="H134" s="103"/>
      <c r="I134" s="64">
        <f t="shared" si="30"/>
        <v>0</v>
      </c>
    </row>
    <row r="135" spans="1:13" s="52" customFormat="1" ht="12" hidden="1">
      <c r="A135" s="21" t="s">
        <v>90</v>
      </c>
      <c r="B135" s="20" t="s">
        <v>22</v>
      </c>
      <c r="C135" s="20" t="s">
        <v>14</v>
      </c>
      <c r="D135" s="20" t="s">
        <v>17</v>
      </c>
      <c r="E135" s="20" t="s">
        <v>324</v>
      </c>
      <c r="F135" s="20" t="s">
        <v>69</v>
      </c>
      <c r="G135" s="64"/>
      <c r="H135" s="103"/>
      <c r="I135" s="64">
        <f t="shared" si="30"/>
        <v>0</v>
      </c>
    </row>
    <row r="136" spans="1:13" s="52" customFormat="1" ht="12">
      <c r="A136" s="21" t="s">
        <v>359</v>
      </c>
      <c r="B136" s="20" t="s">
        <v>22</v>
      </c>
      <c r="C136" s="23" t="s">
        <v>14</v>
      </c>
      <c r="D136" s="20" t="s">
        <v>17</v>
      </c>
      <c r="E136" s="20" t="s">
        <v>358</v>
      </c>
      <c r="F136" s="23"/>
      <c r="G136" s="64">
        <f>G137</f>
        <v>1177</v>
      </c>
      <c r="H136" s="64">
        <f t="shared" ref="H136:H137" si="47">H137</f>
        <v>0</v>
      </c>
      <c r="I136" s="64">
        <f t="shared" si="30"/>
        <v>1177</v>
      </c>
    </row>
    <row r="137" spans="1:13" s="52" customFormat="1" ht="12">
      <c r="A137" s="21" t="s">
        <v>70</v>
      </c>
      <c r="B137" s="20" t="s">
        <v>22</v>
      </c>
      <c r="C137" s="23" t="s">
        <v>14</v>
      </c>
      <c r="D137" s="20" t="s">
        <v>17</v>
      </c>
      <c r="E137" s="20" t="s">
        <v>358</v>
      </c>
      <c r="F137" s="23" t="s">
        <v>68</v>
      </c>
      <c r="G137" s="64">
        <f>G138</f>
        <v>1177</v>
      </c>
      <c r="H137" s="64">
        <f t="shared" si="47"/>
        <v>0</v>
      </c>
      <c r="I137" s="64">
        <f t="shared" si="30"/>
        <v>1177</v>
      </c>
    </row>
    <row r="138" spans="1:13" s="52" customFormat="1" ht="12">
      <c r="A138" s="21" t="s">
        <v>90</v>
      </c>
      <c r="B138" s="20" t="s">
        <v>22</v>
      </c>
      <c r="C138" s="23" t="s">
        <v>14</v>
      </c>
      <c r="D138" s="20" t="s">
        <v>17</v>
      </c>
      <c r="E138" s="20" t="s">
        <v>358</v>
      </c>
      <c r="F138" s="23" t="s">
        <v>69</v>
      </c>
      <c r="G138" s="64">
        <f>11.7+1165.3</f>
        <v>1177</v>
      </c>
      <c r="H138" s="103"/>
      <c r="I138" s="64">
        <f t="shared" si="30"/>
        <v>1177</v>
      </c>
    </row>
    <row r="139" spans="1:13" s="56" customFormat="1" ht="12">
      <c r="A139" s="33" t="s">
        <v>54</v>
      </c>
      <c r="B139" s="34">
        <v>800</v>
      </c>
      <c r="C139" s="42" t="s">
        <v>14</v>
      </c>
      <c r="D139" s="18" t="s">
        <v>12</v>
      </c>
      <c r="E139" s="18"/>
      <c r="F139" s="42"/>
      <c r="G139" s="65">
        <f>G140</f>
        <v>19980.3</v>
      </c>
      <c r="H139" s="65">
        <f t="shared" ref="H139" si="48">H140</f>
        <v>177.69999999999982</v>
      </c>
      <c r="I139" s="65">
        <f t="shared" si="30"/>
        <v>20158</v>
      </c>
      <c r="J139" s="113"/>
      <c r="K139" s="113"/>
      <c r="L139" s="113"/>
      <c r="M139" s="113"/>
    </row>
    <row r="140" spans="1:13" s="54" customFormat="1" ht="12">
      <c r="A140" s="21" t="s">
        <v>239</v>
      </c>
      <c r="B140" s="20" t="s">
        <v>22</v>
      </c>
      <c r="C140" s="23" t="s">
        <v>14</v>
      </c>
      <c r="D140" s="20" t="s">
        <v>12</v>
      </c>
      <c r="E140" s="20" t="s">
        <v>231</v>
      </c>
      <c r="F140" s="26"/>
      <c r="G140" s="64">
        <f>G141+G147</f>
        <v>19980.3</v>
      </c>
      <c r="H140" s="64">
        <f>H141+H147</f>
        <v>177.69999999999982</v>
      </c>
      <c r="I140" s="64">
        <f t="shared" si="30"/>
        <v>20158</v>
      </c>
      <c r="J140" s="52"/>
      <c r="K140" s="52"/>
      <c r="L140" s="52"/>
      <c r="M140" s="52"/>
    </row>
    <row r="141" spans="1:13" s="54" customFormat="1" ht="12">
      <c r="A141" s="21" t="s">
        <v>306</v>
      </c>
      <c r="B141" s="20" t="s">
        <v>22</v>
      </c>
      <c r="C141" s="23" t="s">
        <v>14</v>
      </c>
      <c r="D141" s="20" t="s">
        <v>12</v>
      </c>
      <c r="E141" s="20" t="s">
        <v>242</v>
      </c>
      <c r="F141" s="26"/>
      <c r="G141" s="64">
        <f>G142</f>
        <v>857.30000000000007</v>
      </c>
      <c r="H141" s="64">
        <f t="shared" ref="H141" si="49">H142</f>
        <v>0</v>
      </c>
      <c r="I141" s="64">
        <f t="shared" si="30"/>
        <v>857.30000000000007</v>
      </c>
      <c r="J141" s="52"/>
      <c r="K141" s="52"/>
      <c r="L141" s="52"/>
      <c r="M141" s="52"/>
    </row>
    <row r="142" spans="1:13" s="54" customFormat="1" ht="12">
      <c r="A142" s="21" t="s">
        <v>351</v>
      </c>
      <c r="B142" s="20" t="s">
        <v>22</v>
      </c>
      <c r="C142" s="23" t="s">
        <v>14</v>
      </c>
      <c r="D142" s="20" t="s">
        <v>12</v>
      </c>
      <c r="E142" s="20" t="s">
        <v>350</v>
      </c>
      <c r="F142" s="23"/>
      <c r="G142" s="64">
        <f>G143+G145</f>
        <v>857.30000000000007</v>
      </c>
      <c r="H142" s="64">
        <f t="shared" ref="H142" si="50">H143+H145</f>
        <v>0</v>
      </c>
      <c r="I142" s="64">
        <f t="shared" si="30"/>
        <v>857.30000000000007</v>
      </c>
      <c r="J142" s="52"/>
      <c r="K142" s="52"/>
      <c r="L142" s="52"/>
      <c r="M142" s="52"/>
    </row>
    <row r="143" spans="1:13" s="54" customFormat="1" ht="24">
      <c r="A143" s="21" t="s">
        <v>62</v>
      </c>
      <c r="B143" s="20" t="s">
        <v>22</v>
      </c>
      <c r="C143" s="23" t="s">
        <v>14</v>
      </c>
      <c r="D143" s="20" t="s">
        <v>12</v>
      </c>
      <c r="E143" s="20" t="s">
        <v>350</v>
      </c>
      <c r="F143" s="20" t="s">
        <v>61</v>
      </c>
      <c r="G143" s="64">
        <f>G144</f>
        <v>544.30000000000007</v>
      </c>
      <c r="H143" s="64">
        <f t="shared" ref="H143" si="51">H144</f>
        <v>0</v>
      </c>
      <c r="I143" s="64">
        <f t="shared" si="30"/>
        <v>544.30000000000007</v>
      </c>
      <c r="J143" s="52"/>
      <c r="K143" s="52"/>
      <c r="L143" s="52"/>
      <c r="M143" s="52"/>
    </row>
    <row r="144" spans="1:13" s="54" customFormat="1" ht="12">
      <c r="A144" s="21" t="s">
        <v>77</v>
      </c>
      <c r="B144" s="20" t="s">
        <v>22</v>
      </c>
      <c r="C144" s="23" t="s">
        <v>14</v>
      </c>
      <c r="D144" s="20" t="s">
        <v>12</v>
      </c>
      <c r="E144" s="20" t="s">
        <v>350</v>
      </c>
      <c r="F144" s="20" t="s">
        <v>76</v>
      </c>
      <c r="G144" s="64">
        <f>389.6+40+114.7</f>
        <v>544.30000000000007</v>
      </c>
      <c r="H144" s="83"/>
      <c r="I144" s="64">
        <f t="shared" si="30"/>
        <v>544.30000000000007</v>
      </c>
      <c r="J144" s="52"/>
      <c r="K144" s="52"/>
      <c r="L144" s="52"/>
      <c r="M144" s="52"/>
    </row>
    <row r="145" spans="1:13" s="54" customFormat="1" ht="12">
      <c r="A145" s="21" t="s">
        <v>70</v>
      </c>
      <c r="B145" s="20" t="s">
        <v>22</v>
      </c>
      <c r="C145" s="23" t="s">
        <v>14</v>
      </c>
      <c r="D145" s="20" t="s">
        <v>12</v>
      </c>
      <c r="E145" s="20" t="s">
        <v>350</v>
      </c>
      <c r="F145" s="20" t="s">
        <v>68</v>
      </c>
      <c r="G145" s="64">
        <f>G146</f>
        <v>313</v>
      </c>
      <c r="H145" s="64">
        <f t="shared" ref="H145" si="52">H146</f>
        <v>0</v>
      </c>
      <c r="I145" s="64">
        <f t="shared" si="30"/>
        <v>313</v>
      </c>
      <c r="J145" s="52"/>
      <c r="K145" s="52"/>
      <c r="L145" s="52"/>
      <c r="M145" s="52"/>
    </row>
    <row r="146" spans="1:13" s="54" customFormat="1" ht="12">
      <c r="A146" s="21" t="s">
        <v>90</v>
      </c>
      <c r="B146" s="20" t="s">
        <v>22</v>
      </c>
      <c r="C146" s="23" t="s">
        <v>14</v>
      </c>
      <c r="D146" s="20" t="s">
        <v>12</v>
      </c>
      <c r="E146" s="20" t="s">
        <v>350</v>
      </c>
      <c r="F146" s="20" t="s">
        <v>69</v>
      </c>
      <c r="G146" s="64">
        <v>313</v>
      </c>
      <c r="H146" s="83"/>
      <c r="I146" s="64">
        <f t="shared" si="30"/>
        <v>313</v>
      </c>
      <c r="J146" s="52"/>
      <c r="K146" s="52"/>
      <c r="L146" s="52"/>
      <c r="M146" s="52"/>
    </row>
    <row r="147" spans="1:13" s="54" customFormat="1" ht="23.25" customHeight="1">
      <c r="A147" s="21" t="s">
        <v>407</v>
      </c>
      <c r="B147" s="20" t="s">
        <v>22</v>
      </c>
      <c r="C147" s="23" t="s">
        <v>14</v>
      </c>
      <c r="D147" s="20" t="s">
        <v>12</v>
      </c>
      <c r="E147" s="20" t="s">
        <v>243</v>
      </c>
      <c r="F147" s="20"/>
      <c r="G147" s="64">
        <f>G154+G148+G151</f>
        <v>19123</v>
      </c>
      <c r="H147" s="64">
        <f>H154+H148+H151</f>
        <v>177.69999999999982</v>
      </c>
      <c r="I147" s="64">
        <f t="shared" si="30"/>
        <v>19300.7</v>
      </c>
      <c r="J147" s="52"/>
      <c r="K147" s="52"/>
      <c r="L147" s="52"/>
      <c r="M147" s="52"/>
    </row>
    <row r="148" spans="1:13" s="54" customFormat="1" ht="36" hidden="1">
      <c r="A148" s="21" t="s">
        <v>368</v>
      </c>
      <c r="B148" s="20" t="s">
        <v>22</v>
      </c>
      <c r="C148" s="23" t="s">
        <v>14</v>
      </c>
      <c r="D148" s="20" t="s">
        <v>12</v>
      </c>
      <c r="E148" s="20" t="s">
        <v>369</v>
      </c>
      <c r="F148" s="20"/>
      <c r="G148" s="64">
        <f>G149</f>
        <v>3205.3</v>
      </c>
      <c r="H148" s="64">
        <f t="shared" ref="H148:H152" si="53">H149</f>
        <v>-3205.3</v>
      </c>
      <c r="I148" s="64">
        <f t="shared" si="30"/>
        <v>0</v>
      </c>
      <c r="J148" s="52"/>
      <c r="K148" s="52"/>
      <c r="L148" s="52"/>
      <c r="M148" s="52"/>
    </row>
    <row r="149" spans="1:13" s="54" customFormat="1" ht="12" hidden="1">
      <c r="A149" s="24" t="s">
        <v>70</v>
      </c>
      <c r="B149" s="20" t="s">
        <v>22</v>
      </c>
      <c r="C149" s="23" t="s">
        <v>14</v>
      </c>
      <c r="D149" s="20" t="s">
        <v>12</v>
      </c>
      <c r="E149" s="20" t="s">
        <v>369</v>
      </c>
      <c r="F149" s="20" t="s">
        <v>370</v>
      </c>
      <c r="G149" s="64">
        <f>G150</f>
        <v>3205.3</v>
      </c>
      <c r="H149" s="64">
        <f t="shared" si="53"/>
        <v>-3205.3</v>
      </c>
      <c r="I149" s="64">
        <f t="shared" si="30"/>
        <v>0</v>
      </c>
      <c r="J149" s="52"/>
      <c r="K149" s="52"/>
      <c r="L149" s="52"/>
      <c r="M149" s="52"/>
    </row>
    <row r="150" spans="1:13" s="54" customFormat="1" ht="12" hidden="1">
      <c r="A150" s="24" t="s">
        <v>88</v>
      </c>
      <c r="B150" s="20" t="s">
        <v>22</v>
      </c>
      <c r="C150" s="23" t="s">
        <v>14</v>
      </c>
      <c r="D150" s="20" t="s">
        <v>12</v>
      </c>
      <c r="E150" s="20" t="s">
        <v>369</v>
      </c>
      <c r="F150" s="20" t="s">
        <v>69</v>
      </c>
      <c r="G150" s="64">
        <v>3205.3</v>
      </c>
      <c r="H150" s="103">
        <v>-3205.3</v>
      </c>
      <c r="I150" s="64">
        <f t="shared" si="30"/>
        <v>0</v>
      </c>
      <c r="J150" s="52"/>
      <c r="K150" s="52"/>
      <c r="L150" s="52"/>
      <c r="M150" s="52"/>
    </row>
    <row r="151" spans="1:13" s="54" customFormat="1" ht="36">
      <c r="A151" s="21" t="s">
        <v>368</v>
      </c>
      <c r="B151" s="20" t="s">
        <v>22</v>
      </c>
      <c r="C151" s="23" t="s">
        <v>14</v>
      </c>
      <c r="D151" s="20" t="s">
        <v>12</v>
      </c>
      <c r="E151" s="20" t="s">
        <v>448</v>
      </c>
      <c r="F151" s="20"/>
      <c r="G151" s="64">
        <f>G152</f>
        <v>0</v>
      </c>
      <c r="H151" s="64">
        <f t="shared" si="53"/>
        <v>3383</v>
      </c>
      <c r="I151" s="64">
        <f t="shared" ref="I151:I214" si="54">G151+H151</f>
        <v>3383</v>
      </c>
      <c r="J151" s="52"/>
      <c r="K151" s="52"/>
      <c r="L151" s="52"/>
      <c r="M151" s="52"/>
    </row>
    <row r="152" spans="1:13" s="54" customFormat="1" ht="12">
      <c r="A152" s="24" t="s">
        <v>70</v>
      </c>
      <c r="B152" s="20" t="s">
        <v>22</v>
      </c>
      <c r="C152" s="23" t="s">
        <v>14</v>
      </c>
      <c r="D152" s="20" t="s">
        <v>12</v>
      </c>
      <c r="E152" s="20" t="s">
        <v>448</v>
      </c>
      <c r="F152" s="20" t="s">
        <v>370</v>
      </c>
      <c r="G152" s="64">
        <f>G153</f>
        <v>0</v>
      </c>
      <c r="H152" s="64">
        <f t="shared" si="53"/>
        <v>3383</v>
      </c>
      <c r="I152" s="64">
        <f t="shared" si="54"/>
        <v>3383</v>
      </c>
      <c r="J152" s="52"/>
      <c r="K152" s="52"/>
      <c r="L152" s="52"/>
      <c r="M152" s="52"/>
    </row>
    <row r="153" spans="1:13" s="54" customFormat="1" ht="12">
      <c r="A153" s="24" t="s">
        <v>88</v>
      </c>
      <c r="B153" s="20" t="s">
        <v>22</v>
      </c>
      <c r="C153" s="23" t="s">
        <v>14</v>
      </c>
      <c r="D153" s="20" t="s">
        <v>12</v>
      </c>
      <c r="E153" s="20" t="s">
        <v>448</v>
      </c>
      <c r="F153" s="20" t="s">
        <v>69</v>
      </c>
      <c r="G153" s="64">
        <v>0</v>
      </c>
      <c r="H153" s="103">
        <f>3205.3+177.7</f>
        <v>3383</v>
      </c>
      <c r="I153" s="64">
        <f t="shared" si="54"/>
        <v>3383</v>
      </c>
      <c r="J153" s="52"/>
      <c r="K153" s="52"/>
      <c r="L153" s="52"/>
      <c r="M153" s="52"/>
    </row>
    <row r="154" spans="1:13" s="54" customFormat="1" ht="48">
      <c r="A154" s="21" t="s">
        <v>348</v>
      </c>
      <c r="B154" s="20" t="s">
        <v>22</v>
      </c>
      <c r="C154" s="23" t="s">
        <v>14</v>
      </c>
      <c r="D154" s="20" t="s">
        <v>12</v>
      </c>
      <c r="E154" s="20" t="s">
        <v>349</v>
      </c>
      <c r="F154" s="20"/>
      <c r="G154" s="64">
        <f>G155</f>
        <v>15917.7</v>
      </c>
      <c r="H154" s="64">
        <f t="shared" ref="H154" si="55">H155</f>
        <v>0</v>
      </c>
      <c r="I154" s="64">
        <f t="shared" si="54"/>
        <v>15917.7</v>
      </c>
      <c r="J154" s="52"/>
      <c r="K154" s="52"/>
      <c r="L154" s="52"/>
      <c r="M154" s="52"/>
    </row>
    <row r="155" spans="1:13" s="54" customFormat="1" ht="12">
      <c r="A155" s="24" t="s">
        <v>70</v>
      </c>
      <c r="B155" s="20" t="s">
        <v>22</v>
      </c>
      <c r="C155" s="23" t="s">
        <v>14</v>
      </c>
      <c r="D155" s="20" t="s">
        <v>12</v>
      </c>
      <c r="E155" s="20" t="s">
        <v>349</v>
      </c>
      <c r="F155" s="20" t="s">
        <v>68</v>
      </c>
      <c r="G155" s="64">
        <f t="shared" ref="G155:H155" si="56">G156</f>
        <v>15917.7</v>
      </c>
      <c r="H155" s="64">
        <f t="shared" si="56"/>
        <v>0</v>
      </c>
      <c r="I155" s="64">
        <f t="shared" si="54"/>
        <v>15917.7</v>
      </c>
      <c r="J155" s="52"/>
      <c r="K155" s="52"/>
      <c r="L155" s="52"/>
      <c r="M155" s="52"/>
    </row>
    <row r="156" spans="1:13" s="54" customFormat="1" ht="12">
      <c r="A156" s="24" t="s">
        <v>88</v>
      </c>
      <c r="B156" s="20" t="s">
        <v>22</v>
      </c>
      <c r="C156" s="23" t="s">
        <v>14</v>
      </c>
      <c r="D156" s="20" t="s">
        <v>12</v>
      </c>
      <c r="E156" s="20" t="s">
        <v>349</v>
      </c>
      <c r="F156" s="20" t="s">
        <v>69</v>
      </c>
      <c r="G156" s="64">
        <v>15917.7</v>
      </c>
      <c r="H156" s="83"/>
      <c r="I156" s="64">
        <f t="shared" si="54"/>
        <v>15917.7</v>
      </c>
      <c r="J156" s="52"/>
      <c r="K156" s="52"/>
      <c r="L156" s="52"/>
      <c r="M156" s="52"/>
    </row>
    <row r="157" spans="1:13" s="52" customFormat="1" ht="12">
      <c r="A157" s="33" t="s">
        <v>40</v>
      </c>
      <c r="B157" s="34">
        <v>800</v>
      </c>
      <c r="C157" s="18" t="s">
        <v>14</v>
      </c>
      <c r="D157" s="18" t="s">
        <v>10</v>
      </c>
      <c r="E157" s="18"/>
      <c r="F157" s="42"/>
      <c r="G157" s="65">
        <f>G158+G166</f>
        <v>802.8</v>
      </c>
      <c r="H157" s="65">
        <f t="shared" ref="H157" si="57">H158+H166</f>
        <v>0</v>
      </c>
      <c r="I157" s="65">
        <f t="shared" si="54"/>
        <v>802.8</v>
      </c>
    </row>
    <row r="158" spans="1:13" s="52" customFormat="1" ht="12">
      <c r="A158" s="21" t="s">
        <v>248</v>
      </c>
      <c r="B158" s="30">
        <v>800</v>
      </c>
      <c r="C158" s="20" t="s">
        <v>14</v>
      </c>
      <c r="D158" s="20" t="s">
        <v>10</v>
      </c>
      <c r="E158" s="72" t="s">
        <v>168</v>
      </c>
      <c r="F158" s="23"/>
      <c r="G158" s="64">
        <f>G159</f>
        <v>200</v>
      </c>
      <c r="H158" s="64">
        <f t="shared" ref="H158" si="58">H159</f>
        <v>0</v>
      </c>
      <c r="I158" s="64">
        <f t="shared" si="54"/>
        <v>200</v>
      </c>
    </row>
    <row r="159" spans="1:13" s="52" customFormat="1" ht="12">
      <c r="A159" s="21" t="s">
        <v>277</v>
      </c>
      <c r="B159" s="30">
        <v>800</v>
      </c>
      <c r="C159" s="20" t="s">
        <v>14</v>
      </c>
      <c r="D159" s="20" t="s">
        <v>10</v>
      </c>
      <c r="E159" s="72" t="s">
        <v>266</v>
      </c>
      <c r="F159" s="23"/>
      <c r="G159" s="64">
        <f>G160+G163</f>
        <v>200</v>
      </c>
      <c r="H159" s="64">
        <f t="shared" ref="H159" si="59">H160+H163</f>
        <v>0</v>
      </c>
      <c r="I159" s="64">
        <f t="shared" si="54"/>
        <v>200</v>
      </c>
    </row>
    <row r="160" spans="1:13" s="52" customFormat="1" ht="14.25" customHeight="1">
      <c r="A160" s="21" t="s">
        <v>384</v>
      </c>
      <c r="B160" s="30">
        <v>800</v>
      </c>
      <c r="C160" s="20" t="s">
        <v>14</v>
      </c>
      <c r="D160" s="20" t="s">
        <v>10</v>
      </c>
      <c r="E160" s="72" t="s">
        <v>385</v>
      </c>
      <c r="F160" s="23"/>
      <c r="G160" s="64">
        <f>G161</f>
        <v>0</v>
      </c>
      <c r="H160" s="64">
        <f t="shared" ref="H160:H161" si="60">H161</f>
        <v>100</v>
      </c>
      <c r="I160" s="64">
        <f t="shared" si="54"/>
        <v>100</v>
      </c>
    </row>
    <row r="161" spans="1:13" s="52" customFormat="1" ht="14.25" customHeight="1">
      <c r="A161" s="21" t="s">
        <v>96</v>
      </c>
      <c r="B161" s="30">
        <v>800</v>
      </c>
      <c r="C161" s="20" t="s">
        <v>14</v>
      </c>
      <c r="D161" s="20" t="s">
        <v>10</v>
      </c>
      <c r="E161" s="72" t="s">
        <v>385</v>
      </c>
      <c r="F161" s="23" t="s">
        <v>95</v>
      </c>
      <c r="G161" s="64">
        <f>G162</f>
        <v>0</v>
      </c>
      <c r="H161" s="64">
        <f t="shared" si="60"/>
        <v>100</v>
      </c>
      <c r="I161" s="64">
        <f t="shared" si="54"/>
        <v>100</v>
      </c>
    </row>
    <row r="162" spans="1:13" s="52" customFormat="1" ht="14.25" customHeight="1">
      <c r="A162" s="21" t="s">
        <v>223</v>
      </c>
      <c r="B162" s="30">
        <v>800</v>
      </c>
      <c r="C162" s="20" t="s">
        <v>14</v>
      </c>
      <c r="D162" s="20" t="s">
        <v>10</v>
      </c>
      <c r="E162" s="72" t="s">
        <v>385</v>
      </c>
      <c r="F162" s="23" t="s">
        <v>224</v>
      </c>
      <c r="G162" s="64"/>
      <c r="H162" s="64">
        <v>100</v>
      </c>
      <c r="I162" s="64">
        <f t="shared" si="54"/>
        <v>100</v>
      </c>
    </row>
    <row r="163" spans="1:13" s="52" customFormat="1" ht="14.25" customHeight="1">
      <c r="A163" s="21" t="s">
        <v>325</v>
      </c>
      <c r="B163" s="30">
        <v>800</v>
      </c>
      <c r="C163" s="20" t="s">
        <v>14</v>
      </c>
      <c r="D163" s="20" t="s">
        <v>10</v>
      </c>
      <c r="E163" s="72" t="s">
        <v>326</v>
      </c>
      <c r="F163" s="23"/>
      <c r="G163" s="64">
        <f>G164</f>
        <v>200</v>
      </c>
      <c r="H163" s="64">
        <f t="shared" ref="H163:H164" si="61">H164</f>
        <v>-100</v>
      </c>
      <c r="I163" s="64">
        <f t="shared" si="54"/>
        <v>100</v>
      </c>
    </row>
    <row r="164" spans="1:13" s="52" customFormat="1" ht="14.25" customHeight="1">
      <c r="A164" s="21" t="s">
        <v>96</v>
      </c>
      <c r="B164" s="30">
        <v>800</v>
      </c>
      <c r="C164" s="20" t="s">
        <v>14</v>
      </c>
      <c r="D164" s="20" t="s">
        <v>10</v>
      </c>
      <c r="E164" s="72" t="s">
        <v>326</v>
      </c>
      <c r="F164" s="23" t="s">
        <v>95</v>
      </c>
      <c r="G164" s="64">
        <f>G165</f>
        <v>200</v>
      </c>
      <c r="H164" s="64">
        <f t="shared" si="61"/>
        <v>-100</v>
      </c>
      <c r="I164" s="64">
        <f t="shared" si="54"/>
        <v>100</v>
      </c>
    </row>
    <row r="165" spans="1:13" s="52" customFormat="1" ht="14.25" customHeight="1">
      <c r="A165" s="21" t="s">
        <v>223</v>
      </c>
      <c r="B165" s="30">
        <v>800</v>
      </c>
      <c r="C165" s="20" t="s">
        <v>14</v>
      </c>
      <c r="D165" s="20" t="s">
        <v>10</v>
      </c>
      <c r="E165" s="72" t="s">
        <v>326</v>
      </c>
      <c r="F165" s="23" t="s">
        <v>224</v>
      </c>
      <c r="G165" s="64">
        <v>200</v>
      </c>
      <c r="H165" s="103">
        <v>-100</v>
      </c>
      <c r="I165" s="64">
        <f t="shared" si="54"/>
        <v>100</v>
      </c>
    </row>
    <row r="166" spans="1:13" s="52" customFormat="1" ht="12">
      <c r="A166" s="21" t="s">
        <v>276</v>
      </c>
      <c r="B166" s="30">
        <v>800</v>
      </c>
      <c r="C166" s="20" t="s">
        <v>14</v>
      </c>
      <c r="D166" s="20" t="s">
        <v>10</v>
      </c>
      <c r="E166" s="20" t="s">
        <v>152</v>
      </c>
      <c r="F166" s="23"/>
      <c r="G166" s="64">
        <f>G167+G170</f>
        <v>602.79999999999995</v>
      </c>
      <c r="H166" s="64">
        <f t="shared" ref="H166" si="62">H167+H170</f>
        <v>0</v>
      </c>
      <c r="I166" s="64">
        <f t="shared" si="54"/>
        <v>602.79999999999995</v>
      </c>
    </row>
    <row r="167" spans="1:13" s="52" customFormat="1" ht="12">
      <c r="A167" s="21" t="s">
        <v>327</v>
      </c>
      <c r="B167" s="30">
        <v>800</v>
      </c>
      <c r="C167" s="20" t="s">
        <v>14</v>
      </c>
      <c r="D167" s="20" t="s">
        <v>10</v>
      </c>
      <c r="E167" s="20" t="s">
        <v>328</v>
      </c>
      <c r="F167" s="23"/>
      <c r="G167" s="64">
        <f t="shared" ref="G167:H168" si="63">G168</f>
        <v>352.8</v>
      </c>
      <c r="H167" s="64">
        <f t="shared" si="63"/>
        <v>0</v>
      </c>
      <c r="I167" s="64">
        <f t="shared" si="54"/>
        <v>352.8</v>
      </c>
    </row>
    <row r="168" spans="1:13" s="52" customFormat="1" ht="12">
      <c r="A168" s="21" t="s">
        <v>72</v>
      </c>
      <c r="B168" s="30">
        <v>800</v>
      </c>
      <c r="C168" s="20" t="s">
        <v>14</v>
      </c>
      <c r="D168" s="20" t="s">
        <v>10</v>
      </c>
      <c r="E168" s="20" t="s">
        <v>328</v>
      </c>
      <c r="F168" s="23" t="s">
        <v>22</v>
      </c>
      <c r="G168" s="64">
        <f t="shared" si="63"/>
        <v>352.8</v>
      </c>
      <c r="H168" s="64">
        <f t="shared" si="63"/>
        <v>0</v>
      </c>
      <c r="I168" s="64">
        <f t="shared" si="54"/>
        <v>352.8</v>
      </c>
    </row>
    <row r="169" spans="1:13" s="52" customFormat="1" ht="12">
      <c r="A169" s="21" t="s">
        <v>127</v>
      </c>
      <c r="B169" s="30">
        <v>800</v>
      </c>
      <c r="C169" s="20" t="s">
        <v>14</v>
      </c>
      <c r="D169" s="20" t="s">
        <v>10</v>
      </c>
      <c r="E169" s="20" t="s">
        <v>328</v>
      </c>
      <c r="F169" s="23" t="s">
        <v>78</v>
      </c>
      <c r="G169" s="64">
        <v>352.8</v>
      </c>
      <c r="H169" s="103"/>
      <c r="I169" s="64">
        <f t="shared" si="54"/>
        <v>352.8</v>
      </c>
    </row>
    <row r="170" spans="1:13" s="52" customFormat="1" ht="12">
      <c r="A170" s="21" t="s">
        <v>327</v>
      </c>
      <c r="B170" s="30">
        <v>800</v>
      </c>
      <c r="C170" s="20" t="s">
        <v>14</v>
      </c>
      <c r="D170" s="20" t="s">
        <v>10</v>
      </c>
      <c r="E170" s="72" t="s">
        <v>377</v>
      </c>
      <c r="F170" s="23"/>
      <c r="G170" s="64">
        <f>G171</f>
        <v>250</v>
      </c>
      <c r="H170" s="64">
        <f t="shared" ref="H170:H171" si="64">H171</f>
        <v>0</v>
      </c>
      <c r="I170" s="64">
        <f t="shared" si="54"/>
        <v>250</v>
      </c>
    </row>
    <row r="171" spans="1:13" s="52" customFormat="1" ht="12">
      <c r="A171" s="21" t="s">
        <v>72</v>
      </c>
      <c r="B171" s="30">
        <v>800</v>
      </c>
      <c r="C171" s="20" t="s">
        <v>14</v>
      </c>
      <c r="D171" s="20" t="s">
        <v>10</v>
      </c>
      <c r="E171" s="72" t="s">
        <v>377</v>
      </c>
      <c r="F171" s="23" t="s">
        <v>22</v>
      </c>
      <c r="G171" s="64">
        <f>G172</f>
        <v>250</v>
      </c>
      <c r="H171" s="64">
        <f t="shared" si="64"/>
        <v>0</v>
      </c>
      <c r="I171" s="64">
        <f t="shared" si="54"/>
        <v>250</v>
      </c>
    </row>
    <row r="172" spans="1:13" s="52" customFormat="1" ht="24.75" customHeight="1">
      <c r="A172" s="21" t="s">
        <v>356</v>
      </c>
      <c r="B172" s="30">
        <v>800</v>
      </c>
      <c r="C172" s="20" t="s">
        <v>14</v>
      </c>
      <c r="D172" s="20" t="s">
        <v>10</v>
      </c>
      <c r="E172" s="72" t="s">
        <v>377</v>
      </c>
      <c r="F172" s="23" t="s">
        <v>78</v>
      </c>
      <c r="G172" s="64">
        <v>250</v>
      </c>
      <c r="H172" s="103"/>
      <c r="I172" s="64">
        <f t="shared" si="54"/>
        <v>250</v>
      </c>
    </row>
    <row r="173" spans="1:13" s="54" customFormat="1" ht="12">
      <c r="A173" s="25" t="s">
        <v>47</v>
      </c>
      <c r="B173" s="32">
        <v>800</v>
      </c>
      <c r="C173" s="16" t="s">
        <v>8</v>
      </c>
      <c r="D173" s="16"/>
      <c r="E173" s="16"/>
      <c r="F173" s="26"/>
      <c r="G173" s="63">
        <f>G188+G174</f>
        <v>3295</v>
      </c>
      <c r="H173" s="63">
        <f t="shared" ref="H173" si="65">H188+H174</f>
        <v>875</v>
      </c>
      <c r="I173" s="63">
        <f t="shared" si="54"/>
        <v>4170</v>
      </c>
      <c r="J173" s="52"/>
      <c r="K173" s="52"/>
      <c r="L173" s="52"/>
      <c r="M173" s="52"/>
    </row>
    <row r="174" spans="1:13" s="56" customFormat="1" ht="12">
      <c r="A174" s="22" t="s">
        <v>143</v>
      </c>
      <c r="B174" s="34">
        <v>800</v>
      </c>
      <c r="C174" s="18" t="s">
        <v>8</v>
      </c>
      <c r="D174" s="18" t="s">
        <v>5</v>
      </c>
      <c r="E174" s="18"/>
      <c r="F174" s="42"/>
      <c r="G174" s="65">
        <f>G184+G175</f>
        <v>1437</v>
      </c>
      <c r="H174" s="65">
        <f t="shared" ref="H174" si="66">H184+H175</f>
        <v>215</v>
      </c>
      <c r="I174" s="65">
        <f t="shared" si="54"/>
        <v>1652</v>
      </c>
      <c r="J174" s="113"/>
      <c r="K174" s="113"/>
      <c r="L174" s="113"/>
      <c r="M174" s="113"/>
    </row>
    <row r="175" spans="1:13" s="52" customFormat="1" ht="24">
      <c r="A175" s="21" t="s">
        <v>408</v>
      </c>
      <c r="B175" s="30">
        <v>800</v>
      </c>
      <c r="C175" s="20" t="s">
        <v>8</v>
      </c>
      <c r="D175" s="20" t="s">
        <v>5</v>
      </c>
      <c r="E175" s="20" t="s">
        <v>352</v>
      </c>
      <c r="F175" s="23"/>
      <c r="G175" s="64">
        <f>G176+G179</f>
        <v>1340</v>
      </c>
      <c r="H175" s="64">
        <f>H176+H179</f>
        <v>215</v>
      </c>
      <c r="I175" s="64">
        <f t="shared" si="54"/>
        <v>1555</v>
      </c>
    </row>
    <row r="176" spans="1:13" s="52" customFormat="1" ht="15.75" customHeight="1">
      <c r="A176" s="21" t="s">
        <v>379</v>
      </c>
      <c r="B176" s="30">
        <v>800</v>
      </c>
      <c r="C176" s="20" t="s">
        <v>8</v>
      </c>
      <c r="D176" s="20" t="s">
        <v>5</v>
      </c>
      <c r="E176" s="20" t="s">
        <v>353</v>
      </c>
      <c r="F176" s="23"/>
      <c r="G176" s="64">
        <f t="shared" ref="G176:H180" si="67">G177</f>
        <v>340</v>
      </c>
      <c r="H176" s="64">
        <f t="shared" si="67"/>
        <v>0</v>
      </c>
      <c r="I176" s="64">
        <f t="shared" si="54"/>
        <v>340</v>
      </c>
    </row>
    <row r="177" spans="1:13" s="52" customFormat="1" ht="12">
      <c r="A177" s="21" t="s">
        <v>362</v>
      </c>
      <c r="B177" s="30">
        <v>800</v>
      </c>
      <c r="C177" s="20" t="s">
        <v>8</v>
      </c>
      <c r="D177" s="20" t="s">
        <v>5</v>
      </c>
      <c r="E177" s="20" t="s">
        <v>353</v>
      </c>
      <c r="F177" s="23" t="s">
        <v>138</v>
      </c>
      <c r="G177" s="64">
        <f t="shared" si="67"/>
        <v>340</v>
      </c>
      <c r="H177" s="64">
        <f t="shared" si="67"/>
        <v>0</v>
      </c>
      <c r="I177" s="64">
        <f t="shared" si="54"/>
        <v>340</v>
      </c>
    </row>
    <row r="178" spans="1:13" s="52" customFormat="1" ht="12">
      <c r="A178" s="21" t="s">
        <v>140</v>
      </c>
      <c r="B178" s="30">
        <v>800</v>
      </c>
      <c r="C178" s="20" t="s">
        <v>8</v>
      </c>
      <c r="D178" s="20" t="s">
        <v>5</v>
      </c>
      <c r="E178" s="20" t="s">
        <v>353</v>
      </c>
      <c r="F178" s="23" t="s">
        <v>139</v>
      </c>
      <c r="G178" s="64">
        <v>340</v>
      </c>
      <c r="H178" s="103"/>
      <c r="I178" s="64">
        <f t="shared" si="54"/>
        <v>340</v>
      </c>
    </row>
    <row r="179" spans="1:13" s="52" customFormat="1" ht="24">
      <c r="A179" s="21" t="s">
        <v>442</v>
      </c>
      <c r="B179" s="30">
        <v>800</v>
      </c>
      <c r="C179" s="20" t="s">
        <v>8</v>
      </c>
      <c r="D179" s="20" t="s">
        <v>5</v>
      </c>
      <c r="E179" s="20" t="s">
        <v>445</v>
      </c>
      <c r="F179" s="23"/>
      <c r="G179" s="64">
        <f>G180+G182</f>
        <v>1000</v>
      </c>
      <c r="H179" s="64">
        <f>H180+H182</f>
        <v>215</v>
      </c>
      <c r="I179" s="64">
        <f t="shared" si="54"/>
        <v>1215</v>
      </c>
    </row>
    <row r="180" spans="1:13" s="52" customFormat="1" ht="12">
      <c r="A180" s="21" t="s">
        <v>362</v>
      </c>
      <c r="B180" s="30">
        <v>800</v>
      </c>
      <c r="C180" s="20" t="s">
        <v>8</v>
      </c>
      <c r="D180" s="20" t="s">
        <v>5</v>
      </c>
      <c r="E180" s="20" t="s">
        <v>445</v>
      </c>
      <c r="F180" s="23" t="s">
        <v>138</v>
      </c>
      <c r="G180" s="64">
        <f t="shared" si="67"/>
        <v>1000</v>
      </c>
      <c r="H180" s="64">
        <f t="shared" si="67"/>
        <v>0</v>
      </c>
      <c r="I180" s="64">
        <f t="shared" si="54"/>
        <v>1000</v>
      </c>
    </row>
    <row r="181" spans="1:13" s="52" customFormat="1" ht="12">
      <c r="A181" s="21" t="s">
        <v>140</v>
      </c>
      <c r="B181" s="30">
        <v>800</v>
      </c>
      <c r="C181" s="20" t="s">
        <v>8</v>
      </c>
      <c r="D181" s="20" t="s">
        <v>5</v>
      </c>
      <c r="E181" s="20" t="s">
        <v>445</v>
      </c>
      <c r="F181" s="23" t="s">
        <v>139</v>
      </c>
      <c r="G181" s="64">
        <v>1000</v>
      </c>
      <c r="H181" s="103"/>
      <c r="I181" s="64">
        <f t="shared" si="54"/>
        <v>1000</v>
      </c>
    </row>
    <row r="182" spans="1:13" s="52" customFormat="1" ht="12">
      <c r="A182" s="21" t="s">
        <v>72</v>
      </c>
      <c r="B182" s="30">
        <v>800</v>
      </c>
      <c r="C182" s="20" t="s">
        <v>8</v>
      </c>
      <c r="D182" s="20" t="s">
        <v>5</v>
      </c>
      <c r="E182" s="20" t="s">
        <v>445</v>
      </c>
      <c r="F182" s="23" t="s">
        <v>22</v>
      </c>
      <c r="G182" s="64">
        <f>G183</f>
        <v>0</v>
      </c>
      <c r="H182" s="64">
        <f>H183</f>
        <v>215</v>
      </c>
      <c r="I182" s="64">
        <f t="shared" si="54"/>
        <v>215</v>
      </c>
    </row>
    <row r="183" spans="1:13" s="52" customFormat="1" ht="12">
      <c r="A183" s="21" t="s">
        <v>73</v>
      </c>
      <c r="B183" s="30">
        <v>800</v>
      </c>
      <c r="C183" s="20" t="s">
        <v>8</v>
      </c>
      <c r="D183" s="20" t="s">
        <v>5</v>
      </c>
      <c r="E183" s="20" t="s">
        <v>445</v>
      </c>
      <c r="F183" s="23" t="s">
        <v>71</v>
      </c>
      <c r="G183" s="64">
        <v>0</v>
      </c>
      <c r="H183" s="103">
        <v>215</v>
      </c>
      <c r="I183" s="64">
        <f t="shared" si="54"/>
        <v>215</v>
      </c>
    </row>
    <row r="184" spans="1:13" s="52" customFormat="1" ht="24">
      <c r="A184" s="21" t="s">
        <v>329</v>
      </c>
      <c r="B184" s="30">
        <v>800</v>
      </c>
      <c r="C184" s="20" t="s">
        <v>8</v>
      </c>
      <c r="D184" s="20" t="s">
        <v>5</v>
      </c>
      <c r="E184" s="20" t="s">
        <v>274</v>
      </c>
      <c r="F184" s="23"/>
      <c r="G184" s="64">
        <f t="shared" ref="G184:H186" si="68">G185</f>
        <v>97</v>
      </c>
      <c r="H184" s="64">
        <f t="shared" si="68"/>
        <v>0</v>
      </c>
      <c r="I184" s="64">
        <f t="shared" si="54"/>
        <v>97</v>
      </c>
    </row>
    <row r="185" spans="1:13" s="52" customFormat="1" ht="12">
      <c r="A185" s="21" t="s">
        <v>219</v>
      </c>
      <c r="B185" s="30">
        <v>800</v>
      </c>
      <c r="C185" s="20" t="s">
        <v>8</v>
      </c>
      <c r="D185" s="20" t="s">
        <v>5</v>
      </c>
      <c r="E185" s="20" t="s">
        <v>275</v>
      </c>
      <c r="F185" s="23"/>
      <c r="G185" s="64">
        <f>G186</f>
        <v>97</v>
      </c>
      <c r="H185" s="64">
        <f t="shared" si="68"/>
        <v>0</v>
      </c>
      <c r="I185" s="64">
        <f t="shared" si="54"/>
        <v>97</v>
      </c>
    </row>
    <row r="186" spans="1:13" s="52" customFormat="1" ht="12">
      <c r="A186" s="24" t="s">
        <v>70</v>
      </c>
      <c r="B186" s="30">
        <v>800</v>
      </c>
      <c r="C186" s="20" t="s">
        <v>8</v>
      </c>
      <c r="D186" s="20" t="s">
        <v>5</v>
      </c>
      <c r="E186" s="20" t="s">
        <v>275</v>
      </c>
      <c r="F186" s="23" t="s">
        <v>68</v>
      </c>
      <c r="G186" s="64">
        <f t="shared" si="68"/>
        <v>97</v>
      </c>
      <c r="H186" s="64">
        <f t="shared" si="68"/>
        <v>0</v>
      </c>
      <c r="I186" s="64">
        <f t="shared" si="54"/>
        <v>97</v>
      </c>
    </row>
    <row r="187" spans="1:13" s="52" customFormat="1" ht="12">
      <c r="A187" s="24" t="s">
        <v>88</v>
      </c>
      <c r="B187" s="30">
        <v>800</v>
      </c>
      <c r="C187" s="20" t="s">
        <v>8</v>
      </c>
      <c r="D187" s="20" t="s">
        <v>5</v>
      </c>
      <c r="E187" s="20" t="s">
        <v>275</v>
      </c>
      <c r="F187" s="23" t="s">
        <v>69</v>
      </c>
      <c r="G187" s="64">
        <v>97</v>
      </c>
      <c r="H187" s="103"/>
      <c r="I187" s="64">
        <f t="shared" si="54"/>
        <v>97</v>
      </c>
    </row>
    <row r="188" spans="1:13" s="56" customFormat="1" ht="12">
      <c r="A188" s="22" t="s">
        <v>142</v>
      </c>
      <c r="B188" s="34">
        <v>800</v>
      </c>
      <c r="C188" s="18" t="s">
        <v>8</v>
      </c>
      <c r="D188" s="18" t="s">
        <v>6</v>
      </c>
      <c r="E188" s="18"/>
      <c r="F188" s="42"/>
      <c r="G188" s="65">
        <f>G189+G193</f>
        <v>1858</v>
      </c>
      <c r="H188" s="65">
        <f>H189+H193</f>
        <v>660</v>
      </c>
      <c r="I188" s="65">
        <f t="shared" si="54"/>
        <v>2518</v>
      </c>
      <c r="J188" s="113"/>
      <c r="K188" s="113"/>
      <c r="L188" s="113"/>
      <c r="M188" s="113"/>
    </row>
    <row r="189" spans="1:13" s="52" customFormat="1" ht="12">
      <c r="A189" s="99" t="s">
        <v>436</v>
      </c>
      <c r="B189" s="30">
        <v>800</v>
      </c>
      <c r="C189" s="20" t="s">
        <v>8</v>
      </c>
      <c r="D189" s="20" t="s">
        <v>6</v>
      </c>
      <c r="E189" s="20" t="s">
        <v>424</v>
      </c>
      <c r="F189" s="23"/>
      <c r="G189" s="64">
        <f t="shared" ref="G189:H191" si="69">G190</f>
        <v>1858</v>
      </c>
      <c r="H189" s="64">
        <f t="shared" si="69"/>
        <v>350</v>
      </c>
      <c r="I189" s="64">
        <f t="shared" si="54"/>
        <v>2208</v>
      </c>
    </row>
    <row r="190" spans="1:13" s="2" customFormat="1" ht="12">
      <c r="A190" s="99" t="s">
        <v>220</v>
      </c>
      <c r="B190" s="30">
        <v>800</v>
      </c>
      <c r="C190" s="20" t="s">
        <v>8</v>
      </c>
      <c r="D190" s="20" t="s">
        <v>6</v>
      </c>
      <c r="E190" s="20" t="s">
        <v>425</v>
      </c>
      <c r="F190" s="23"/>
      <c r="G190" s="64">
        <f t="shared" si="69"/>
        <v>1858</v>
      </c>
      <c r="H190" s="64">
        <f t="shared" si="69"/>
        <v>350</v>
      </c>
      <c r="I190" s="64">
        <f t="shared" si="54"/>
        <v>2208</v>
      </c>
    </row>
    <row r="191" spans="1:13" s="2" customFormat="1" ht="12">
      <c r="A191" s="100" t="s">
        <v>70</v>
      </c>
      <c r="B191" s="30">
        <v>800</v>
      </c>
      <c r="C191" s="20" t="s">
        <v>8</v>
      </c>
      <c r="D191" s="20" t="s">
        <v>6</v>
      </c>
      <c r="E191" s="20" t="s">
        <v>425</v>
      </c>
      <c r="F191" s="23" t="s">
        <v>68</v>
      </c>
      <c r="G191" s="64">
        <f t="shared" si="69"/>
        <v>1858</v>
      </c>
      <c r="H191" s="64">
        <f t="shared" si="69"/>
        <v>350</v>
      </c>
      <c r="I191" s="64">
        <f t="shared" si="54"/>
        <v>2208</v>
      </c>
    </row>
    <row r="192" spans="1:13" s="2" customFormat="1" ht="12">
      <c r="A192" s="100" t="s">
        <v>88</v>
      </c>
      <c r="B192" s="30">
        <v>800</v>
      </c>
      <c r="C192" s="20" t="s">
        <v>8</v>
      </c>
      <c r="D192" s="20" t="s">
        <v>6</v>
      </c>
      <c r="E192" s="20" t="s">
        <v>425</v>
      </c>
      <c r="F192" s="23" t="s">
        <v>69</v>
      </c>
      <c r="G192" s="64">
        <v>1858</v>
      </c>
      <c r="H192" s="101">
        <f>200+150</f>
        <v>350</v>
      </c>
      <c r="I192" s="64">
        <f t="shared" si="54"/>
        <v>2208</v>
      </c>
    </row>
    <row r="193" spans="1:13" s="2" customFormat="1" ht="12.75" customHeight="1">
      <c r="A193" s="100" t="s">
        <v>469</v>
      </c>
      <c r="B193" s="30">
        <v>800</v>
      </c>
      <c r="C193" s="20" t="s">
        <v>8</v>
      </c>
      <c r="D193" s="20" t="s">
        <v>6</v>
      </c>
      <c r="E193" s="20" t="s">
        <v>468</v>
      </c>
      <c r="F193" s="23"/>
      <c r="G193" s="64">
        <f>G194</f>
        <v>0</v>
      </c>
      <c r="H193" s="64">
        <f>H194</f>
        <v>310</v>
      </c>
      <c r="I193" s="64">
        <f t="shared" si="54"/>
        <v>310</v>
      </c>
    </row>
    <row r="194" spans="1:13" s="2" customFormat="1" ht="12">
      <c r="A194" s="21" t="s">
        <v>72</v>
      </c>
      <c r="B194" s="30">
        <v>800</v>
      </c>
      <c r="C194" s="20" t="s">
        <v>8</v>
      </c>
      <c r="D194" s="20" t="s">
        <v>6</v>
      </c>
      <c r="E194" s="20" t="s">
        <v>468</v>
      </c>
      <c r="F194" s="23" t="s">
        <v>22</v>
      </c>
      <c r="G194" s="64">
        <f>G195</f>
        <v>0</v>
      </c>
      <c r="H194" s="64">
        <f>H195</f>
        <v>310</v>
      </c>
      <c r="I194" s="64">
        <f t="shared" si="54"/>
        <v>310</v>
      </c>
    </row>
    <row r="195" spans="1:13" s="2" customFormat="1" ht="12">
      <c r="A195" s="21" t="s">
        <v>127</v>
      </c>
      <c r="B195" s="30">
        <v>800</v>
      </c>
      <c r="C195" s="20" t="s">
        <v>8</v>
      </c>
      <c r="D195" s="20" t="s">
        <v>6</v>
      </c>
      <c r="E195" s="20" t="s">
        <v>468</v>
      </c>
      <c r="F195" s="23" t="s">
        <v>78</v>
      </c>
      <c r="G195" s="64">
        <v>0</v>
      </c>
      <c r="H195" s="101">
        <v>310</v>
      </c>
      <c r="I195" s="64">
        <f t="shared" si="54"/>
        <v>310</v>
      </c>
    </row>
    <row r="196" spans="1:13" s="6" customFormat="1" ht="12">
      <c r="A196" s="15" t="s">
        <v>387</v>
      </c>
      <c r="B196" s="32">
        <v>800</v>
      </c>
      <c r="C196" s="16" t="s">
        <v>15</v>
      </c>
      <c r="D196" s="16"/>
      <c r="E196" s="16"/>
      <c r="F196" s="26"/>
      <c r="G196" s="63">
        <f t="shared" ref="G196:H203" si="70">G197</f>
        <v>2100</v>
      </c>
      <c r="H196" s="63">
        <f t="shared" si="70"/>
        <v>2867.5</v>
      </c>
      <c r="I196" s="63">
        <f t="shared" si="54"/>
        <v>4967.5</v>
      </c>
      <c r="J196" s="2"/>
      <c r="K196" s="2"/>
      <c r="L196" s="2"/>
      <c r="M196" s="2"/>
    </row>
    <row r="197" spans="1:13" s="53" customFormat="1" ht="12">
      <c r="A197" s="33" t="s">
        <v>386</v>
      </c>
      <c r="B197" s="34">
        <v>800</v>
      </c>
      <c r="C197" s="18" t="s">
        <v>15</v>
      </c>
      <c r="D197" s="18" t="s">
        <v>8</v>
      </c>
      <c r="E197" s="18"/>
      <c r="F197" s="42"/>
      <c r="G197" s="65">
        <f t="shared" si="70"/>
        <v>2100</v>
      </c>
      <c r="H197" s="65">
        <f t="shared" si="70"/>
        <v>2867.5</v>
      </c>
      <c r="I197" s="65">
        <f t="shared" si="54"/>
        <v>4967.5</v>
      </c>
      <c r="J197" s="5"/>
      <c r="K197" s="5"/>
      <c r="L197" s="5"/>
      <c r="M197" s="5"/>
    </row>
    <row r="198" spans="1:13" s="2" customFormat="1" ht="24">
      <c r="A198" s="24" t="s">
        <v>391</v>
      </c>
      <c r="B198" s="30">
        <v>800</v>
      </c>
      <c r="C198" s="20" t="s">
        <v>15</v>
      </c>
      <c r="D198" s="20" t="s">
        <v>8</v>
      </c>
      <c r="E198" s="20" t="s">
        <v>388</v>
      </c>
      <c r="F198" s="23"/>
      <c r="G198" s="64">
        <f>G202+G205+G199</f>
        <v>2100</v>
      </c>
      <c r="H198" s="64">
        <f t="shared" ref="H198" si="71">H202+H205+H199</f>
        <v>2867.5</v>
      </c>
      <c r="I198" s="64">
        <f t="shared" si="54"/>
        <v>4967.5</v>
      </c>
    </row>
    <row r="199" spans="1:13" s="2" customFormat="1" ht="12">
      <c r="A199" s="21" t="s">
        <v>421</v>
      </c>
      <c r="B199" s="30">
        <v>800</v>
      </c>
      <c r="C199" s="20" t="s">
        <v>15</v>
      </c>
      <c r="D199" s="20" t="s">
        <v>8</v>
      </c>
      <c r="E199" s="20" t="s">
        <v>420</v>
      </c>
      <c r="F199" s="23"/>
      <c r="G199" s="64">
        <f>G200</f>
        <v>100</v>
      </c>
      <c r="H199" s="64">
        <f t="shared" ref="H199:H200" si="72">H200</f>
        <v>0</v>
      </c>
      <c r="I199" s="64">
        <f t="shared" si="54"/>
        <v>100</v>
      </c>
    </row>
    <row r="200" spans="1:13" s="2" customFormat="1" ht="12">
      <c r="A200" s="24" t="s">
        <v>70</v>
      </c>
      <c r="B200" s="30">
        <v>800</v>
      </c>
      <c r="C200" s="20" t="s">
        <v>15</v>
      </c>
      <c r="D200" s="20" t="s">
        <v>8</v>
      </c>
      <c r="E200" s="20" t="s">
        <v>420</v>
      </c>
      <c r="F200" s="23" t="s">
        <v>68</v>
      </c>
      <c r="G200" s="64">
        <f>G201</f>
        <v>100</v>
      </c>
      <c r="H200" s="64">
        <f t="shared" si="72"/>
        <v>0</v>
      </c>
      <c r="I200" s="64">
        <f t="shared" si="54"/>
        <v>100</v>
      </c>
    </row>
    <row r="201" spans="1:13" s="2" customFormat="1" ht="12">
      <c r="A201" s="24" t="s">
        <v>88</v>
      </c>
      <c r="B201" s="30">
        <v>800</v>
      </c>
      <c r="C201" s="20" t="s">
        <v>15</v>
      </c>
      <c r="D201" s="20" t="s">
        <v>8</v>
      </c>
      <c r="E201" s="20" t="s">
        <v>420</v>
      </c>
      <c r="F201" s="23" t="s">
        <v>69</v>
      </c>
      <c r="G201" s="64">
        <v>100</v>
      </c>
      <c r="H201" s="101"/>
      <c r="I201" s="64">
        <f t="shared" si="54"/>
        <v>100</v>
      </c>
    </row>
    <row r="202" spans="1:13" s="2" customFormat="1" ht="12">
      <c r="A202" s="24" t="s">
        <v>390</v>
      </c>
      <c r="B202" s="30">
        <v>800</v>
      </c>
      <c r="C202" s="20" t="s">
        <v>15</v>
      </c>
      <c r="D202" s="20" t="s">
        <v>8</v>
      </c>
      <c r="E202" s="20" t="s">
        <v>389</v>
      </c>
      <c r="F202" s="23"/>
      <c r="G202" s="64">
        <f t="shared" si="70"/>
        <v>1000</v>
      </c>
      <c r="H202" s="64">
        <f t="shared" si="70"/>
        <v>0</v>
      </c>
      <c r="I202" s="64">
        <f t="shared" si="54"/>
        <v>1000</v>
      </c>
    </row>
    <row r="203" spans="1:13" s="2" customFormat="1" ht="12">
      <c r="A203" s="24" t="s">
        <v>70</v>
      </c>
      <c r="B203" s="30">
        <v>800</v>
      </c>
      <c r="C203" s="20" t="s">
        <v>15</v>
      </c>
      <c r="D203" s="20" t="s">
        <v>8</v>
      </c>
      <c r="E203" s="20" t="s">
        <v>389</v>
      </c>
      <c r="F203" s="23" t="s">
        <v>68</v>
      </c>
      <c r="G203" s="64">
        <f t="shared" si="70"/>
        <v>1000</v>
      </c>
      <c r="H203" s="64">
        <f t="shared" si="70"/>
        <v>0</v>
      </c>
      <c r="I203" s="64">
        <f t="shared" si="54"/>
        <v>1000</v>
      </c>
    </row>
    <row r="204" spans="1:13" s="2" customFormat="1" ht="12">
      <c r="A204" s="24" t="s">
        <v>88</v>
      </c>
      <c r="B204" s="30">
        <v>800</v>
      </c>
      <c r="C204" s="20" t="s">
        <v>15</v>
      </c>
      <c r="D204" s="20" t="s">
        <v>8</v>
      </c>
      <c r="E204" s="20" t="s">
        <v>389</v>
      </c>
      <c r="F204" s="23" t="s">
        <v>69</v>
      </c>
      <c r="G204" s="64">
        <v>1000</v>
      </c>
      <c r="H204" s="101"/>
      <c r="I204" s="64">
        <f t="shared" si="54"/>
        <v>1000</v>
      </c>
    </row>
    <row r="205" spans="1:13" s="2" customFormat="1" ht="24">
      <c r="A205" s="24" t="s">
        <v>393</v>
      </c>
      <c r="B205" s="30">
        <v>800</v>
      </c>
      <c r="C205" s="20" t="s">
        <v>15</v>
      </c>
      <c r="D205" s="20" t="s">
        <v>8</v>
      </c>
      <c r="E205" s="20" t="s">
        <v>394</v>
      </c>
      <c r="F205" s="23"/>
      <c r="G205" s="64">
        <f>G206</f>
        <v>1000</v>
      </c>
      <c r="H205" s="64">
        <f t="shared" ref="H205:H206" si="73">H206</f>
        <v>2867.5</v>
      </c>
      <c r="I205" s="64">
        <f t="shared" si="54"/>
        <v>3867.5</v>
      </c>
    </row>
    <row r="206" spans="1:13" s="2" customFormat="1" ht="12">
      <c r="A206" s="24" t="s">
        <v>70</v>
      </c>
      <c r="B206" s="30">
        <v>800</v>
      </c>
      <c r="C206" s="20" t="s">
        <v>15</v>
      </c>
      <c r="D206" s="20" t="s">
        <v>8</v>
      </c>
      <c r="E206" s="20" t="s">
        <v>394</v>
      </c>
      <c r="F206" s="23" t="s">
        <v>68</v>
      </c>
      <c r="G206" s="64">
        <f>G207</f>
        <v>1000</v>
      </c>
      <c r="H206" s="64">
        <f t="shared" si="73"/>
        <v>2867.5</v>
      </c>
      <c r="I206" s="64">
        <f t="shared" si="54"/>
        <v>3867.5</v>
      </c>
    </row>
    <row r="207" spans="1:13" s="2" customFormat="1" ht="12">
      <c r="A207" s="24" t="s">
        <v>88</v>
      </c>
      <c r="B207" s="30">
        <v>800</v>
      </c>
      <c r="C207" s="20" t="s">
        <v>15</v>
      </c>
      <c r="D207" s="20" t="s">
        <v>8</v>
      </c>
      <c r="E207" s="20" t="s">
        <v>394</v>
      </c>
      <c r="F207" s="23" t="s">
        <v>69</v>
      </c>
      <c r="G207" s="64">
        <v>1000</v>
      </c>
      <c r="H207" s="103">
        <f>200+2667.5</f>
        <v>2867.5</v>
      </c>
      <c r="I207" s="64">
        <f t="shared" si="54"/>
        <v>3867.5</v>
      </c>
    </row>
    <row r="208" spans="1:13" s="2" customFormat="1" ht="12">
      <c r="A208" s="25" t="s">
        <v>21</v>
      </c>
      <c r="B208" s="16" t="s">
        <v>22</v>
      </c>
      <c r="C208" s="16" t="s">
        <v>9</v>
      </c>
      <c r="D208" s="20"/>
      <c r="E208" s="20"/>
      <c r="F208" s="23"/>
      <c r="G208" s="63">
        <f>G214+G238+G209</f>
        <v>11951.199999999999</v>
      </c>
      <c r="H208" s="63">
        <f>H214+H238+H209</f>
        <v>0</v>
      </c>
      <c r="I208" s="63">
        <f t="shared" si="54"/>
        <v>11951.199999999999</v>
      </c>
    </row>
    <row r="209" spans="1:9" s="5" customFormat="1" ht="12">
      <c r="A209" s="22" t="s">
        <v>23</v>
      </c>
      <c r="B209" s="18" t="s">
        <v>22</v>
      </c>
      <c r="C209" s="18" t="s">
        <v>9</v>
      </c>
      <c r="D209" s="18" t="s">
        <v>5</v>
      </c>
      <c r="E209" s="19"/>
      <c r="F209" s="80"/>
      <c r="G209" s="65">
        <f>G210</f>
        <v>0</v>
      </c>
      <c r="H209" s="65">
        <f>H210</f>
        <v>100</v>
      </c>
      <c r="I209" s="63">
        <f t="shared" si="54"/>
        <v>100</v>
      </c>
    </row>
    <row r="210" spans="1:9" s="2" customFormat="1" ht="12">
      <c r="A210" s="21" t="s">
        <v>354</v>
      </c>
      <c r="B210" s="57" t="s">
        <v>22</v>
      </c>
      <c r="C210" s="57" t="s">
        <v>9</v>
      </c>
      <c r="D210" s="57" t="s">
        <v>5</v>
      </c>
      <c r="E210" s="57" t="s">
        <v>352</v>
      </c>
      <c r="F210" s="58"/>
      <c r="G210" s="64">
        <f>G211</f>
        <v>0</v>
      </c>
      <c r="H210" s="64">
        <f>H211</f>
        <v>100</v>
      </c>
      <c r="I210" s="64">
        <f t="shared" si="54"/>
        <v>100</v>
      </c>
    </row>
    <row r="211" spans="1:9" s="2" customFormat="1" ht="12">
      <c r="A211" s="21" t="s">
        <v>141</v>
      </c>
      <c r="B211" s="57" t="s">
        <v>22</v>
      </c>
      <c r="C211" s="57" t="s">
        <v>9</v>
      </c>
      <c r="D211" s="57" t="s">
        <v>5</v>
      </c>
      <c r="E211" s="57" t="s">
        <v>353</v>
      </c>
      <c r="F211" s="58" t="s">
        <v>138</v>
      </c>
      <c r="G211" s="64">
        <f t="shared" ref="G211:H212" si="74">G212</f>
        <v>0</v>
      </c>
      <c r="H211" s="64">
        <f t="shared" si="74"/>
        <v>100</v>
      </c>
      <c r="I211" s="64">
        <f t="shared" si="54"/>
        <v>100</v>
      </c>
    </row>
    <row r="212" spans="1:9" s="2" customFormat="1" ht="12">
      <c r="A212" s="21" t="s">
        <v>140</v>
      </c>
      <c r="B212" s="57" t="s">
        <v>22</v>
      </c>
      <c r="C212" s="57" t="s">
        <v>9</v>
      </c>
      <c r="D212" s="57" t="s">
        <v>5</v>
      </c>
      <c r="E212" s="57" t="s">
        <v>353</v>
      </c>
      <c r="F212" s="58" t="s">
        <v>139</v>
      </c>
      <c r="G212" s="64">
        <f t="shared" si="74"/>
        <v>0</v>
      </c>
      <c r="H212" s="64">
        <f t="shared" si="74"/>
        <v>100</v>
      </c>
      <c r="I212" s="64">
        <f t="shared" si="54"/>
        <v>100</v>
      </c>
    </row>
    <row r="213" spans="1:9" s="2" customFormat="1" ht="12">
      <c r="A213" s="29" t="s">
        <v>371</v>
      </c>
      <c r="B213" s="57" t="s">
        <v>22</v>
      </c>
      <c r="C213" s="57" t="s">
        <v>9</v>
      </c>
      <c r="D213" s="57" t="s">
        <v>5</v>
      </c>
      <c r="E213" s="57" t="s">
        <v>353</v>
      </c>
      <c r="F213" s="58" t="s">
        <v>139</v>
      </c>
      <c r="G213" s="64">
        <v>0</v>
      </c>
      <c r="H213" s="101">
        <v>100</v>
      </c>
      <c r="I213" s="64">
        <f t="shared" si="54"/>
        <v>100</v>
      </c>
    </row>
    <row r="214" spans="1:9" s="8" customFormat="1" ht="12">
      <c r="A214" s="22" t="s">
        <v>260</v>
      </c>
      <c r="B214" s="18" t="s">
        <v>22</v>
      </c>
      <c r="C214" s="18" t="s">
        <v>9</v>
      </c>
      <c r="D214" s="18" t="s">
        <v>7</v>
      </c>
      <c r="E214" s="20"/>
      <c r="F214" s="23"/>
      <c r="G214" s="65">
        <f>G215</f>
        <v>11211.199999999999</v>
      </c>
      <c r="H214" s="65">
        <f t="shared" ref="H214:H215" si="75">H215</f>
        <v>0</v>
      </c>
      <c r="I214" s="65">
        <f t="shared" si="54"/>
        <v>11211.199999999999</v>
      </c>
    </row>
    <row r="215" spans="1:9" s="8" customFormat="1" ht="12">
      <c r="A215" s="21" t="s">
        <v>248</v>
      </c>
      <c r="B215" s="20" t="s">
        <v>22</v>
      </c>
      <c r="C215" s="20" t="s">
        <v>9</v>
      </c>
      <c r="D215" s="20" t="s">
        <v>7</v>
      </c>
      <c r="E215" s="20" t="s">
        <v>168</v>
      </c>
      <c r="F215" s="23"/>
      <c r="G215" s="64">
        <f>G216</f>
        <v>11211.199999999999</v>
      </c>
      <c r="H215" s="64">
        <f t="shared" si="75"/>
        <v>0</v>
      </c>
      <c r="I215" s="64">
        <f t="shared" ref="I215:I283" si="76">G215+H215</f>
        <v>11211.199999999999</v>
      </c>
    </row>
    <row r="216" spans="1:9" s="8" customFormat="1" ht="12">
      <c r="A216" s="21" t="s">
        <v>278</v>
      </c>
      <c r="B216" s="20" t="s">
        <v>22</v>
      </c>
      <c r="C216" s="20" t="s">
        <v>9</v>
      </c>
      <c r="D216" s="20" t="s">
        <v>7</v>
      </c>
      <c r="E216" s="20" t="s">
        <v>249</v>
      </c>
      <c r="F216" s="23"/>
      <c r="G216" s="64">
        <f>G223+G226+G229+G220+G217+G232+G235</f>
        <v>11211.199999999999</v>
      </c>
      <c r="H216" s="64">
        <f t="shared" ref="H216" si="77">H223+H226+H229+H220+H217+H232+H235</f>
        <v>0</v>
      </c>
      <c r="I216" s="64">
        <f t="shared" si="76"/>
        <v>11211.199999999999</v>
      </c>
    </row>
    <row r="217" spans="1:9" s="8" customFormat="1" ht="15" hidden="1" customHeight="1">
      <c r="A217" s="21" t="s">
        <v>332</v>
      </c>
      <c r="B217" s="20" t="s">
        <v>22</v>
      </c>
      <c r="C217" s="20" t="s">
        <v>9</v>
      </c>
      <c r="D217" s="20" t="s">
        <v>7</v>
      </c>
      <c r="E217" s="20" t="s">
        <v>367</v>
      </c>
      <c r="F217" s="23"/>
      <c r="G217" s="64">
        <f>G218</f>
        <v>0</v>
      </c>
      <c r="H217" s="101"/>
      <c r="I217" s="64">
        <f t="shared" si="76"/>
        <v>0</v>
      </c>
    </row>
    <row r="218" spans="1:9" s="8" customFormat="1" ht="15" hidden="1" customHeight="1">
      <c r="A218" s="21" t="s">
        <v>96</v>
      </c>
      <c r="B218" s="20" t="s">
        <v>22</v>
      </c>
      <c r="C218" s="20" t="s">
        <v>9</v>
      </c>
      <c r="D218" s="20" t="s">
        <v>7</v>
      </c>
      <c r="E218" s="20" t="s">
        <v>367</v>
      </c>
      <c r="F218" s="23" t="s">
        <v>95</v>
      </c>
      <c r="G218" s="64">
        <f>G219</f>
        <v>0</v>
      </c>
      <c r="H218" s="101"/>
      <c r="I218" s="64">
        <f t="shared" si="76"/>
        <v>0</v>
      </c>
    </row>
    <row r="219" spans="1:9" s="8" customFormat="1" ht="15" hidden="1" customHeight="1">
      <c r="A219" s="21" t="s">
        <v>223</v>
      </c>
      <c r="B219" s="20" t="s">
        <v>22</v>
      </c>
      <c r="C219" s="20" t="s">
        <v>9</v>
      </c>
      <c r="D219" s="20" t="s">
        <v>7</v>
      </c>
      <c r="E219" s="20" t="s">
        <v>367</v>
      </c>
      <c r="F219" s="23" t="s">
        <v>224</v>
      </c>
      <c r="G219" s="64">
        <v>0</v>
      </c>
      <c r="H219" s="101"/>
      <c r="I219" s="64">
        <f t="shared" si="76"/>
        <v>0</v>
      </c>
    </row>
    <row r="220" spans="1:9" s="8" customFormat="1" ht="39.75" customHeight="1">
      <c r="A220" s="21" t="s">
        <v>135</v>
      </c>
      <c r="B220" s="20" t="s">
        <v>22</v>
      </c>
      <c r="C220" s="20" t="s">
        <v>9</v>
      </c>
      <c r="D220" s="20" t="s">
        <v>7</v>
      </c>
      <c r="E220" s="20" t="s">
        <v>295</v>
      </c>
      <c r="F220" s="23"/>
      <c r="G220" s="64">
        <f>G221</f>
        <v>508</v>
      </c>
      <c r="H220" s="64">
        <f t="shared" ref="H220:H221" si="78">H221</f>
        <v>0</v>
      </c>
      <c r="I220" s="64">
        <f t="shared" si="76"/>
        <v>508</v>
      </c>
    </row>
    <row r="221" spans="1:9" s="8" customFormat="1" ht="14.25" customHeight="1">
      <c r="A221" s="21" t="s">
        <v>96</v>
      </c>
      <c r="B221" s="20" t="s">
        <v>22</v>
      </c>
      <c r="C221" s="20" t="s">
        <v>9</v>
      </c>
      <c r="D221" s="20" t="s">
        <v>7</v>
      </c>
      <c r="E221" s="20" t="s">
        <v>295</v>
      </c>
      <c r="F221" s="23" t="s">
        <v>95</v>
      </c>
      <c r="G221" s="64">
        <f>G222</f>
        <v>508</v>
      </c>
      <c r="H221" s="64">
        <f t="shared" si="78"/>
        <v>0</v>
      </c>
      <c r="I221" s="64">
        <f t="shared" si="76"/>
        <v>508</v>
      </c>
    </row>
    <row r="222" spans="1:9" s="8" customFormat="1" ht="12">
      <c r="A222" s="21" t="s">
        <v>223</v>
      </c>
      <c r="B222" s="20" t="s">
        <v>22</v>
      </c>
      <c r="C222" s="20" t="s">
        <v>9</v>
      </c>
      <c r="D222" s="20" t="s">
        <v>7</v>
      </c>
      <c r="E222" s="20" t="s">
        <v>295</v>
      </c>
      <c r="F222" s="23" t="s">
        <v>224</v>
      </c>
      <c r="G222" s="64">
        <v>508</v>
      </c>
      <c r="H222" s="101"/>
      <c r="I222" s="64">
        <f t="shared" si="76"/>
        <v>508</v>
      </c>
    </row>
    <row r="223" spans="1:9" s="8" customFormat="1" ht="12">
      <c r="A223" s="21" t="s">
        <v>94</v>
      </c>
      <c r="B223" s="20" t="s">
        <v>22</v>
      </c>
      <c r="C223" s="20" t="s">
        <v>9</v>
      </c>
      <c r="D223" s="20" t="s">
        <v>7</v>
      </c>
      <c r="E223" s="20" t="s">
        <v>250</v>
      </c>
      <c r="F223" s="23"/>
      <c r="G223" s="64">
        <f>G224</f>
        <v>10482.4</v>
      </c>
      <c r="H223" s="64">
        <f t="shared" ref="H223:H224" si="79">H224</f>
        <v>0</v>
      </c>
      <c r="I223" s="64">
        <f t="shared" si="76"/>
        <v>10482.4</v>
      </c>
    </row>
    <row r="224" spans="1:9" s="8" customFormat="1" ht="14.25" customHeight="1">
      <c r="A224" s="21" t="s">
        <v>96</v>
      </c>
      <c r="B224" s="20" t="s">
        <v>22</v>
      </c>
      <c r="C224" s="20" t="s">
        <v>9</v>
      </c>
      <c r="D224" s="20" t="s">
        <v>7</v>
      </c>
      <c r="E224" s="20" t="s">
        <v>250</v>
      </c>
      <c r="F224" s="23" t="s">
        <v>95</v>
      </c>
      <c r="G224" s="64">
        <f>G225</f>
        <v>10482.4</v>
      </c>
      <c r="H224" s="64">
        <f t="shared" si="79"/>
        <v>0</v>
      </c>
      <c r="I224" s="64">
        <f t="shared" si="76"/>
        <v>10482.4</v>
      </c>
    </row>
    <row r="225" spans="1:9" s="8" customFormat="1" ht="12">
      <c r="A225" s="21" t="s">
        <v>223</v>
      </c>
      <c r="B225" s="20" t="s">
        <v>22</v>
      </c>
      <c r="C225" s="20" t="s">
        <v>9</v>
      </c>
      <c r="D225" s="20" t="s">
        <v>7</v>
      </c>
      <c r="E225" s="20" t="s">
        <v>250</v>
      </c>
      <c r="F225" s="23" t="s">
        <v>224</v>
      </c>
      <c r="G225" s="64">
        <v>10482.4</v>
      </c>
      <c r="H225" s="101"/>
      <c r="I225" s="64">
        <f t="shared" si="76"/>
        <v>10482.4</v>
      </c>
    </row>
    <row r="226" spans="1:9" s="8" customFormat="1" ht="24">
      <c r="A226" s="21" t="s">
        <v>99</v>
      </c>
      <c r="B226" s="20" t="s">
        <v>22</v>
      </c>
      <c r="C226" s="20" t="s">
        <v>9</v>
      </c>
      <c r="D226" s="20" t="s">
        <v>7</v>
      </c>
      <c r="E226" s="20" t="s">
        <v>251</v>
      </c>
      <c r="F226" s="23"/>
      <c r="G226" s="64">
        <f>G227</f>
        <v>200.8</v>
      </c>
      <c r="H226" s="64">
        <f t="shared" ref="H226:H227" si="80">H227</f>
        <v>0</v>
      </c>
      <c r="I226" s="64">
        <f t="shared" si="76"/>
        <v>200.8</v>
      </c>
    </row>
    <row r="227" spans="1:9" s="8" customFormat="1" ht="12.75" customHeight="1">
      <c r="A227" s="21" t="s">
        <v>96</v>
      </c>
      <c r="B227" s="20" t="s">
        <v>22</v>
      </c>
      <c r="C227" s="20" t="s">
        <v>9</v>
      </c>
      <c r="D227" s="20" t="s">
        <v>7</v>
      </c>
      <c r="E227" s="20" t="s">
        <v>251</v>
      </c>
      <c r="F227" s="23" t="s">
        <v>95</v>
      </c>
      <c r="G227" s="64">
        <f>G228</f>
        <v>200.8</v>
      </c>
      <c r="H227" s="64">
        <f t="shared" si="80"/>
        <v>0</v>
      </c>
      <c r="I227" s="64">
        <f t="shared" si="76"/>
        <v>200.8</v>
      </c>
    </row>
    <row r="228" spans="1:9" s="8" customFormat="1" ht="12">
      <c r="A228" s="21" t="s">
        <v>223</v>
      </c>
      <c r="B228" s="20" t="s">
        <v>22</v>
      </c>
      <c r="C228" s="20" t="s">
        <v>9</v>
      </c>
      <c r="D228" s="20" t="s">
        <v>7</v>
      </c>
      <c r="E228" s="20" t="s">
        <v>251</v>
      </c>
      <c r="F228" s="23" t="s">
        <v>224</v>
      </c>
      <c r="G228" s="64">
        <v>200.8</v>
      </c>
      <c r="H228" s="101"/>
      <c r="I228" s="64">
        <f t="shared" si="76"/>
        <v>200.8</v>
      </c>
    </row>
    <row r="229" spans="1:9" s="8" customFormat="1" ht="12">
      <c r="A229" s="21" t="s">
        <v>100</v>
      </c>
      <c r="B229" s="20" t="s">
        <v>22</v>
      </c>
      <c r="C229" s="20" t="s">
        <v>9</v>
      </c>
      <c r="D229" s="20" t="s">
        <v>7</v>
      </c>
      <c r="E229" s="20" t="s">
        <v>253</v>
      </c>
      <c r="F229" s="23"/>
      <c r="G229" s="64">
        <f>G230</f>
        <v>20</v>
      </c>
      <c r="H229" s="64">
        <f t="shared" ref="H229:H230" si="81">H230</f>
        <v>0</v>
      </c>
      <c r="I229" s="64">
        <f t="shared" si="76"/>
        <v>20</v>
      </c>
    </row>
    <row r="230" spans="1:9" s="8" customFormat="1" ht="12" customHeight="1">
      <c r="A230" s="21" t="s">
        <v>96</v>
      </c>
      <c r="B230" s="20" t="s">
        <v>22</v>
      </c>
      <c r="C230" s="20" t="s">
        <v>9</v>
      </c>
      <c r="D230" s="20" t="s">
        <v>7</v>
      </c>
      <c r="E230" s="20" t="s">
        <v>253</v>
      </c>
      <c r="F230" s="23" t="s">
        <v>95</v>
      </c>
      <c r="G230" s="64">
        <f>G231</f>
        <v>20</v>
      </c>
      <c r="H230" s="64">
        <f t="shared" si="81"/>
        <v>0</v>
      </c>
      <c r="I230" s="64">
        <f t="shared" si="76"/>
        <v>20</v>
      </c>
    </row>
    <row r="231" spans="1:9" s="8" customFormat="1" ht="12">
      <c r="A231" s="21" t="s">
        <v>223</v>
      </c>
      <c r="B231" s="20" t="s">
        <v>22</v>
      </c>
      <c r="C231" s="20" t="s">
        <v>9</v>
      </c>
      <c r="D231" s="20" t="s">
        <v>7</v>
      </c>
      <c r="E231" s="20" t="s">
        <v>253</v>
      </c>
      <c r="F231" s="23" t="s">
        <v>224</v>
      </c>
      <c r="G231" s="64">
        <v>20</v>
      </c>
      <c r="H231" s="101"/>
      <c r="I231" s="64">
        <f t="shared" si="76"/>
        <v>20</v>
      </c>
    </row>
    <row r="232" spans="1:9" s="8" customFormat="1" ht="36" hidden="1">
      <c r="A232" s="21" t="s">
        <v>290</v>
      </c>
      <c r="B232" s="20" t="s">
        <v>22</v>
      </c>
      <c r="C232" s="20" t="s">
        <v>9</v>
      </c>
      <c r="D232" s="20" t="s">
        <v>7</v>
      </c>
      <c r="E232" s="20" t="s">
        <v>291</v>
      </c>
      <c r="F232" s="23"/>
      <c r="G232" s="64">
        <f>G233</f>
        <v>0</v>
      </c>
      <c r="H232" s="101"/>
      <c r="I232" s="63">
        <f t="shared" si="76"/>
        <v>0</v>
      </c>
    </row>
    <row r="233" spans="1:9" s="8" customFormat="1" ht="15.75" hidden="1" customHeight="1">
      <c r="A233" s="21" t="s">
        <v>96</v>
      </c>
      <c r="B233" s="20" t="s">
        <v>22</v>
      </c>
      <c r="C233" s="20" t="s">
        <v>9</v>
      </c>
      <c r="D233" s="20" t="s">
        <v>7</v>
      </c>
      <c r="E233" s="20" t="s">
        <v>291</v>
      </c>
      <c r="F233" s="23" t="s">
        <v>95</v>
      </c>
      <c r="G233" s="64">
        <f>G234</f>
        <v>0</v>
      </c>
      <c r="H233" s="101"/>
      <c r="I233" s="63">
        <f t="shared" si="76"/>
        <v>0</v>
      </c>
    </row>
    <row r="234" spans="1:9" s="8" customFormat="1" ht="15.75" hidden="1" customHeight="1">
      <c r="A234" s="21" t="s">
        <v>223</v>
      </c>
      <c r="B234" s="20" t="s">
        <v>22</v>
      </c>
      <c r="C234" s="20" t="s">
        <v>9</v>
      </c>
      <c r="D234" s="20" t="s">
        <v>7</v>
      </c>
      <c r="E234" s="20" t="s">
        <v>291</v>
      </c>
      <c r="F234" s="23" t="s">
        <v>224</v>
      </c>
      <c r="G234" s="64"/>
      <c r="H234" s="101"/>
      <c r="I234" s="63">
        <f t="shared" si="76"/>
        <v>0</v>
      </c>
    </row>
    <row r="235" spans="1:9" s="8" customFormat="1" ht="15.75" hidden="1" customHeight="1">
      <c r="A235" s="21" t="s">
        <v>315</v>
      </c>
      <c r="B235" s="20" t="s">
        <v>22</v>
      </c>
      <c r="C235" s="20" t="s">
        <v>9</v>
      </c>
      <c r="D235" s="20" t="s">
        <v>7</v>
      </c>
      <c r="E235" s="20" t="s">
        <v>330</v>
      </c>
      <c r="F235" s="23"/>
      <c r="G235" s="64">
        <f>G236</f>
        <v>0</v>
      </c>
      <c r="H235" s="101"/>
      <c r="I235" s="63">
        <f t="shared" si="76"/>
        <v>0</v>
      </c>
    </row>
    <row r="236" spans="1:9" s="8" customFormat="1" ht="15.75" hidden="1" customHeight="1">
      <c r="A236" s="21" t="s">
        <v>96</v>
      </c>
      <c r="B236" s="20" t="s">
        <v>22</v>
      </c>
      <c r="C236" s="20" t="s">
        <v>9</v>
      </c>
      <c r="D236" s="20" t="s">
        <v>7</v>
      </c>
      <c r="E236" s="20" t="s">
        <v>330</v>
      </c>
      <c r="F236" s="23" t="s">
        <v>95</v>
      </c>
      <c r="G236" s="64">
        <f>G237</f>
        <v>0</v>
      </c>
      <c r="H236" s="101"/>
      <c r="I236" s="63">
        <f t="shared" si="76"/>
        <v>0</v>
      </c>
    </row>
    <row r="237" spans="1:9" s="8" customFormat="1" ht="15.75" hidden="1" customHeight="1">
      <c r="A237" s="21" t="s">
        <v>223</v>
      </c>
      <c r="B237" s="20" t="s">
        <v>22</v>
      </c>
      <c r="C237" s="20" t="s">
        <v>9</v>
      </c>
      <c r="D237" s="20" t="s">
        <v>7</v>
      </c>
      <c r="E237" s="20" t="s">
        <v>330</v>
      </c>
      <c r="F237" s="23" t="s">
        <v>224</v>
      </c>
      <c r="G237" s="64"/>
      <c r="H237" s="101"/>
      <c r="I237" s="63">
        <f t="shared" si="76"/>
        <v>0</v>
      </c>
    </row>
    <row r="238" spans="1:9" s="8" customFormat="1" ht="12">
      <c r="A238" s="22" t="s">
        <v>284</v>
      </c>
      <c r="B238" s="34">
        <v>800</v>
      </c>
      <c r="C238" s="18" t="s">
        <v>9</v>
      </c>
      <c r="D238" s="18" t="s">
        <v>9</v>
      </c>
      <c r="E238" s="16"/>
      <c r="F238" s="16"/>
      <c r="G238" s="65">
        <f>G239+G255</f>
        <v>740</v>
      </c>
      <c r="H238" s="65">
        <f>H239+H255</f>
        <v>-100</v>
      </c>
      <c r="I238" s="65">
        <f t="shared" si="76"/>
        <v>640</v>
      </c>
    </row>
    <row r="239" spans="1:9" s="8" customFormat="1" ht="24">
      <c r="A239" s="21" t="s">
        <v>120</v>
      </c>
      <c r="B239" s="30">
        <v>800</v>
      </c>
      <c r="C239" s="20" t="s">
        <v>9</v>
      </c>
      <c r="D239" s="20" t="s">
        <v>9</v>
      </c>
      <c r="E239" s="20" t="s">
        <v>169</v>
      </c>
      <c r="F239" s="20"/>
      <c r="G239" s="64">
        <f>G240+G251</f>
        <v>540</v>
      </c>
      <c r="H239" s="64">
        <f>H240+H251</f>
        <v>-100</v>
      </c>
      <c r="I239" s="64">
        <f t="shared" si="76"/>
        <v>440</v>
      </c>
    </row>
    <row r="240" spans="1:9" s="8" customFormat="1" ht="12">
      <c r="A240" s="21" t="s">
        <v>121</v>
      </c>
      <c r="B240" s="30">
        <v>800</v>
      </c>
      <c r="C240" s="20" t="s">
        <v>9</v>
      </c>
      <c r="D240" s="20" t="s">
        <v>9</v>
      </c>
      <c r="E240" s="20" t="s">
        <v>170</v>
      </c>
      <c r="F240" s="20"/>
      <c r="G240" s="64">
        <f>G241+G246</f>
        <v>240</v>
      </c>
      <c r="H240" s="64">
        <f>H241+H246</f>
        <v>0</v>
      </c>
      <c r="I240" s="64">
        <f t="shared" si="76"/>
        <v>240</v>
      </c>
    </row>
    <row r="241" spans="1:9" s="2" customFormat="1" ht="12">
      <c r="A241" s="21" t="s">
        <v>89</v>
      </c>
      <c r="B241" s="30">
        <v>800</v>
      </c>
      <c r="C241" s="20" t="s">
        <v>9</v>
      </c>
      <c r="D241" s="20" t="s">
        <v>9</v>
      </c>
      <c r="E241" s="20" t="s">
        <v>171</v>
      </c>
      <c r="F241" s="20"/>
      <c r="G241" s="64">
        <f>G244+G242</f>
        <v>215</v>
      </c>
      <c r="H241" s="64">
        <f t="shared" ref="H241" si="82">H244+H242</f>
        <v>0</v>
      </c>
      <c r="I241" s="64">
        <f t="shared" si="76"/>
        <v>215</v>
      </c>
    </row>
    <row r="242" spans="1:9" s="2" customFormat="1" ht="24">
      <c r="A242" s="21" t="s">
        <v>62</v>
      </c>
      <c r="B242" s="30">
        <v>800</v>
      </c>
      <c r="C242" s="20" t="s">
        <v>9</v>
      </c>
      <c r="D242" s="20" t="s">
        <v>9</v>
      </c>
      <c r="E242" s="20" t="s">
        <v>171</v>
      </c>
      <c r="F242" s="20" t="s">
        <v>61</v>
      </c>
      <c r="G242" s="64">
        <f>G243</f>
        <v>22</v>
      </c>
      <c r="H242" s="64">
        <f t="shared" ref="H242" si="83">H243</f>
        <v>0</v>
      </c>
      <c r="I242" s="64">
        <f t="shared" si="76"/>
        <v>22</v>
      </c>
    </row>
    <row r="243" spans="1:9" s="2" customFormat="1" ht="12">
      <c r="A243" s="21" t="s">
        <v>64</v>
      </c>
      <c r="B243" s="30">
        <v>800</v>
      </c>
      <c r="C243" s="20" t="s">
        <v>9</v>
      </c>
      <c r="D243" s="20" t="s">
        <v>9</v>
      </c>
      <c r="E243" s="20" t="s">
        <v>171</v>
      </c>
      <c r="F243" s="20" t="s">
        <v>63</v>
      </c>
      <c r="G243" s="64">
        <v>22</v>
      </c>
      <c r="H243" s="101"/>
      <c r="I243" s="64">
        <f t="shared" si="76"/>
        <v>22</v>
      </c>
    </row>
    <row r="244" spans="1:9" s="2" customFormat="1" ht="12">
      <c r="A244" s="21" t="s">
        <v>70</v>
      </c>
      <c r="B244" s="30">
        <v>800</v>
      </c>
      <c r="C244" s="20" t="s">
        <v>9</v>
      </c>
      <c r="D244" s="20" t="s">
        <v>9</v>
      </c>
      <c r="E244" s="20" t="s">
        <v>171</v>
      </c>
      <c r="F244" s="20" t="s">
        <v>68</v>
      </c>
      <c r="G244" s="64">
        <f>G245</f>
        <v>193</v>
      </c>
      <c r="H244" s="64">
        <f t="shared" ref="H244" si="84">H245</f>
        <v>0</v>
      </c>
      <c r="I244" s="64">
        <f t="shared" si="76"/>
        <v>193</v>
      </c>
    </row>
    <row r="245" spans="1:9" s="2" customFormat="1" ht="12">
      <c r="A245" s="21" t="s">
        <v>90</v>
      </c>
      <c r="B245" s="30">
        <v>800</v>
      </c>
      <c r="C245" s="20" t="s">
        <v>9</v>
      </c>
      <c r="D245" s="20" t="s">
        <v>9</v>
      </c>
      <c r="E245" s="20" t="s">
        <v>171</v>
      </c>
      <c r="F245" s="20" t="s">
        <v>69</v>
      </c>
      <c r="G245" s="64">
        <v>193</v>
      </c>
      <c r="H245" s="101"/>
      <c r="I245" s="64">
        <f t="shared" si="76"/>
        <v>193</v>
      </c>
    </row>
    <row r="246" spans="1:9" s="2" customFormat="1" ht="24">
      <c r="A246" s="21" t="s">
        <v>406</v>
      </c>
      <c r="B246" s="30">
        <v>800</v>
      </c>
      <c r="C246" s="20" t="s">
        <v>9</v>
      </c>
      <c r="D246" s="20" t="s">
        <v>9</v>
      </c>
      <c r="E246" s="20" t="s">
        <v>232</v>
      </c>
      <c r="F246" s="20"/>
      <c r="G246" s="64">
        <f>G247+G249</f>
        <v>25</v>
      </c>
      <c r="H246" s="64">
        <f>H247+H249</f>
        <v>0</v>
      </c>
      <c r="I246" s="64">
        <f t="shared" si="76"/>
        <v>25</v>
      </c>
    </row>
    <row r="247" spans="1:9" s="2" customFormat="1" ht="12" hidden="1">
      <c r="A247" s="21" t="s">
        <v>70</v>
      </c>
      <c r="B247" s="30">
        <v>800</v>
      </c>
      <c r="C247" s="20" t="s">
        <v>9</v>
      </c>
      <c r="D247" s="20" t="s">
        <v>9</v>
      </c>
      <c r="E247" s="20" t="s">
        <v>232</v>
      </c>
      <c r="F247" s="20" t="s">
        <v>68</v>
      </c>
      <c r="G247" s="64">
        <f>G248</f>
        <v>0</v>
      </c>
      <c r="H247" s="64">
        <f t="shared" ref="H247" si="85">H248</f>
        <v>0</v>
      </c>
      <c r="I247" s="64">
        <f t="shared" si="76"/>
        <v>0</v>
      </c>
    </row>
    <row r="248" spans="1:9" s="2" customFormat="1" ht="12" hidden="1">
      <c r="A248" s="21" t="s">
        <v>90</v>
      </c>
      <c r="B248" s="30">
        <v>800</v>
      </c>
      <c r="C248" s="20" t="s">
        <v>9</v>
      </c>
      <c r="D248" s="20" t="s">
        <v>9</v>
      </c>
      <c r="E248" s="20" t="s">
        <v>232</v>
      </c>
      <c r="F248" s="20" t="s">
        <v>69</v>
      </c>
      <c r="G248" s="64"/>
      <c r="H248" s="101"/>
      <c r="I248" s="64">
        <f t="shared" si="76"/>
        <v>0</v>
      </c>
    </row>
    <row r="249" spans="1:9" s="2" customFormat="1" ht="14.25" customHeight="1">
      <c r="A249" s="21" t="s">
        <v>96</v>
      </c>
      <c r="B249" s="30">
        <v>800</v>
      </c>
      <c r="C249" s="20" t="s">
        <v>9</v>
      </c>
      <c r="D249" s="20" t="s">
        <v>9</v>
      </c>
      <c r="E249" s="20" t="s">
        <v>232</v>
      </c>
      <c r="F249" s="23" t="s">
        <v>95</v>
      </c>
      <c r="G249" s="64">
        <f>G250</f>
        <v>25</v>
      </c>
      <c r="H249" s="64">
        <f>H250</f>
        <v>0</v>
      </c>
      <c r="I249" s="64">
        <f t="shared" si="76"/>
        <v>25</v>
      </c>
    </row>
    <row r="250" spans="1:9" s="2" customFormat="1" ht="12">
      <c r="A250" s="21" t="s">
        <v>223</v>
      </c>
      <c r="B250" s="30">
        <v>800</v>
      </c>
      <c r="C250" s="20" t="s">
        <v>9</v>
      </c>
      <c r="D250" s="20" t="s">
        <v>9</v>
      </c>
      <c r="E250" s="20" t="s">
        <v>232</v>
      </c>
      <c r="F250" s="23" t="s">
        <v>224</v>
      </c>
      <c r="G250" s="64">
        <v>25</v>
      </c>
      <c r="H250" s="101"/>
      <c r="I250" s="64">
        <f t="shared" si="76"/>
        <v>25</v>
      </c>
    </row>
    <row r="251" spans="1:9" s="2" customFormat="1" ht="12">
      <c r="A251" s="21" t="s">
        <v>212</v>
      </c>
      <c r="B251" s="30">
        <v>800</v>
      </c>
      <c r="C251" s="20" t="s">
        <v>9</v>
      </c>
      <c r="D251" s="20" t="s">
        <v>9</v>
      </c>
      <c r="E251" s="20" t="s">
        <v>211</v>
      </c>
      <c r="F251" s="20"/>
      <c r="G251" s="64">
        <f t="shared" ref="G251:H253" si="86">G252</f>
        <v>300</v>
      </c>
      <c r="H251" s="64">
        <f t="shared" si="86"/>
        <v>-100</v>
      </c>
      <c r="I251" s="64">
        <f t="shared" si="76"/>
        <v>200</v>
      </c>
    </row>
    <row r="252" spans="1:9" s="2" customFormat="1" ht="12">
      <c r="A252" s="21" t="s">
        <v>89</v>
      </c>
      <c r="B252" s="30">
        <v>800</v>
      </c>
      <c r="C252" s="20" t="s">
        <v>9</v>
      </c>
      <c r="D252" s="20" t="s">
        <v>9</v>
      </c>
      <c r="E252" s="20" t="s">
        <v>213</v>
      </c>
      <c r="F252" s="20"/>
      <c r="G252" s="64">
        <f t="shared" si="86"/>
        <v>300</v>
      </c>
      <c r="H252" s="64">
        <f t="shared" si="86"/>
        <v>-100</v>
      </c>
      <c r="I252" s="64">
        <f t="shared" si="76"/>
        <v>200</v>
      </c>
    </row>
    <row r="253" spans="1:9" s="2" customFormat="1" ht="12">
      <c r="A253" s="21" t="s">
        <v>70</v>
      </c>
      <c r="B253" s="30">
        <v>800</v>
      </c>
      <c r="C253" s="20" t="s">
        <v>9</v>
      </c>
      <c r="D253" s="20" t="s">
        <v>9</v>
      </c>
      <c r="E253" s="20" t="s">
        <v>213</v>
      </c>
      <c r="F253" s="20" t="s">
        <v>68</v>
      </c>
      <c r="G253" s="64">
        <f t="shared" si="86"/>
        <v>300</v>
      </c>
      <c r="H253" s="64">
        <f t="shared" si="86"/>
        <v>-100</v>
      </c>
      <c r="I253" s="64">
        <f t="shared" si="76"/>
        <v>200</v>
      </c>
    </row>
    <row r="254" spans="1:9" s="2" customFormat="1" ht="12">
      <c r="A254" s="21" t="s">
        <v>90</v>
      </c>
      <c r="B254" s="30">
        <v>800</v>
      </c>
      <c r="C254" s="20" t="s">
        <v>9</v>
      </c>
      <c r="D254" s="20" t="s">
        <v>9</v>
      </c>
      <c r="E254" s="20" t="s">
        <v>213</v>
      </c>
      <c r="F254" s="20" t="s">
        <v>69</v>
      </c>
      <c r="G254" s="64">
        <v>300</v>
      </c>
      <c r="H254" s="101">
        <v>-100</v>
      </c>
      <c r="I254" s="64">
        <f t="shared" si="76"/>
        <v>200</v>
      </c>
    </row>
    <row r="255" spans="1:9" s="2" customFormat="1" ht="12">
      <c r="A255" s="21" t="s">
        <v>245</v>
      </c>
      <c r="B255" s="30">
        <v>800</v>
      </c>
      <c r="C255" s="20" t="s">
        <v>9</v>
      </c>
      <c r="D255" s="20" t="s">
        <v>9</v>
      </c>
      <c r="E255" s="20" t="s">
        <v>244</v>
      </c>
      <c r="F255" s="20"/>
      <c r="G255" s="64">
        <f t="shared" ref="G255:H257" si="87">G256</f>
        <v>200</v>
      </c>
      <c r="H255" s="64">
        <f t="shared" si="87"/>
        <v>0</v>
      </c>
      <c r="I255" s="64">
        <f t="shared" si="76"/>
        <v>200</v>
      </c>
    </row>
    <row r="256" spans="1:9" s="2" customFormat="1" ht="12">
      <c r="A256" s="21" t="s">
        <v>257</v>
      </c>
      <c r="B256" s="30">
        <v>800</v>
      </c>
      <c r="C256" s="20" t="s">
        <v>9</v>
      </c>
      <c r="D256" s="20" t="s">
        <v>9</v>
      </c>
      <c r="E256" s="20" t="s">
        <v>256</v>
      </c>
      <c r="F256" s="20"/>
      <c r="G256" s="64">
        <f t="shared" si="87"/>
        <v>200</v>
      </c>
      <c r="H256" s="64">
        <f t="shared" si="87"/>
        <v>0</v>
      </c>
      <c r="I256" s="64">
        <f t="shared" si="76"/>
        <v>200</v>
      </c>
    </row>
    <row r="257" spans="1:13" s="2" customFormat="1" ht="12">
      <c r="A257" s="21" t="s">
        <v>70</v>
      </c>
      <c r="B257" s="30">
        <v>800</v>
      </c>
      <c r="C257" s="20" t="s">
        <v>9</v>
      </c>
      <c r="D257" s="20" t="s">
        <v>9</v>
      </c>
      <c r="E257" s="20" t="s">
        <v>256</v>
      </c>
      <c r="F257" s="20" t="s">
        <v>68</v>
      </c>
      <c r="G257" s="64">
        <f t="shared" si="87"/>
        <v>200</v>
      </c>
      <c r="H257" s="64">
        <f t="shared" si="87"/>
        <v>0</v>
      </c>
      <c r="I257" s="64">
        <f t="shared" si="76"/>
        <v>200</v>
      </c>
    </row>
    <row r="258" spans="1:13" s="2" customFormat="1" ht="12">
      <c r="A258" s="21" t="s">
        <v>90</v>
      </c>
      <c r="B258" s="30">
        <v>800</v>
      </c>
      <c r="C258" s="20" t="s">
        <v>9</v>
      </c>
      <c r="D258" s="20" t="s">
        <v>9</v>
      </c>
      <c r="E258" s="20" t="s">
        <v>256</v>
      </c>
      <c r="F258" s="20" t="s">
        <v>69</v>
      </c>
      <c r="G258" s="64">
        <v>200</v>
      </c>
      <c r="H258" s="101"/>
      <c r="I258" s="64">
        <f t="shared" si="76"/>
        <v>200</v>
      </c>
    </row>
    <row r="259" spans="1:13" s="2" customFormat="1" ht="11.4">
      <c r="A259" s="25" t="s">
        <v>55</v>
      </c>
      <c r="B259" s="16" t="s">
        <v>22</v>
      </c>
      <c r="C259" s="16" t="s">
        <v>17</v>
      </c>
      <c r="D259" s="16"/>
      <c r="E259" s="16"/>
      <c r="F259" s="16"/>
      <c r="G259" s="63">
        <f t="shared" ref="G259:H261" si="88">G260</f>
        <v>109159.2</v>
      </c>
      <c r="H259" s="63">
        <f t="shared" si="88"/>
        <v>2299</v>
      </c>
      <c r="I259" s="63">
        <f t="shared" si="76"/>
        <v>111458.2</v>
      </c>
    </row>
    <row r="260" spans="1:13" s="2" customFormat="1" ht="12">
      <c r="A260" s="22" t="s">
        <v>20</v>
      </c>
      <c r="B260" s="16" t="s">
        <v>22</v>
      </c>
      <c r="C260" s="18" t="s">
        <v>17</v>
      </c>
      <c r="D260" s="18" t="s">
        <v>5</v>
      </c>
      <c r="E260" s="18"/>
      <c r="F260" s="18"/>
      <c r="G260" s="65">
        <f>G261+G293</f>
        <v>109159.2</v>
      </c>
      <c r="H260" s="65">
        <f>H261+H293</f>
        <v>2299</v>
      </c>
      <c r="I260" s="65">
        <f t="shared" si="76"/>
        <v>111458.2</v>
      </c>
    </row>
    <row r="261" spans="1:13" s="2" customFormat="1" ht="12">
      <c r="A261" s="21" t="s">
        <v>248</v>
      </c>
      <c r="B261" s="20" t="s">
        <v>22</v>
      </c>
      <c r="C261" s="20" t="s">
        <v>17</v>
      </c>
      <c r="D261" s="20" t="s">
        <v>5</v>
      </c>
      <c r="E261" s="20" t="s">
        <v>168</v>
      </c>
      <c r="F261" s="20"/>
      <c r="G261" s="64">
        <f t="shared" si="88"/>
        <v>86205.4</v>
      </c>
      <c r="H261" s="64">
        <f t="shared" si="88"/>
        <v>2298.9</v>
      </c>
      <c r="I261" s="64">
        <f t="shared" si="76"/>
        <v>88504.299999999988</v>
      </c>
    </row>
    <row r="262" spans="1:13" s="6" customFormat="1" ht="12">
      <c r="A262" s="21" t="s">
        <v>278</v>
      </c>
      <c r="B262" s="20" t="s">
        <v>22</v>
      </c>
      <c r="C262" s="20" t="s">
        <v>17</v>
      </c>
      <c r="D262" s="20" t="s">
        <v>5</v>
      </c>
      <c r="E262" s="20" t="s">
        <v>249</v>
      </c>
      <c r="F262" s="20"/>
      <c r="G262" s="64">
        <f>G263+G266+G269+G272+G275+G278+G281+G290+G287+G284</f>
        <v>86205.4</v>
      </c>
      <c r="H262" s="64">
        <f>H263+H266+H269+H272+H275+H278+H281+H290+H287+H284</f>
        <v>2298.9</v>
      </c>
      <c r="I262" s="64">
        <f t="shared" si="76"/>
        <v>88504.299999999988</v>
      </c>
      <c r="J262" s="2"/>
      <c r="K262" s="2"/>
      <c r="L262" s="2"/>
      <c r="M262" s="2"/>
    </row>
    <row r="263" spans="1:13" s="2" customFormat="1" ht="36">
      <c r="A263" s="21" t="s">
        <v>210</v>
      </c>
      <c r="B263" s="20" t="s">
        <v>22</v>
      </c>
      <c r="C263" s="20" t="s">
        <v>17</v>
      </c>
      <c r="D263" s="20" t="s">
        <v>5</v>
      </c>
      <c r="E263" s="20" t="s">
        <v>378</v>
      </c>
      <c r="F263" s="20"/>
      <c r="G263" s="64">
        <f>G264</f>
        <v>35.700000000000003</v>
      </c>
      <c r="H263" s="64">
        <f t="shared" ref="H263:H264" si="89">H264</f>
        <v>0</v>
      </c>
      <c r="I263" s="64">
        <f t="shared" si="76"/>
        <v>35.700000000000003</v>
      </c>
    </row>
    <row r="264" spans="1:13" s="2" customFormat="1" ht="16.5" customHeight="1">
      <c r="A264" s="21" t="s">
        <v>96</v>
      </c>
      <c r="B264" s="20" t="s">
        <v>22</v>
      </c>
      <c r="C264" s="20" t="s">
        <v>17</v>
      </c>
      <c r="D264" s="20" t="s">
        <v>5</v>
      </c>
      <c r="E264" s="20" t="s">
        <v>378</v>
      </c>
      <c r="F264" s="20" t="s">
        <v>95</v>
      </c>
      <c r="G264" s="64">
        <f>G265</f>
        <v>35.700000000000003</v>
      </c>
      <c r="H264" s="64">
        <f t="shared" si="89"/>
        <v>0</v>
      </c>
      <c r="I264" s="64">
        <f t="shared" si="76"/>
        <v>35.700000000000003</v>
      </c>
    </row>
    <row r="265" spans="1:13" s="2" customFormat="1" ht="12">
      <c r="A265" s="21" t="s">
        <v>223</v>
      </c>
      <c r="B265" s="20" t="s">
        <v>22</v>
      </c>
      <c r="C265" s="20" t="s">
        <v>17</v>
      </c>
      <c r="D265" s="20" t="s">
        <v>5</v>
      </c>
      <c r="E265" s="20" t="s">
        <v>378</v>
      </c>
      <c r="F265" s="20" t="s">
        <v>224</v>
      </c>
      <c r="G265" s="64">
        <v>35.700000000000003</v>
      </c>
      <c r="H265" s="101"/>
      <c r="I265" s="64">
        <f t="shared" si="76"/>
        <v>35.700000000000003</v>
      </c>
    </row>
    <row r="266" spans="1:13" s="2" customFormat="1" ht="12">
      <c r="A266" s="21" t="s">
        <v>94</v>
      </c>
      <c r="B266" s="20" t="s">
        <v>22</v>
      </c>
      <c r="C266" s="20" t="s">
        <v>17</v>
      </c>
      <c r="D266" s="20" t="s">
        <v>5</v>
      </c>
      <c r="E266" s="20" t="s">
        <v>250</v>
      </c>
      <c r="F266" s="20"/>
      <c r="G266" s="64">
        <f>G267</f>
        <v>81852.5</v>
      </c>
      <c r="H266" s="64">
        <f t="shared" ref="H266:H267" si="90">H267</f>
        <v>1100</v>
      </c>
      <c r="I266" s="64">
        <f t="shared" si="76"/>
        <v>82952.5</v>
      </c>
    </row>
    <row r="267" spans="1:13" s="2" customFormat="1" ht="16.5" customHeight="1">
      <c r="A267" s="21" t="s">
        <v>96</v>
      </c>
      <c r="B267" s="20" t="s">
        <v>22</v>
      </c>
      <c r="C267" s="20" t="s">
        <v>17</v>
      </c>
      <c r="D267" s="20" t="s">
        <v>5</v>
      </c>
      <c r="E267" s="20" t="s">
        <v>250</v>
      </c>
      <c r="F267" s="20" t="s">
        <v>128</v>
      </c>
      <c r="G267" s="64">
        <f>G268</f>
        <v>81852.5</v>
      </c>
      <c r="H267" s="64">
        <f t="shared" si="90"/>
        <v>1100</v>
      </c>
      <c r="I267" s="64">
        <f t="shared" si="76"/>
        <v>82952.5</v>
      </c>
    </row>
    <row r="268" spans="1:13" s="2" customFormat="1" ht="12">
      <c r="A268" s="21" t="s">
        <v>223</v>
      </c>
      <c r="B268" s="20" t="s">
        <v>22</v>
      </c>
      <c r="C268" s="20" t="s">
        <v>17</v>
      </c>
      <c r="D268" s="20" t="s">
        <v>5</v>
      </c>
      <c r="E268" s="20" t="s">
        <v>250</v>
      </c>
      <c r="F268" s="20" t="s">
        <v>224</v>
      </c>
      <c r="G268" s="87">
        <v>81852.5</v>
      </c>
      <c r="H268" s="101">
        <v>1100</v>
      </c>
      <c r="I268" s="64">
        <f t="shared" si="76"/>
        <v>82952.5</v>
      </c>
    </row>
    <row r="269" spans="1:13" s="2" customFormat="1" ht="24">
      <c r="A269" s="21" t="s">
        <v>99</v>
      </c>
      <c r="B269" s="20" t="s">
        <v>22</v>
      </c>
      <c r="C269" s="20" t="s">
        <v>17</v>
      </c>
      <c r="D269" s="20" t="s">
        <v>5</v>
      </c>
      <c r="E269" s="20" t="s">
        <v>251</v>
      </c>
      <c r="F269" s="20"/>
      <c r="G269" s="64">
        <f>G270</f>
        <v>558</v>
      </c>
      <c r="H269" s="64">
        <f t="shared" ref="H269:H270" si="91">H270</f>
        <v>0</v>
      </c>
      <c r="I269" s="64">
        <f t="shared" si="76"/>
        <v>558</v>
      </c>
    </row>
    <row r="270" spans="1:13" s="2" customFormat="1" ht="16.5" customHeight="1">
      <c r="A270" s="21" t="s">
        <v>96</v>
      </c>
      <c r="B270" s="20" t="s">
        <v>22</v>
      </c>
      <c r="C270" s="20" t="s">
        <v>17</v>
      </c>
      <c r="D270" s="20" t="s">
        <v>5</v>
      </c>
      <c r="E270" s="20" t="s">
        <v>251</v>
      </c>
      <c r="F270" s="20" t="s">
        <v>128</v>
      </c>
      <c r="G270" s="64">
        <f>G271</f>
        <v>558</v>
      </c>
      <c r="H270" s="64">
        <f t="shared" si="91"/>
        <v>0</v>
      </c>
      <c r="I270" s="64">
        <f t="shared" si="76"/>
        <v>558</v>
      </c>
    </row>
    <row r="271" spans="1:13" s="2" customFormat="1" ht="12">
      <c r="A271" s="21" t="s">
        <v>223</v>
      </c>
      <c r="B271" s="20" t="s">
        <v>22</v>
      </c>
      <c r="C271" s="20" t="s">
        <v>17</v>
      </c>
      <c r="D271" s="20" t="s">
        <v>5</v>
      </c>
      <c r="E271" s="20" t="s">
        <v>251</v>
      </c>
      <c r="F271" s="20" t="s">
        <v>224</v>
      </c>
      <c r="G271" s="64">
        <v>558</v>
      </c>
      <c r="H271" s="101"/>
      <c r="I271" s="64">
        <f t="shared" si="76"/>
        <v>558</v>
      </c>
    </row>
    <row r="272" spans="1:13" s="2" customFormat="1" ht="24">
      <c r="A272" s="21" t="s">
        <v>97</v>
      </c>
      <c r="B272" s="20" t="s">
        <v>22</v>
      </c>
      <c r="C272" s="20" t="s">
        <v>17</v>
      </c>
      <c r="D272" s="20" t="s">
        <v>5</v>
      </c>
      <c r="E272" s="20" t="s">
        <v>254</v>
      </c>
      <c r="F272" s="20"/>
      <c r="G272" s="64">
        <f>G273</f>
        <v>1687.9</v>
      </c>
      <c r="H272" s="64">
        <f t="shared" ref="H272:H273" si="92">H273</f>
        <v>0</v>
      </c>
      <c r="I272" s="64">
        <f t="shared" si="76"/>
        <v>1687.9</v>
      </c>
    </row>
    <row r="273" spans="1:9" s="2" customFormat="1" ht="15" customHeight="1">
      <c r="A273" s="21" t="s">
        <v>96</v>
      </c>
      <c r="B273" s="20" t="s">
        <v>22</v>
      </c>
      <c r="C273" s="20" t="s">
        <v>17</v>
      </c>
      <c r="D273" s="20" t="s">
        <v>5</v>
      </c>
      <c r="E273" s="20" t="s">
        <v>254</v>
      </c>
      <c r="F273" s="20" t="s">
        <v>95</v>
      </c>
      <c r="G273" s="64">
        <f>G274</f>
        <v>1687.9</v>
      </c>
      <c r="H273" s="64">
        <f t="shared" si="92"/>
        <v>0</v>
      </c>
      <c r="I273" s="64">
        <f t="shared" si="76"/>
        <v>1687.9</v>
      </c>
    </row>
    <row r="274" spans="1:9" s="2" customFormat="1" ht="12">
      <c r="A274" s="21" t="s">
        <v>223</v>
      </c>
      <c r="B274" s="20" t="s">
        <v>22</v>
      </c>
      <c r="C274" s="20" t="s">
        <v>17</v>
      </c>
      <c r="D274" s="20" t="s">
        <v>5</v>
      </c>
      <c r="E274" s="20" t="s">
        <v>254</v>
      </c>
      <c r="F274" s="20" t="s">
        <v>224</v>
      </c>
      <c r="G274" s="64">
        <v>1687.9</v>
      </c>
      <c r="H274" s="101"/>
      <c r="I274" s="64">
        <f t="shared" si="76"/>
        <v>1687.9</v>
      </c>
    </row>
    <row r="275" spans="1:9" s="2" customFormat="1" ht="12">
      <c r="A275" s="21" t="s">
        <v>98</v>
      </c>
      <c r="B275" s="20" t="s">
        <v>22</v>
      </c>
      <c r="C275" s="20" t="s">
        <v>17</v>
      </c>
      <c r="D275" s="20" t="s">
        <v>5</v>
      </c>
      <c r="E275" s="20" t="s">
        <v>255</v>
      </c>
      <c r="F275" s="23"/>
      <c r="G275" s="64">
        <f>G276</f>
        <v>1295.7</v>
      </c>
      <c r="H275" s="64">
        <f t="shared" ref="H275:H276" si="93">H276</f>
        <v>0</v>
      </c>
      <c r="I275" s="64">
        <f t="shared" si="76"/>
        <v>1295.7</v>
      </c>
    </row>
    <row r="276" spans="1:9" s="2" customFormat="1" ht="14.25" customHeight="1">
      <c r="A276" s="21" t="s">
        <v>96</v>
      </c>
      <c r="B276" s="20" t="s">
        <v>22</v>
      </c>
      <c r="C276" s="20" t="s">
        <v>17</v>
      </c>
      <c r="D276" s="20" t="s">
        <v>5</v>
      </c>
      <c r="E276" s="20" t="s">
        <v>255</v>
      </c>
      <c r="F276" s="23" t="s">
        <v>95</v>
      </c>
      <c r="G276" s="64">
        <f>G277</f>
        <v>1295.7</v>
      </c>
      <c r="H276" s="64">
        <f t="shared" si="93"/>
        <v>0</v>
      </c>
      <c r="I276" s="64">
        <f t="shared" si="76"/>
        <v>1295.7</v>
      </c>
    </row>
    <row r="277" spans="1:9" s="2" customFormat="1" ht="12">
      <c r="A277" s="21" t="s">
        <v>223</v>
      </c>
      <c r="B277" s="20" t="s">
        <v>22</v>
      </c>
      <c r="C277" s="20" t="s">
        <v>17</v>
      </c>
      <c r="D277" s="20" t="s">
        <v>5</v>
      </c>
      <c r="E277" s="20" t="s">
        <v>255</v>
      </c>
      <c r="F277" s="23" t="s">
        <v>224</v>
      </c>
      <c r="G277" s="64">
        <f>1612.7-200-117</f>
        <v>1295.7</v>
      </c>
      <c r="H277" s="101"/>
      <c r="I277" s="64">
        <f t="shared" si="76"/>
        <v>1295.7</v>
      </c>
    </row>
    <row r="278" spans="1:9" s="2" customFormat="1" ht="24">
      <c r="A278" s="21" t="s">
        <v>383</v>
      </c>
      <c r="B278" s="20" t="s">
        <v>22</v>
      </c>
      <c r="C278" s="20" t="s">
        <v>17</v>
      </c>
      <c r="D278" s="20" t="s">
        <v>5</v>
      </c>
      <c r="E278" s="20" t="s">
        <v>331</v>
      </c>
      <c r="F278" s="20"/>
      <c r="G278" s="64">
        <f>G279</f>
        <v>117</v>
      </c>
      <c r="H278" s="64">
        <f t="shared" ref="H278:H279" si="94">H279</f>
        <v>867.2</v>
      </c>
      <c r="I278" s="64">
        <f t="shared" si="76"/>
        <v>984.2</v>
      </c>
    </row>
    <row r="279" spans="1:9" s="2" customFormat="1" ht="17.25" customHeight="1">
      <c r="A279" s="21" t="s">
        <v>96</v>
      </c>
      <c r="B279" s="20" t="s">
        <v>22</v>
      </c>
      <c r="C279" s="20" t="s">
        <v>17</v>
      </c>
      <c r="D279" s="20" t="s">
        <v>5</v>
      </c>
      <c r="E279" s="20" t="s">
        <v>331</v>
      </c>
      <c r="F279" s="20" t="s">
        <v>95</v>
      </c>
      <c r="G279" s="64">
        <f>G280</f>
        <v>117</v>
      </c>
      <c r="H279" s="64">
        <f t="shared" si="94"/>
        <v>867.2</v>
      </c>
      <c r="I279" s="64">
        <f t="shared" si="76"/>
        <v>984.2</v>
      </c>
    </row>
    <row r="280" spans="1:9" s="2" customFormat="1" ht="12">
      <c r="A280" s="21" t="s">
        <v>223</v>
      </c>
      <c r="B280" s="20" t="s">
        <v>22</v>
      </c>
      <c r="C280" s="20" t="s">
        <v>17</v>
      </c>
      <c r="D280" s="20" t="s">
        <v>5</v>
      </c>
      <c r="E280" s="20" t="s">
        <v>331</v>
      </c>
      <c r="F280" s="20" t="s">
        <v>224</v>
      </c>
      <c r="G280" s="64">
        <v>117</v>
      </c>
      <c r="H280" s="101">
        <f>1250-350-32.8</f>
        <v>867.2</v>
      </c>
      <c r="I280" s="64">
        <f t="shared" si="76"/>
        <v>984.2</v>
      </c>
    </row>
    <row r="281" spans="1:9" s="2" customFormat="1" ht="12">
      <c r="A281" s="21" t="s">
        <v>332</v>
      </c>
      <c r="B281" s="20" t="s">
        <v>22</v>
      </c>
      <c r="C281" s="20" t="s">
        <v>17</v>
      </c>
      <c r="D281" s="20" t="s">
        <v>5</v>
      </c>
      <c r="E281" s="20" t="s">
        <v>430</v>
      </c>
      <c r="F281" s="20"/>
      <c r="G281" s="64">
        <f>G282</f>
        <v>57.8</v>
      </c>
      <c r="H281" s="64">
        <f t="shared" ref="H281:H282" si="95">H282</f>
        <v>161.1</v>
      </c>
      <c r="I281" s="64">
        <f t="shared" si="76"/>
        <v>218.89999999999998</v>
      </c>
    </row>
    <row r="282" spans="1:9" s="2" customFormat="1" ht="14.25" customHeight="1">
      <c r="A282" s="21" t="s">
        <v>96</v>
      </c>
      <c r="B282" s="20" t="s">
        <v>22</v>
      </c>
      <c r="C282" s="20" t="s">
        <v>17</v>
      </c>
      <c r="D282" s="20" t="s">
        <v>5</v>
      </c>
      <c r="E282" s="20" t="s">
        <v>430</v>
      </c>
      <c r="F282" s="20" t="s">
        <v>95</v>
      </c>
      <c r="G282" s="64">
        <f>G283</f>
        <v>57.8</v>
      </c>
      <c r="H282" s="64">
        <f t="shared" si="95"/>
        <v>161.1</v>
      </c>
      <c r="I282" s="64">
        <f t="shared" si="76"/>
        <v>218.89999999999998</v>
      </c>
    </row>
    <row r="283" spans="1:9" s="2" customFormat="1" ht="12">
      <c r="A283" s="21" t="s">
        <v>223</v>
      </c>
      <c r="B283" s="20" t="s">
        <v>22</v>
      </c>
      <c r="C283" s="20" t="s">
        <v>17</v>
      </c>
      <c r="D283" s="20" t="s">
        <v>5</v>
      </c>
      <c r="E283" s="20" t="s">
        <v>430</v>
      </c>
      <c r="F283" s="20" t="s">
        <v>224</v>
      </c>
      <c r="G283" s="64">
        <v>57.8</v>
      </c>
      <c r="H283" s="103">
        <f>161.1</f>
        <v>161.1</v>
      </c>
      <c r="I283" s="64">
        <f t="shared" si="76"/>
        <v>218.89999999999998</v>
      </c>
    </row>
    <row r="284" spans="1:9" s="2" customFormat="1" ht="14.25" customHeight="1">
      <c r="A284" s="21" t="s">
        <v>451</v>
      </c>
      <c r="B284" s="20" t="s">
        <v>22</v>
      </c>
      <c r="C284" s="20" t="s">
        <v>17</v>
      </c>
      <c r="D284" s="20" t="s">
        <v>5</v>
      </c>
      <c r="E284" s="20" t="s">
        <v>450</v>
      </c>
      <c r="F284" s="20"/>
      <c r="G284" s="64">
        <f>G285</f>
        <v>0</v>
      </c>
      <c r="H284" s="64">
        <f>H285</f>
        <v>170.6</v>
      </c>
      <c r="I284" s="64">
        <f t="shared" ref="I284:I352" si="96">G284+H284</f>
        <v>170.6</v>
      </c>
    </row>
    <row r="285" spans="1:9" s="2" customFormat="1" ht="15.75" customHeight="1">
      <c r="A285" s="21" t="s">
        <v>96</v>
      </c>
      <c r="B285" s="20" t="s">
        <v>22</v>
      </c>
      <c r="C285" s="20" t="s">
        <v>17</v>
      </c>
      <c r="D285" s="20" t="s">
        <v>5</v>
      </c>
      <c r="E285" s="20" t="s">
        <v>450</v>
      </c>
      <c r="F285" s="20" t="s">
        <v>95</v>
      </c>
      <c r="G285" s="64">
        <f>G286</f>
        <v>0</v>
      </c>
      <c r="H285" s="64">
        <f>H286</f>
        <v>170.6</v>
      </c>
      <c r="I285" s="64">
        <f t="shared" si="96"/>
        <v>170.6</v>
      </c>
    </row>
    <row r="286" spans="1:9" s="2" customFormat="1" ht="12">
      <c r="A286" s="21" t="s">
        <v>223</v>
      </c>
      <c r="B286" s="20" t="s">
        <v>22</v>
      </c>
      <c r="C286" s="20" t="s">
        <v>17</v>
      </c>
      <c r="D286" s="20" t="s">
        <v>5</v>
      </c>
      <c r="E286" s="20" t="s">
        <v>450</v>
      </c>
      <c r="F286" s="20" t="s">
        <v>224</v>
      </c>
      <c r="G286" s="64">
        <v>0</v>
      </c>
      <c r="H286" s="103">
        <v>170.6</v>
      </c>
      <c r="I286" s="64">
        <f t="shared" si="96"/>
        <v>170.6</v>
      </c>
    </row>
    <row r="287" spans="1:9" s="2" customFormat="1" ht="12">
      <c r="A287" s="21" t="s">
        <v>229</v>
      </c>
      <c r="B287" s="20" t="s">
        <v>22</v>
      </c>
      <c r="C287" s="20" t="s">
        <v>17</v>
      </c>
      <c r="D287" s="20" t="s">
        <v>5</v>
      </c>
      <c r="E287" s="20" t="s">
        <v>252</v>
      </c>
      <c r="F287" s="20"/>
      <c r="G287" s="64">
        <f>G288</f>
        <v>200</v>
      </c>
      <c r="H287" s="64">
        <f t="shared" ref="H287:H288" si="97">H288</f>
        <v>0</v>
      </c>
      <c r="I287" s="64">
        <f t="shared" si="96"/>
        <v>200</v>
      </c>
    </row>
    <row r="288" spans="1:9" s="2" customFormat="1" ht="13.5" customHeight="1">
      <c r="A288" s="21" t="s">
        <v>96</v>
      </c>
      <c r="B288" s="20" t="s">
        <v>22</v>
      </c>
      <c r="C288" s="20" t="s">
        <v>17</v>
      </c>
      <c r="D288" s="20" t="s">
        <v>5</v>
      </c>
      <c r="E288" s="20" t="s">
        <v>252</v>
      </c>
      <c r="F288" s="20" t="s">
        <v>95</v>
      </c>
      <c r="G288" s="64">
        <f>G289</f>
        <v>200</v>
      </c>
      <c r="H288" s="64">
        <f t="shared" si="97"/>
        <v>0</v>
      </c>
      <c r="I288" s="64">
        <f t="shared" si="96"/>
        <v>200</v>
      </c>
    </row>
    <row r="289" spans="1:9" s="2" customFormat="1" ht="12">
      <c r="A289" s="21" t="s">
        <v>223</v>
      </c>
      <c r="B289" s="20" t="s">
        <v>22</v>
      </c>
      <c r="C289" s="20" t="s">
        <v>17</v>
      </c>
      <c r="D289" s="20" t="s">
        <v>5</v>
      </c>
      <c r="E289" s="20" t="s">
        <v>252</v>
      </c>
      <c r="F289" s="20" t="s">
        <v>224</v>
      </c>
      <c r="G289" s="64">
        <v>200</v>
      </c>
      <c r="H289" s="101"/>
      <c r="I289" s="64">
        <f t="shared" si="96"/>
        <v>200</v>
      </c>
    </row>
    <row r="290" spans="1:9" s="2" customFormat="1" ht="24">
      <c r="A290" s="21" t="s">
        <v>405</v>
      </c>
      <c r="B290" s="20" t="s">
        <v>22</v>
      </c>
      <c r="C290" s="20" t="s">
        <v>17</v>
      </c>
      <c r="D290" s="20" t="s">
        <v>5</v>
      </c>
      <c r="E290" s="20" t="s">
        <v>372</v>
      </c>
      <c r="F290" s="20"/>
      <c r="G290" s="64">
        <f>G291</f>
        <v>400.8</v>
      </c>
      <c r="H290" s="64">
        <f t="shared" ref="H290:H291" si="98">H291</f>
        <v>0</v>
      </c>
      <c r="I290" s="64">
        <f t="shared" si="96"/>
        <v>400.8</v>
      </c>
    </row>
    <row r="291" spans="1:9" s="2" customFormat="1" ht="12" customHeight="1">
      <c r="A291" s="21" t="s">
        <v>96</v>
      </c>
      <c r="B291" s="20" t="s">
        <v>22</v>
      </c>
      <c r="C291" s="20" t="s">
        <v>17</v>
      </c>
      <c r="D291" s="20" t="s">
        <v>5</v>
      </c>
      <c r="E291" s="20" t="s">
        <v>372</v>
      </c>
      <c r="F291" s="20" t="s">
        <v>95</v>
      </c>
      <c r="G291" s="64">
        <f>G292</f>
        <v>400.8</v>
      </c>
      <c r="H291" s="64">
        <f t="shared" si="98"/>
        <v>0</v>
      </c>
      <c r="I291" s="64">
        <f t="shared" si="96"/>
        <v>400.8</v>
      </c>
    </row>
    <row r="292" spans="1:9" s="2" customFormat="1" ht="12">
      <c r="A292" s="21" t="s">
        <v>223</v>
      </c>
      <c r="B292" s="20" t="s">
        <v>22</v>
      </c>
      <c r="C292" s="20" t="s">
        <v>17</v>
      </c>
      <c r="D292" s="20" t="s">
        <v>5</v>
      </c>
      <c r="E292" s="20" t="s">
        <v>372</v>
      </c>
      <c r="F292" s="20" t="s">
        <v>224</v>
      </c>
      <c r="G292" s="64">
        <v>400.8</v>
      </c>
      <c r="H292" s="101"/>
      <c r="I292" s="64">
        <f t="shared" si="96"/>
        <v>400.8</v>
      </c>
    </row>
    <row r="293" spans="1:9" s="2" customFormat="1" ht="24">
      <c r="A293" s="96" t="s">
        <v>397</v>
      </c>
      <c r="B293" s="20" t="s">
        <v>22</v>
      </c>
      <c r="C293" s="20" t="s">
        <v>17</v>
      </c>
      <c r="D293" s="20" t="s">
        <v>5</v>
      </c>
      <c r="E293" s="20" t="s">
        <v>400</v>
      </c>
      <c r="F293" s="23"/>
      <c r="G293" s="64">
        <f t="shared" ref="G293:H296" si="99">G294</f>
        <v>22953.8</v>
      </c>
      <c r="H293" s="64">
        <f t="shared" si="99"/>
        <v>0.1</v>
      </c>
      <c r="I293" s="64">
        <f t="shared" si="96"/>
        <v>22953.899999999998</v>
      </c>
    </row>
    <row r="294" spans="1:9" s="2" customFormat="1" ht="12">
      <c r="A294" s="85" t="s">
        <v>433</v>
      </c>
      <c r="B294" s="20" t="s">
        <v>22</v>
      </c>
      <c r="C294" s="20" t="s">
        <v>17</v>
      </c>
      <c r="D294" s="20" t="s">
        <v>5</v>
      </c>
      <c r="E294" s="20" t="s">
        <v>431</v>
      </c>
      <c r="F294" s="23"/>
      <c r="G294" s="64">
        <f>G295</f>
        <v>22953.8</v>
      </c>
      <c r="H294" s="64">
        <f>H295</f>
        <v>0.1</v>
      </c>
      <c r="I294" s="64">
        <f t="shared" si="96"/>
        <v>22953.899999999998</v>
      </c>
    </row>
    <row r="295" spans="1:9" s="2" customFormat="1" ht="12">
      <c r="A295" s="24" t="s">
        <v>399</v>
      </c>
      <c r="B295" s="20" t="s">
        <v>22</v>
      </c>
      <c r="C295" s="20" t="s">
        <v>17</v>
      </c>
      <c r="D295" s="20" t="s">
        <v>5</v>
      </c>
      <c r="E295" s="20" t="s">
        <v>432</v>
      </c>
      <c r="F295" s="23"/>
      <c r="G295" s="64">
        <f t="shared" si="99"/>
        <v>22953.8</v>
      </c>
      <c r="H295" s="64">
        <f t="shared" si="99"/>
        <v>0.1</v>
      </c>
      <c r="I295" s="64">
        <f t="shared" si="96"/>
        <v>22953.899999999998</v>
      </c>
    </row>
    <row r="296" spans="1:9" s="2" customFormat="1" ht="14.25" customHeight="1">
      <c r="A296" s="21" t="s">
        <v>96</v>
      </c>
      <c r="B296" s="20" t="s">
        <v>22</v>
      </c>
      <c r="C296" s="20" t="s">
        <v>17</v>
      </c>
      <c r="D296" s="20" t="s">
        <v>5</v>
      </c>
      <c r="E296" s="20" t="s">
        <v>432</v>
      </c>
      <c r="F296" s="23" t="s">
        <v>95</v>
      </c>
      <c r="G296" s="64">
        <f t="shared" si="99"/>
        <v>22953.8</v>
      </c>
      <c r="H296" s="64">
        <f t="shared" si="99"/>
        <v>0.1</v>
      </c>
      <c r="I296" s="64">
        <f t="shared" si="96"/>
        <v>22953.899999999998</v>
      </c>
    </row>
    <row r="297" spans="1:9" s="2" customFormat="1" ht="12">
      <c r="A297" s="21" t="s">
        <v>223</v>
      </c>
      <c r="B297" s="20" t="s">
        <v>22</v>
      </c>
      <c r="C297" s="20" t="s">
        <v>17</v>
      </c>
      <c r="D297" s="20" t="s">
        <v>5</v>
      </c>
      <c r="E297" s="20" t="s">
        <v>432</v>
      </c>
      <c r="F297" s="23" t="s">
        <v>224</v>
      </c>
      <c r="G297" s="64">
        <v>22953.8</v>
      </c>
      <c r="H297" s="101">
        <v>0.1</v>
      </c>
      <c r="I297" s="64">
        <f t="shared" si="96"/>
        <v>22953.899999999998</v>
      </c>
    </row>
    <row r="298" spans="1:9" s="2" customFormat="1" ht="11.4">
      <c r="A298" s="25" t="s">
        <v>34</v>
      </c>
      <c r="B298" s="32">
        <v>800</v>
      </c>
      <c r="C298" s="32">
        <v>10</v>
      </c>
      <c r="D298" s="16"/>
      <c r="E298" s="16"/>
      <c r="F298" s="16"/>
      <c r="G298" s="63">
        <f>G299+G306+G333+G342</f>
        <v>8041.9000000000005</v>
      </c>
      <c r="H298" s="63">
        <f>H299+H306+H333+H342</f>
        <v>9639.9</v>
      </c>
      <c r="I298" s="63">
        <f t="shared" si="96"/>
        <v>17681.8</v>
      </c>
    </row>
    <row r="299" spans="1:9" s="2" customFormat="1" ht="12">
      <c r="A299" s="33" t="s">
        <v>79</v>
      </c>
      <c r="B299" s="34">
        <v>800</v>
      </c>
      <c r="C299" s="34">
        <v>10</v>
      </c>
      <c r="D299" s="18" t="s">
        <v>5</v>
      </c>
      <c r="E299" s="18"/>
      <c r="F299" s="18"/>
      <c r="G299" s="65">
        <f t="shared" ref="G299:H302" si="100">G300</f>
        <v>1113</v>
      </c>
      <c r="H299" s="65">
        <f t="shared" si="100"/>
        <v>0</v>
      </c>
      <c r="I299" s="65">
        <f t="shared" si="96"/>
        <v>1113</v>
      </c>
    </row>
    <row r="300" spans="1:9" s="2" customFormat="1" ht="12">
      <c r="A300" s="24" t="s">
        <v>124</v>
      </c>
      <c r="B300" s="30">
        <v>800</v>
      </c>
      <c r="C300" s="30">
        <v>10</v>
      </c>
      <c r="D300" s="20" t="s">
        <v>5</v>
      </c>
      <c r="E300" s="20" t="s">
        <v>172</v>
      </c>
      <c r="F300" s="20"/>
      <c r="G300" s="64">
        <f t="shared" si="100"/>
        <v>1113</v>
      </c>
      <c r="H300" s="64">
        <f t="shared" si="100"/>
        <v>0</v>
      </c>
      <c r="I300" s="64">
        <f t="shared" si="96"/>
        <v>1113</v>
      </c>
    </row>
    <row r="301" spans="1:9" s="2" customFormat="1" ht="12">
      <c r="A301" s="24" t="s">
        <v>307</v>
      </c>
      <c r="B301" s="30">
        <v>800</v>
      </c>
      <c r="C301" s="30">
        <v>10</v>
      </c>
      <c r="D301" s="20" t="s">
        <v>5</v>
      </c>
      <c r="E301" s="20" t="s">
        <v>173</v>
      </c>
      <c r="F301" s="20"/>
      <c r="G301" s="64">
        <f>G302+G304</f>
        <v>1113</v>
      </c>
      <c r="H301" s="64">
        <f>H302+H304</f>
        <v>0</v>
      </c>
      <c r="I301" s="64">
        <f t="shared" si="96"/>
        <v>1113</v>
      </c>
    </row>
    <row r="302" spans="1:9" s="2" customFormat="1" ht="12">
      <c r="A302" s="24" t="s">
        <v>81</v>
      </c>
      <c r="B302" s="30">
        <v>800</v>
      </c>
      <c r="C302" s="30">
        <v>10</v>
      </c>
      <c r="D302" s="20" t="s">
        <v>5</v>
      </c>
      <c r="E302" s="20" t="s">
        <v>173</v>
      </c>
      <c r="F302" s="20" t="s">
        <v>80</v>
      </c>
      <c r="G302" s="64">
        <f t="shared" si="100"/>
        <v>1113</v>
      </c>
      <c r="H302" s="64">
        <f t="shared" si="100"/>
        <v>-1113</v>
      </c>
      <c r="I302" s="64">
        <f t="shared" si="96"/>
        <v>0</v>
      </c>
    </row>
    <row r="303" spans="1:9" s="2" customFormat="1" ht="12">
      <c r="A303" s="24" t="s">
        <v>83</v>
      </c>
      <c r="B303" s="30">
        <v>800</v>
      </c>
      <c r="C303" s="30">
        <v>10</v>
      </c>
      <c r="D303" s="20" t="s">
        <v>5</v>
      </c>
      <c r="E303" s="20" t="s">
        <v>173</v>
      </c>
      <c r="F303" s="20" t="s">
        <v>82</v>
      </c>
      <c r="G303" s="64">
        <v>1113</v>
      </c>
      <c r="H303" s="101">
        <v>-1113</v>
      </c>
      <c r="I303" s="64">
        <f t="shared" si="96"/>
        <v>0</v>
      </c>
    </row>
    <row r="304" spans="1:9" s="2" customFormat="1" ht="12">
      <c r="A304" s="24" t="s">
        <v>81</v>
      </c>
      <c r="B304" s="30">
        <v>800</v>
      </c>
      <c r="C304" s="30">
        <v>10</v>
      </c>
      <c r="D304" s="20" t="s">
        <v>5</v>
      </c>
      <c r="E304" s="20" t="s">
        <v>173</v>
      </c>
      <c r="F304" s="20" t="s">
        <v>80</v>
      </c>
      <c r="G304" s="64">
        <f>G305</f>
        <v>0</v>
      </c>
      <c r="H304" s="64">
        <f>H305</f>
        <v>1113</v>
      </c>
      <c r="I304" s="64">
        <f t="shared" si="96"/>
        <v>1113</v>
      </c>
    </row>
    <row r="305" spans="1:9" s="2" customFormat="1" ht="12">
      <c r="A305" s="24" t="s">
        <v>86</v>
      </c>
      <c r="B305" s="30">
        <v>800</v>
      </c>
      <c r="C305" s="30">
        <v>10</v>
      </c>
      <c r="D305" s="20" t="s">
        <v>5</v>
      </c>
      <c r="E305" s="20" t="s">
        <v>173</v>
      </c>
      <c r="F305" s="20" t="s">
        <v>85</v>
      </c>
      <c r="G305" s="64">
        <v>0</v>
      </c>
      <c r="H305" s="101">
        <v>1113</v>
      </c>
      <c r="I305" s="64">
        <f t="shared" si="96"/>
        <v>1113</v>
      </c>
    </row>
    <row r="306" spans="1:9" s="2" customFormat="1" ht="12">
      <c r="A306" s="33" t="s">
        <v>27</v>
      </c>
      <c r="B306" s="34">
        <v>800</v>
      </c>
      <c r="C306" s="34">
        <v>10</v>
      </c>
      <c r="D306" s="18" t="s">
        <v>7</v>
      </c>
      <c r="E306" s="18"/>
      <c r="F306" s="18"/>
      <c r="G306" s="65">
        <f>G329+G307+G316+G311</f>
        <v>839.3</v>
      </c>
      <c r="H306" s="65">
        <f>H329+H307+H316+H311</f>
        <v>9639.9</v>
      </c>
      <c r="I306" s="65">
        <f t="shared" si="96"/>
        <v>10479.199999999999</v>
      </c>
    </row>
    <row r="307" spans="1:9" s="2" customFormat="1" ht="12">
      <c r="A307" s="24" t="s">
        <v>122</v>
      </c>
      <c r="B307" s="30">
        <v>800</v>
      </c>
      <c r="C307" s="30">
        <v>10</v>
      </c>
      <c r="D307" s="20" t="s">
        <v>7</v>
      </c>
      <c r="E307" s="20" t="s">
        <v>174</v>
      </c>
      <c r="F307" s="20"/>
      <c r="G307" s="64">
        <f>G308</f>
        <v>434.9</v>
      </c>
      <c r="H307" s="64">
        <f>H308</f>
        <v>655.9</v>
      </c>
      <c r="I307" s="64">
        <f t="shared" si="96"/>
        <v>1090.8</v>
      </c>
    </row>
    <row r="308" spans="1:9" s="2" customFormat="1" ht="12">
      <c r="A308" s="24" t="s">
        <v>382</v>
      </c>
      <c r="B308" s="30">
        <v>800</v>
      </c>
      <c r="C308" s="30">
        <v>10</v>
      </c>
      <c r="D308" s="20" t="s">
        <v>7</v>
      </c>
      <c r="E308" s="72" t="s">
        <v>333</v>
      </c>
      <c r="F308" s="20"/>
      <c r="G308" s="64">
        <f>G309</f>
        <v>434.9</v>
      </c>
      <c r="H308" s="64">
        <f t="shared" ref="H308:H309" si="101">H309</f>
        <v>655.9</v>
      </c>
      <c r="I308" s="64">
        <f t="shared" si="96"/>
        <v>1090.8</v>
      </c>
    </row>
    <row r="309" spans="1:9" s="2" customFormat="1" ht="12">
      <c r="A309" s="24" t="s">
        <v>81</v>
      </c>
      <c r="B309" s="30">
        <v>800</v>
      </c>
      <c r="C309" s="30">
        <v>10</v>
      </c>
      <c r="D309" s="20" t="s">
        <v>7</v>
      </c>
      <c r="E309" s="72" t="s">
        <v>333</v>
      </c>
      <c r="F309" s="20" t="s">
        <v>80</v>
      </c>
      <c r="G309" s="64">
        <f>G310</f>
        <v>434.9</v>
      </c>
      <c r="H309" s="64">
        <f t="shared" si="101"/>
        <v>655.9</v>
      </c>
      <c r="I309" s="64">
        <f t="shared" si="96"/>
        <v>1090.8</v>
      </c>
    </row>
    <row r="310" spans="1:9" s="2" customFormat="1" ht="12">
      <c r="A310" s="24" t="s">
        <v>86</v>
      </c>
      <c r="B310" s="30">
        <v>800</v>
      </c>
      <c r="C310" s="30">
        <v>10</v>
      </c>
      <c r="D310" s="20" t="s">
        <v>7</v>
      </c>
      <c r="E310" s="72" t="s">
        <v>333</v>
      </c>
      <c r="F310" s="20" t="s">
        <v>85</v>
      </c>
      <c r="G310" s="64">
        <v>434.9</v>
      </c>
      <c r="H310" s="101">
        <f>655.9</f>
        <v>655.9</v>
      </c>
      <c r="I310" s="64">
        <f t="shared" si="96"/>
        <v>1090.8</v>
      </c>
    </row>
    <row r="311" spans="1:9" s="2" customFormat="1" ht="12">
      <c r="A311" s="21" t="s">
        <v>239</v>
      </c>
      <c r="B311" s="30">
        <v>800</v>
      </c>
      <c r="C311" s="30">
        <v>10</v>
      </c>
      <c r="D311" s="20" t="s">
        <v>7</v>
      </c>
      <c r="E311" s="72" t="s">
        <v>231</v>
      </c>
      <c r="F311" s="20"/>
      <c r="G311" s="64">
        <f t="shared" ref="G311:H314" si="102">G312</f>
        <v>4.4000000000000004</v>
      </c>
      <c r="H311" s="64">
        <f t="shared" si="102"/>
        <v>0</v>
      </c>
      <c r="I311" s="64">
        <f t="shared" si="96"/>
        <v>4.4000000000000004</v>
      </c>
    </row>
    <row r="312" spans="1:9" s="2" customFormat="1" ht="24">
      <c r="A312" s="21" t="s">
        <v>411</v>
      </c>
      <c r="B312" s="30">
        <v>800</v>
      </c>
      <c r="C312" s="30">
        <v>10</v>
      </c>
      <c r="D312" s="20" t="s">
        <v>7</v>
      </c>
      <c r="E312" s="72" t="s">
        <v>240</v>
      </c>
      <c r="F312" s="20"/>
      <c r="G312" s="64">
        <f t="shared" si="102"/>
        <v>4.4000000000000004</v>
      </c>
      <c r="H312" s="64">
        <f t="shared" si="102"/>
        <v>0</v>
      </c>
      <c r="I312" s="64">
        <f t="shared" si="96"/>
        <v>4.4000000000000004</v>
      </c>
    </row>
    <row r="313" spans="1:9" s="2" customFormat="1" ht="24">
      <c r="A313" s="95" t="s">
        <v>209</v>
      </c>
      <c r="B313" s="30">
        <v>800</v>
      </c>
      <c r="C313" s="30">
        <v>10</v>
      </c>
      <c r="D313" s="20" t="s">
        <v>7</v>
      </c>
      <c r="E313" s="72" t="s">
        <v>246</v>
      </c>
      <c r="F313" s="20"/>
      <c r="G313" s="64">
        <f t="shared" si="102"/>
        <v>4.4000000000000004</v>
      </c>
      <c r="H313" s="64">
        <f t="shared" si="102"/>
        <v>0</v>
      </c>
      <c r="I313" s="64">
        <f t="shared" si="96"/>
        <v>4.4000000000000004</v>
      </c>
    </row>
    <row r="314" spans="1:9" s="2" customFormat="1" ht="12">
      <c r="A314" s="21" t="s">
        <v>72</v>
      </c>
      <c r="B314" s="30">
        <v>800</v>
      </c>
      <c r="C314" s="30">
        <v>10</v>
      </c>
      <c r="D314" s="20" t="s">
        <v>7</v>
      </c>
      <c r="E314" s="72" t="s">
        <v>246</v>
      </c>
      <c r="F314" s="20" t="s">
        <v>22</v>
      </c>
      <c r="G314" s="64">
        <f t="shared" si="102"/>
        <v>4.4000000000000004</v>
      </c>
      <c r="H314" s="64">
        <f t="shared" si="102"/>
        <v>0</v>
      </c>
      <c r="I314" s="64">
        <f t="shared" si="96"/>
        <v>4.4000000000000004</v>
      </c>
    </row>
    <row r="315" spans="1:9" s="2" customFormat="1" ht="12">
      <c r="A315" s="21" t="s">
        <v>127</v>
      </c>
      <c r="B315" s="30">
        <v>800</v>
      </c>
      <c r="C315" s="30">
        <v>10</v>
      </c>
      <c r="D315" s="20" t="s">
        <v>7</v>
      </c>
      <c r="E315" s="72" t="s">
        <v>246</v>
      </c>
      <c r="F315" s="20" t="s">
        <v>78</v>
      </c>
      <c r="G315" s="64">
        <v>4.4000000000000004</v>
      </c>
      <c r="H315" s="101"/>
      <c r="I315" s="64">
        <f t="shared" si="96"/>
        <v>4.4000000000000004</v>
      </c>
    </row>
    <row r="316" spans="1:9" s="2" customFormat="1" ht="24">
      <c r="A316" s="96" t="s">
        <v>397</v>
      </c>
      <c r="B316" s="30">
        <v>800</v>
      </c>
      <c r="C316" s="30">
        <v>10</v>
      </c>
      <c r="D316" s="20" t="s">
        <v>7</v>
      </c>
      <c r="E316" s="72" t="s">
        <v>400</v>
      </c>
      <c r="F316" s="93"/>
      <c r="G316" s="94">
        <f>G317</f>
        <v>270</v>
      </c>
      <c r="H316" s="94">
        <f t="shared" ref="H316" si="103">H317</f>
        <v>8984</v>
      </c>
      <c r="I316" s="64">
        <f t="shared" si="96"/>
        <v>9254</v>
      </c>
    </row>
    <row r="317" spans="1:9" s="2" customFormat="1" ht="12">
      <c r="A317" s="96" t="s">
        <v>398</v>
      </c>
      <c r="B317" s="30">
        <v>800</v>
      </c>
      <c r="C317" s="30">
        <v>10</v>
      </c>
      <c r="D317" s="20" t="s">
        <v>7</v>
      </c>
      <c r="E317" s="72" t="s">
        <v>401</v>
      </c>
      <c r="F317" s="93"/>
      <c r="G317" s="94">
        <f>G318+G324+G321</f>
        <v>270</v>
      </c>
      <c r="H317" s="94">
        <f>H318+H324+H321</f>
        <v>8984</v>
      </c>
      <c r="I317" s="64">
        <f t="shared" si="96"/>
        <v>9254</v>
      </c>
    </row>
    <row r="318" spans="1:9" s="2" customFormat="1" ht="12">
      <c r="A318" s="24" t="s">
        <v>447</v>
      </c>
      <c r="B318" s="30">
        <v>800</v>
      </c>
      <c r="C318" s="30">
        <v>10</v>
      </c>
      <c r="D318" s="20" t="s">
        <v>7</v>
      </c>
      <c r="E318" s="72" t="s">
        <v>409</v>
      </c>
      <c r="F318" s="20"/>
      <c r="G318" s="64">
        <f>G319</f>
        <v>0</v>
      </c>
      <c r="H318" s="64">
        <f t="shared" ref="H318:H319" si="104">H319</f>
        <v>1443.5</v>
      </c>
      <c r="I318" s="64">
        <f t="shared" si="96"/>
        <v>1443.5</v>
      </c>
    </row>
    <row r="319" spans="1:9" s="2" customFormat="1" ht="12">
      <c r="A319" s="24" t="s">
        <v>81</v>
      </c>
      <c r="B319" s="30">
        <v>800</v>
      </c>
      <c r="C319" s="30">
        <v>10</v>
      </c>
      <c r="D319" s="20" t="s">
        <v>7</v>
      </c>
      <c r="E319" s="72" t="s">
        <v>409</v>
      </c>
      <c r="F319" s="20" t="s">
        <v>80</v>
      </c>
      <c r="G319" s="64">
        <f>G320</f>
        <v>0</v>
      </c>
      <c r="H319" s="64">
        <f t="shared" si="104"/>
        <v>1443.5</v>
      </c>
      <c r="I319" s="64">
        <f t="shared" si="96"/>
        <v>1443.5</v>
      </c>
    </row>
    <row r="320" spans="1:9" s="2" customFormat="1" ht="12">
      <c r="A320" s="24" t="s">
        <v>86</v>
      </c>
      <c r="B320" s="30">
        <v>800</v>
      </c>
      <c r="C320" s="30">
        <v>10</v>
      </c>
      <c r="D320" s="20" t="s">
        <v>7</v>
      </c>
      <c r="E320" s="72" t="s">
        <v>409</v>
      </c>
      <c r="F320" s="20" t="s">
        <v>85</v>
      </c>
      <c r="G320" s="64"/>
      <c r="H320" s="64">
        <f>1443.5</f>
        <v>1443.5</v>
      </c>
      <c r="I320" s="64">
        <f t="shared" si="96"/>
        <v>1443.5</v>
      </c>
    </row>
    <row r="321" spans="1:13" s="2" customFormat="1" ht="27" customHeight="1">
      <c r="A321" s="24" t="s">
        <v>467</v>
      </c>
      <c r="B321" s="30">
        <v>800</v>
      </c>
      <c r="C321" s="30">
        <v>10</v>
      </c>
      <c r="D321" s="20" t="s">
        <v>7</v>
      </c>
      <c r="E321" s="72" t="s">
        <v>449</v>
      </c>
      <c r="F321" s="20"/>
      <c r="G321" s="64">
        <f>G322</f>
        <v>0</v>
      </c>
      <c r="H321" s="64">
        <f>H322</f>
        <v>1239</v>
      </c>
      <c r="I321" s="64">
        <f t="shared" si="96"/>
        <v>1239</v>
      </c>
    </row>
    <row r="322" spans="1:13" s="2" customFormat="1" ht="12">
      <c r="A322" s="21" t="s">
        <v>141</v>
      </c>
      <c r="B322" s="30">
        <v>800</v>
      </c>
      <c r="C322" s="30">
        <v>10</v>
      </c>
      <c r="D322" s="20" t="s">
        <v>7</v>
      </c>
      <c r="E322" s="72" t="s">
        <v>449</v>
      </c>
      <c r="F322" s="20" t="s">
        <v>138</v>
      </c>
      <c r="G322" s="64">
        <f>G323</f>
        <v>0</v>
      </c>
      <c r="H322" s="64">
        <f>H323</f>
        <v>1239</v>
      </c>
      <c r="I322" s="64">
        <f t="shared" si="96"/>
        <v>1239</v>
      </c>
    </row>
    <row r="323" spans="1:13" s="2" customFormat="1" ht="12">
      <c r="A323" s="21" t="s">
        <v>140</v>
      </c>
      <c r="B323" s="30">
        <v>800</v>
      </c>
      <c r="C323" s="30">
        <v>10</v>
      </c>
      <c r="D323" s="20" t="s">
        <v>7</v>
      </c>
      <c r="E323" s="72" t="s">
        <v>449</v>
      </c>
      <c r="F323" s="20" t="s">
        <v>139</v>
      </c>
      <c r="G323" s="64">
        <v>0</v>
      </c>
      <c r="H323" s="64">
        <v>1239</v>
      </c>
      <c r="I323" s="64">
        <f t="shared" si="96"/>
        <v>1239</v>
      </c>
    </row>
    <row r="324" spans="1:13" s="2" customFormat="1" ht="12">
      <c r="A324" s="24" t="s">
        <v>399</v>
      </c>
      <c r="B324" s="30">
        <v>800</v>
      </c>
      <c r="C324" s="30">
        <v>10</v>
      </c>
      <c r="D324" s="20" t="s">
        <v>7</v>
      </c>
      <c r="E324" s="72" t="s">
        <v>410</v>
      </c>
      <c r="F324" s="20"/>
      <c r="G324" s="64">
        <f>G325+G327</f>
        <v>270</v>
      </c>
      <c r="H324" s="64">
        <f>H325+H327</f>
        <v>6301.5</v>
      </c>
      <c r="I324" s="64">
        <f t="shared" si="96"/>
        <v>6571.5</v>
      </c>
    </row>
    <row r="325" spans="1:13" s="2" customFormat="1" ht="12.75" customHeight="1">
      <c r="A325" s="24" t="s">
        <v>81</v>
      </c>
      <c r="B325" s="30">
        <v>800</v>
      </c>
      <c r="C325" s="30">
        <v>10</v>
      </c>
      <c r="D325" s="20" t="s">
        <v>7</v>
      </c>
      <c r="E325" s="72" t="s">
        <v>410</v>
      </c>
      <c r="F325" s="20" t="s">
        <v>80</v>
      </c>
      <c r="G325" s="64">
        <f>G326</f>
        <v>270</v>
      </c>
      <c r="H325" s="64">
        <f t="shared" ref="H325" si="105">H326</f>
        <v>632.69999999999982</v>
      </c>
      <c r="I325" s="64">
        <f t="shared" si="96"/>
        <v>902.69999999999982</v>
      </c>
    </row>
    <row r="326" spans="1:13" s="2" customFormat="1" ht="12.75" customHeight="1">
      <c r="A326" s="24" t="s">
        <v>86</v>
      </c>
      <c r="B326" s="30">
        <v>800</v>
      </c>
      <c r="C326" s="30">
        <v>10</v>
      </c>
      <c r="D326" s="20" t="s">
        <v>7</v>
      </c>
      <c r="E326" s="72" t="s">
        <v>410</v>
      </c>
      <c r="F326" s="20" t="s">
        <v>85</v>
      </c>
      <c r="G326" s="64">
        <v>270</v>
      </c>
      <c r="H326" s="101">
        <f>6301.5-5668.8</f>
        <v>632.69999999999982</v>
      </c>
      <c r="I326" s="64">
        <f t="shared" si="96"/>
        <v>902.69999999999982</v>
      </c>
    </row>
    <row r="327" spans="1:13" s="2" customFormat="1" ht="12">
      <c r="A327" s="21" t="s">
        <v>141</v>
      </c>
      <c r="B327" s="30">
        <v>800</v>
      </c>
      <c r="C327" s="30">
        <v>10</v>
      </c>
      <c r="D327" s="20" t="s">
        <v>7</v>
      </c>
      <c r="E327" s="72" t="s">
        <v>410</v>
      </c>
      <c r="F327" s="20" t="s">
        <v>138</v>
      </c>
      <c r="G327" s="64">
        <f>G328</f>
        <v>0</v>
      </c>
      <c r="H327" s="64">
        <f>H328</f>
        <v>5668.8</v>
      </c>
      <c r="I327" s="64">
        <f t="shared" si="96"/>
        <v>5668.8</v>
      </c>
    </row>
    <row r="328" spans="1:13" s="2" customFormat="1" ht="12.75" customHeight="1">
      <c r="A328" s="21" t="s">
        <v>140</v>
      </c>
      <c r="B328" s="30">
        <v>800</v>
      </c>
      <c r="C328" s="30">
        <v>10</v>
      </c>
      <c r="D328" s="20" t="s">
        <v>7</v>
      </c>
      <c r="E328" s="72" t="s">
        <v>410</v>
      </c>
      <c r="F328" s="20" t="s">
        <v>139</v>
      </c>
      <c r="G328" s="64">
        <v>0</v>
      </c>
      <c r="H328" s="101">
        <f>5668.8</f>
        <v>5668.8</v>
      </c>
      <c r="I328" s="64">
        <f t="shared" si="96"/>
        <v>5668.8</v>
      </c>
    </row>
    <row r="329" spans="1:13" s="2" customFormat="1" ht="12.75" customHeight="1">
      <c r="A329" s="24" t="s">
        <v>124</v>
      </c>
      <c r="B329" s="30">
        <v>800</v>
      </c>
      <c r="C329" s="30">
        <v>10</v>
      </c>
      <c r="D329" s="20" t="s">
        <v>7</v>
      </c>
      <c r="E329" s="20" t="s">
        <v>172</v>
      </c>
      <c r="F329" s="20"/>
      <c r="G329" s="64">
        <f t="shared" ref="G329:H331" si="106">G330</f>
        <v>130</v>
      </c>
      <c r="H329" s="64">
        <f t="shared" si="106"/>
        <v>0</v>
      </c>
      <c r="I329" s="64">
        <f t="shared" si="96"/>
        <v>130</v>
      </c>
    </row>
    <row r="330" spans="1:13" s="2" customFormat="1" ht="12.75" customHeight="1">
      <c r="A330" s="24" t="s">
        <v>84</v>
      </c>
      <c r="B330" s="30">
        <v>800</v>
      </c>
      <c r="C330" s="30">
        <v>10</v>
      </c>
      <c r="D330" s="20" t="s">
        <v>7</v>
      </c>
      <c r="E330" s="20" t="s">
        <v>175</v>
      </c>
      <c r="F330" s="19"/>
      <c r="G330" s="64">
        <f t="shared" si="106"/>
        <v>130</v>
      </c>
      <c r="H330" s="64">
        <f t="shared" si="106"/>
        <v>0</v>
      </c>
      <c r="I330" s="64">
        <f t="shared" si="96"/>
        <v>130</v>
      </c>
    </row>
    <row r="331" spans="1:13" s="2" customFormat="1" ht="12.75" customHeight="1">
      <c r="A331" s="24" t="s">
        <v>81</v>
      </c>
      <c r="B331" s="30">
        <v>800</v>
      </c>
      <c r="C331" s="30">
        <v>10</v>
      </c>
      <c r="D331" s="20" t="s">
        <v>7</v>
      </c>
      <c r="E331" s="20" t="s">
        <v>175</v>
      </c>
      <c r="F331" s="20" t="s">
        <v>80</v>
      </c>
      <c r="G331" s="64">
        <f t="shared" si="106"/>
        <v>130</v>
      </c>
      <c r="H331" s="64">
        <f t="shared" si="106"/>
        <v>0</v>
      </c>
      <c r="I331" s="64">
        <f t="shared" si="96"/>
        <v>130</v>
      </c>
    </row>
    <row r="332" spans="1:13" s="2" customFormat="1" ht="12.75" customHeight="1">
      <c r="A332" s="24" t="s">
        <v>83</v>
      </c>
      <c r="B332" s="30">
        <v>800</v>
      </c>
      <c r="C332" s="30">
        <v>10</v>
      </c>
      <c r="D332" s="20" t="s">
        <v>7</v>
      </c>
      <c r="E332" s="20" t="s">
        <v>175</v>
      </c>
      <c r="F332" s="20" t="s">
        <v>82</v>
      </c>
      <c r="G332" s="64">
        <v>130</v>
      </c>
      <c r="H332" s="101"/>
      <c r="I332" s="64">
        <f t="shared" si="96"/>
        <v>130</v>
      </c>
    </row>
    <row r="333" spans="1:13" s="2" customFormat="1" ht="12.75" customHeight="1">
      <c r="A333" s="33" t="s">
        <v>41</v>
      </c>
      <c r="B333" s="34">
        <v>800</v>
      </c>
      <c r="C333" s="34">
        <v>10</v>
      </c>
      <c r="D333" s="18" t="s">
        <v>14</v>
      </c>
      <c r="E333" s="18"/>
      <c r="F333" s="18"/>
      <c r="G333" s="65">
        <f t="shared" ref="G333:H336" si="107">G334</f>
        <v>6089.6</v>
      </c>
      <c r="H333" s="65">
        <f t="shared" si="107"/>
        <v>0</v>
      </c>
      <c r="I333" s="65">
        <f t="shared" si="96"/>
        <v>6089.6</v>
      </c>
    </row>
    <row r="334" spans="1:13" s="2" customFormat="1" ht="15.75" customHeight="1">
      <c r="A334" s="24" t="s">
        <v>124</v>
      </c>
      <c r="B334" s="30">
        <v>800</v>
      </c>
      <c r="C334" s="30">
        <v>10</v>
      </c>
      <c r="D334" s="20" t="s">
        <v>14</v>
      </c>
      <c r="E334" s="20" t="s">
        <v>172</v>
      </c>
      <c r="F334" s="20"/>
      <c r="G334" s="64">
        <f>G335+G338</f>
        <v>6089.6</v>
      </c>
      <c r="H334" s="64">
        <f t="shared" ref="H334" si="108">H335+H338</f>
        <v>0</v>
      </c>
      <c r="I334" s="64">
        <f t="shared" si="96"/>
        <v>6089.6</v>
      </c>
    </row>
    <row r="335" spans="1:13" s="2" customFormat="1" ht="24">
      <c r="A335" s="24" t="s">
        <v>207</v>
      </c>
      <c r="B335" s="30">
        <v>800</v>
      </c>
      <c r="C335" s="30">
        <v>10</v>
      </c>
      <c r="D335" s="20" t="s">
        <v>14</v>
      </c>
      <c r="E335" s="20" t="s">
        <v>288</v>
      </c>
      <c r="F335" s="20"/>
      <c r="G335" s="64">
        <f t="shared" si="107"/>
        <v>3990.9</v>
      </c>
      <c r="H335" s="64">
        <f t="shared" si="107"/>
        <v>0</v>
      </c>
      <c r="I335" s="64">
        <f t="shared" si="96"/>
        <v>3990.9</v>
      </c>
    </row>
    <row r="336" spans="1:13" s="53" customFormat="1" ht="12">
      <c r="A336" s="21" t="s">
        <v>141</v>
      </c>
      <c r="B336" s="30">
        <v>800</v>
      </c>
      <c r="C336" s="30">
        <v>10</v>
      </c>
      <c r="D336" s="20" t="s">
        <v>14</v>
      </c>
      <c r="E336" s="20" t="s">
        <v>288</v>
      </c>
      <c r="F336" s="20" t="s">
        <v>138</v>
      </c>
      <c r="G336" s="64">
        <f t="shared" si="107"/>
        <v>3990.9</v>
      </c>
      <c r="H336" s="64">
        <f t="shared" si="107"/>
        <v>0</v>
      </c>
      <c r="I336" s="64">
        <f t="shared" si="96"/>
        <v>3990.9</v>
      </c>
      <c r="J336" s="5"/>
      <c r="K336" s="5"/>
      <c r="L336" s="5"/>
      <c r="M336" s="5"/>
    </row>
    <row r="337" spans="1:13" s="2" customFormat="1" ht="12">
      <c r="A337" s="21" t="s">
        <v>140</v>
      </c>
      <c r="B337" s="30">
        <v>800</v>
      </c>
      <c r="C337" s="30">
        <v>10</v>
      </c>
      <c r="D337" s="20" t="s">
        <v>14</v>
      </c>
      <c r="E337" s="20" t="s">
        <v>288</v>
      </c>
      <c r="F337" s="20" t="s">
        <v>139</v>
      </c>
      <c r="G337" s="64">
        <v>3990.9</v>
      </c>
      <c r="H337" s="101"/>
      <c r="I337" s="64">
        <f t="shared" si="96"/>
        <v>3990.9</v>
      </c>
    </row>
    <row r="338" spans="1:13" s="2" customFormat="1" ht="24">
      <c r="A338" s="95" t="s">
        <v>206</v>
      </c>
      <c r="B338" s="20" t="s">
        <v>22</v>
      </c>
      <c r="C338" s="20" t="s">
        <v>13</v>
      </c>
      <c r="D338" s="20" t="s">
        <v>14</v>
      </c>
      <c r="E338" s="20" t="s">
        <v>264</v>
      </c>
      <c r="F338" s="20"/>
      <c r="G338" s="64">
        <f>G339</f>
        <v>2098.6999999999998</v>
      </c>
      <c r="H338" s="64">
        <f t="shared" ref="H338:H339" si="109">H339</f>
        <v>0</v>
      </c>
      <c r="I338" s="64">
        <f t="shared" si="96"/>
        <v>2098.6999999999998</v>
      </c>
    </row>
    <row r="339" spans="1:13" s="2" customFormat="1" ht="12">
      <c r="A339" s="21" t="s">
        <v>141</v>
      </c>
      <c r="B339" s="20" t="s">
        <v>22</v>
      </c>
      <c r="C339" s="20" t="s">
        <v>13</v>
      </c>
      <c r="D339" s="20" t="s">
        <v>14</v>
      </c>
      <c r="E339" s="20" t="s">
        <v>264</v>
      </c>
      <c r="F339" s="20" t="s">
        <v>138</v>
      </c>
      <c r="G339" s="64">
        <f>G340</f>
        <v>2098.6999999999998</v>
      </c>
      <c r="H339" s="64">
        <f t="shared" si="109"/>
        <v>0</v>
      </c>
      <c r="I339" s="64">
        <f t="shared" si="96"/>
        <v>2098.6999999999998</v>
      </c>
    </row>
    <row r="340" spans="1:13" s="2" customFormat="1" ht="12.75" customHeight="1">
      <c r="A340" s="21" t="s">
        <v>140</v>
      </c>
      <c r="B340" s="20" t="s">
        <v>22</v>
      </c>
      <c r="C340" s="20" t="s">
        <v>13</v>
      </c>
      <c r="D340" s="20" t="s">
        <v>14</v>
      </c>
      <c r="E340" s="20" t="s">
        <v>264</v>
      </c>
      <c r="F340" s="20" t="s">
        <v>139</v>
      </c>
      <c r="G340" s="64">
        <v>2098.6999999999998</v>
      </c>
      <c r="H340" s="101"/>
      <c r="I340" s="64">
        <f t="shared" si="96"/>
        <v>2098.6999999999998</v>
      </c>
    </row>
    <row r="341" spans="1:13" s="2" customFormat="1" ht="12" hidden="1">
      <c r="A341" s="25" t="s">
        <v>259</v>
      </c>
      <c r="B341" s="16" t="s">
        <v>22</v>
      </c>
      <c r="C341" s="16" t="s">
        <v>13</v>
      </c>
      <c r="D341" s="16" t="s">
        <v>15</v>
      </c>
      <c r="E341" s="16"/>
      <c r="F341" s="16"/>
      <c r="G341" s="63">
        <f>G342</f>
        <v>0</v>
      </c>
      <c r="H341" s="101"/>
      <c r="I341" s="63">
        <f t="shared" si="96"/>
        <v>0</v>
      </c>
    </row>
    <row r="342" spans="1:13" s="2" customFormat="1" ht="12" hidden="1">
      <c r="A342" s="33" t="s">
        <v>124</v>
      </c>
      <c r="B342" s="18" t="s">
        <v>22</v>
      </c>
      <c r="C342" s="18" t="s">
        <v>13</v>
      </c>
      <c r="D342" s="18" t="s">
        <v>15</v>
      </c>
      <c r="E342" s="18" t="s">
        <v>172</v>
      </c>
      <c r="F342" s="18"/>
      <c r="G342" s="65">
        <f>G346+G343</f>
        <v>0</v>
      </c>
      <c r="H342" s="101"/>
      <c r="I342" s="63">
        <f t="shared" si="96"/>
        <v>0</v>
      </c>
    </row>
    <row r="343" spans="1:13" s="2" customFormat="1" ht="12" hidden="1">
      <c r="A343" s="24" t="s">
        <v>334</v>
      </c>
      <c r="B343" s="20" t="s">
        <v>22</v>
      </c>
      <c r="C343" s="20" t="s">
        <v>13</v>
      </c>
      <c r="D343" s="20" t="s">
        <v>15</v>
      </c>
      <c r="E343" s="20" t="s">
        <v>335</v>
      </c>
      <c r="F343" s="20"/>
      <c r="G343" s="64">
        <f>G344</f>
        <v>0</v>
      </c>
      <c r="H343" s="101"/>
      <c r="I343" s="63">
        <f t="shared" si="96"/>
        <v>0</v>
      </c>
    </row>
    <row r="344" spans="1:13" s="6" customFormat="1" ht="12" hidden="1">
      <c r="A344" s="24" t="s">
        <v>81</v>
      </c>
      <c r="B344" s="20" t="s">
        <v>22</v>
      </c>
      <c r="C344" s="20" t="s">
        <v>13</v>
      </c>
      <c r="D344" s="20" t="s">
        <v>15</v>
      </c>
      <c r="E344" s="20" t="s">
        <v>335</v>
      </c>
      <c r="F344" s="20" t="s">
        <v>80</v>
      </c>
      <c r="G344" s="64">
        <f>G345</f>
        <v>0</v>
      </c>
      <c r="H344" s="102"/>
      <c r="I344" s="63">
        <f t="shared" si="96"/>
        <v>0</v>
      </c>
      <c r="J344" s="2"/>
      <c r="K344" s="2"/>
      <c r="L344" s="2"/>
      <c r="M344" s="2"/>
    </row>
    <row r="345" spans="1:13" s="53" customFormat="1" ht="12" hidden="1">
      <c r="A345" s="21" t="s">
        <v>336</v>
      </c>
      <c r="B345" s="20" t="s">
        <v>22</v>
      </c>
      <c r="C345" s="20" t="s">
        <v>13</v>
      </c>
      <c r="D345" s="20" t="s">
        <v>15</v>
      </c>
      <c r="E345" s="20" t="s">
        <v>335</v>
      </c>
      <c r="F345" s="20" t="s">
        <v>234</v>
      </c>
      <c r="G345" s="64"/>
      <c r="H345" s="105"/>
      <c r="I345" s="63">
        <f t="shared" si="96"/>
        <v>0</v>
      </c>
      <c r="J345" s="5"/>
      <c r="K345" s="5"/>
      <c r="L345" s="5"/>
      <c r="M345" s="5"/>
    </row>
    <row r="346" spans="1:13" s="2" customFormat="1" ht="12" hidden="1">
      <c r="A346" s="21" t="s">
        <v>107</v>
      </c>
      <c r="B346" s="20" t="s">
        <v>22</v>
      </c>
      <c r="C346" s="20" t="s">
        <v>13</v>
      </c>
      <c r="D346" s="20" t="s">
        <v>15</v>
      </c>
      <c r="E346" s="20" t="s">
        <v>337</v>
      </c>
      <c r="F346" s="20"/>
      <c r="G346" s="64">
        <f>G347</f>
        <v>0</v>
      </c>
      <c r="H346" s="101"/>
      <c r="I346" s="63">
        <f t="shared" si="96"/>
        <v>0</v>
      </c>
    </row>
    <row r="347" spans="1:13" s="2" customFormat="1" ht="12" hidden="1">
      <c r="A347" s="24" t="s">
        <v>81</v>
      </c>
      <c r="B347" s="20" t="s">
        <v>22</v>
      </c>
      <c r="C347" s="20" t="s">
        <v>13</v>
      </c>
      <c r="D347" s="20" t="s">
        <v>15</v>
      </c>
      <c r="E347" s="20" t="s">
        <v>337</v>
      </c>
      <c r="F347" s="20" t="s">
        <v>80</v>
      </c>
      <c r="G347" s="64">
        <f>G348</f>
        <v>0</v>
      </c>
      <c r="H347" s="101"/>
      <c r="I347" s="63">
        <f t="shared" si="96"/>
        <v>0</v>
      </c>
    </row>
    <row r="348" spans="1:13" s="2" customFormat="1" ht="12" hidden="1">
      <c r="A348" s="21" t="s">
        <v>336</v>
      </c>
      <c r="B348" s="20" t="s">
        <v>22</v>
      </c>
      <c r="C348" s="20" t="s">
        <v>13</v>
      </c>
      <c r="D348" s="20" t="s">
        <v>15</v>
      </c>
      <c r="E348" s="20" t="s">
        <v>337</v>
      </c>
      <c r="F348" s="20" t="s">
        <v>234</v>
      </c>
      <c r="G348" s="64"/>
      <c r="H348" s="101"/>
      <c r="I348" s="63">
        <f t="shared" si="96"/>
        <v>0</v>
      </c>
    </row>
    <row r="349" spans="1:13" s="2" customFormat="1" ht="11.4">
      <c r="A349" s="15" t="s">
        <v>31</v>
      </c>
      <c r="B349" s="16" t="s">
        <v>22</v>
      </c>
      <c r="C349" s="16" t="s">
        <v>46</v>
      </c>
      <c r="D349" s="16"/>
      <c r="E349" s="16"/>
      <c r="F349" s="16"/>
      <c r="G349" s="63">
        <f>G350+G358</f>
        <v>450</v>
      </c>
      <c r="H349" s="63">
        <f t="shared" ref="H349" si="110">H350+H358</f>
        <v>19357.599999999999</v>
      </c>
      <c r="I349" s="63">
        <f t="shared" si="96"/>
        <v>19807.599999999999</v>
      </c>
    </row>
    <row r="350" spans="1:13" s="2" customFormat="1" ht="12">
      <c r="A350" s="33" t="s">
        <v>56</v>
      </c>
      <c r="B350" s="18" t="s">
        <v>22</v>
      </c>
      <c r="C350" s="18" t="s">
        <v>46</v>
      </c>
      <c r="D350" s="18" t="s">
        <v>5</v>
      </c>
      <c r="E350" s="18"/>
      <c r="F350" s="18"/>
      <c r="G350" s="65">
        <f t="shared" ref="G350:H352" si="111">G351</f>
        <v>350</v>
      </c>
      <c r="H350" s="65">
        <f t="shared" si="111"/>
        <v>0</v>
      </c>
      <c r="I350" s="65">
        <f t="shared" si="96"/>
        <v>350</v>
      </c>
    </row>
    <row r="351" spans="1:13" s="2" customFormat="1" ht="24">
      <c r="A351" s="24" t="s">
        <v>123</v>
      </c>
      <c r="B351" s="20" t="s">
        <v>22</v>
      </c>
      <c r="C351" s="20" t="s">
        <v>46</v>
      </c>
      <c r="D351" s="20" t="s">
        <v>5</v>
      </c>
      <c r="E351" s="20" t="s">
        <v>169</v>
      </c>
      <c r="F351" s="20"/>
      <c r="G351" s="64">
        <f t="shared" si="111"/>
        <v>350</v>
      </c>
      <c r="H351" s="64">
        <f t="shared" si="111"/>
        <v>0</v>
      </c>
      <c r="I351" s="64">
        <f t="shared" si="96"/>
        <v>350</v>
      </c>
    </row>
    <row r="352" spans="1:13" s="2" customFormat="1" ht="12">
      <c r="A352" s="24" t="s">
        <v>412</v>
      </c>
      <c r="B352" s="20" t="s">
        <v>22</v>
      </c>
      <c r="C352" s="20" t="s">
        <v>46</v>
      </c>
      <c r="D352" s="20" t="s">
        <v>5</v>
      </c>
      <c r="E352" s="20" t="s">
        <v>176</v>
      </c>
      <c r="F352" s="20"/>
      <c r="G352" s="64">
        <f t="shared" si="111"/>
        <v>350</v>
      </c>
      <c r="H352" s="64">
        <f t="shared" si="111"/>
        <v>0</v>
      </c>
      <c r="I352" s="64">
        <f t="shared" si="96"/>
        <v>350</v>
      </c>
    </row>
    <row r="353" spans="1:86" s="2" customFormat="1" ht="12">
      <c r="A353" s="24" t="s">
        <v>87</v>
      </c>
      <c r="B353" s="20" t="s">
        <v>22</v>
      </c>
      <c r="C353" s="20" t="s">
        <v>46</v>
      </c>
      <c r="D353" s="20" t="s">
        <v>5</v>
      </c>
      <c r="E353" s="20" t="s">
        <v>177</v>
      </c>
      <c r="F353" s="20"/>
      <c r="G353" s="64">
        <f>G356+G354</f>
        <v>350</v>
      </c>
      <c r="H353" s="64">
        <f t="shared" ref="H353" si="112">H356+H354</f>
        <v>0</v>
      </c>
      <c r="I353" s="64">
        <f t="shared" ref="I353:I420" si="113">G353+H353</f>
        <v>350</v>
      </c>
    </row>
    <row r="354" spans="1:86" s="2" customFormat="1" ht="24">
      <c r="A354" s="21" t="s">
        <v>62</v>
      </c>
      <c r="B354" s="20" t="s">
        <v>22</v>
      </c>
      <c r="C354" s="20" t="s">
        <v>46</v>
      </c>
      <c r="D354" s="20" t="s">
        <v>5</v>
      </c>
      <c r="E354" s="20" t="s">
        <v>177</v>
      </c>
      <c r="F354" s="20" t="s">
        <v>61</v>
      </c>
      <c r="G354" s="64">
        <f>G355</f>
        <v>124.5</v>
      </c>
      <c r="H354" s="64">
        <f t="shared" ref="H354" si="114">H355</f>
        <v>0</v>
      </c>
      <c r="I354" s="64">
        <f t="shared" si="113"/>
        <v>124.5</v>
      </c>
    </row>
    <row r="355" spans="1:86" s="10" customFormat="1" ht="13.8">
      <c r="A355" s="21" t="s">
        <v>64</v>
      </c>
      <c r="B355" s="20" t="s">
        <v>22</v>
      </c>
      <c r="C355" s="20" t="s">
        <v>46</v>
      </c>
      <c r="D355" s="20" t="s">
        <v>5</v>
      </c>
      <c r="E355" s="20" t="s">
        <v>177</v>
      </c>
      <c r="F355" s="20" t="s">
        <v>63</v>
      </c>
      <c r="G355" s="64">
        <v>124.5</v>
      </c>
      <c r="H355" s="103"/>
      <c r="I355" s="64">
        <f t="shared" si="113"/>
        <v>124.5</v>
      </c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  <c r="AD355" s="43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</row>
    <row r="356" spans="1:86" s="10" customFormat="1" ht="13.8">
      <c r="A356" s="24" t="s">
        <v>70</v>
      </c>
      <c r="B356" s="20" t="s">
        <v>22</v>
      </c>
      <c r="C356" s="20" t="s">
        <v>46</v>
      </c>
      <c r="D356" s="20" t="s">
        <v>5</v>
      </c>
      <c r="E356" s="20" t="s">
        <v>177</v>
      </c>
      <c r="F356" s="20" t="s">
        <v>68</v>
      </c>
      <c r="G356" s="64">
        <f>G357</f>
        <v>225.5</v>
      </c>
      <c r="H356" s="64">
        <f t="shared" ref="H356" si="115">H357</f>
        <v>0</v>
      </c>
      <c r="I356" s="64">
        <f t="shared" si="113"/>
        <v>225.5</v>
      </c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43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</row>
    <row r="357" spans="1:86" s="10" customFormat="1" ht="13.8">
      <c r="A357" s="24" t="s">
        <v>88</v>
      </c>
      <c r="B357" s="20" t="s">
        <v>22</v>
      </c>
      <c r="C357" s="20" t="s">
        <v>46</v>
      </c>
      <c r="D357" s="20" t="s">
        <v>5</v>
      </c>
      <c r="E357" s="20" t="s">
        <v>177</v>
      </c>
      <c r="F357" s="20" t="s">
        <v>69</v>
      </c>
      <c r="G357" s="64">
        <v>225.5</v>
      </c>
      <c r="H357" s="103">
        <v>0</v>
      </c>
      <c r="I357" s="64">
        <f t="shared" si="113"/>
        <v>225.5</v>
      </c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43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</row>
    <row r="358" spans="1:86" s="10" customFormat="1" ht="13.8">
      <c r="A358" s="33" t="s">
        <v>48</v>
      </c>
      <c r="B358" s="18" t="s">
        <v>22</v>
      </c>
      <c r="C358" s="18" t="s">
        <v>46</v>
      </c>
      <c r="D358" s="18" t="s">
        <v>6</v>
      </c>
      <c r="E358" s="18"/>
      <c r="F358" s="18"/>
      <c r="G358" s="65">
        <f>G359+G366</f>
        <v>100</v>
      </c>
      <c r="H358" s="65">
        <f>H359+H366</f>
        <v>19357.599999999999</v>
      </c>
      <c r="I358" s="65">
        <f t="shared" si="113"/>
        <v>19457.599999999999</v>
      </c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</row>
    <row r="359" spans="1:86" s="10" customFormat="1" ht="24">
      <c r="A359" s="24" t="s">
        <v>123</v>
      </c>
      <c r="B359" s="20" t="s">
        <v>22</v>
      </c>
      <c r="C359" s="20" t="s">
        <v>46</v>
      </c>
      <c r="D359" s="20" t="s">
        <v>6</v>
      </c>
      <c r="E359" s="20" t="s">
        <v>169</v>
      </c>
      <c r="F359" s="20"/>
      <c r="G359" s="64">
        <f t="shared" ref="G359:H360" si="116">G360</f>
        <v>100</v>
      </c>
      <c r="H359" s="64">
        <f t="shared" si="116"/>
        <v>0</v>
      </c>
      <c r="I359" s="64">
        <f t="shared" si="113"/>
        <v>100</v>
      </c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</row>
    <row r="360" spans="1:86" s="10" customFormat="1" ht="13.8">
      <c r="A360" s="24" t="s">
        <v>412</v>
      </c>
      <c r="B360" s="20" t="s">
        <v>22</v>
      </c>
      <c r="C360" s="20" t="s">
        <v>46</v>
      </c>
      <c r="D360" s="20" t="s">
        <v>6</v>
      </c>
      <c r="E360" s="20" t="s">
        <v>176</v>
      </c>
      <c r="F360" s="20"/>
      <c r="G360" s="64">
        <f t="shared" si="116"/>
        <v>100</v>
      </c>
      <c r="H360" s="64">
        <f t="shared" si="116"/>
        <v>0</v>
      </c>
      <c r="I360" s="64">
        <f t="shared" si="113"/>
        <v>100</v>
      </c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43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</row>
    <row r="361" spans="1:86" s="10" customFormat="1" ht="13.8">
      <c r="A361" s="24" t="s">
        <v>87</v>
      </c>
      <c r="B361" s="20" t="s">
        <v>22</v>
      </c>
      <c r="C361" s="20" t="s">
        <v>46</v>
      </c>
      <c r="D361" s="20" t="s">
        <v>6</v>
      </c>
      <c r="E361" s="20" t="s">
        <v>177</v>
      </c>
      <c r="F361" s="20"/>
      <c r="G361" s="64">
        <f>G364+G362</f>
        <v>100</v>
      </c>
      <c r="H361" s="64">
        <f t="shared" ref="H361" si="117">H364+H362</f>
        <v>0</v>
      </c>
      <c r="I361" s="64">
        <f t="shared" si="113"/>
        <v>100</v>
      </c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43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</row>
    <row r="362" spans="1:86" s="10" customFormat="1" ht="24">
      <c r="A362" s="21" t="s">
        <v>62</v>
      </c>
      <c r="B362" s="20" t="s">
        <v>22</v>
      </c>
      <c r="C362" s="20" t="s">
        <v>46</v>
      </c>
      <c r="D362" s="20" t="s">
        <v>6</v>
      </c>
      <c r="E362" s="20" t="s">
        <v>177</v>
      </c>
      <c r="F362" s="20" t="s">
        <v>61</v>
      </c>
      <c r="G362" s="64">
        <f>G363</f>
        <v>19.399999999999999</v>
      </c>
      <c r="H362" s="64">
        <f t="shared" ref="H362" si="118">H363</f>
        <v>0</v>
      </c>
      <c r="I362" s="64">
        <f t="shared" si="113"/>
        <v>19.399999999999999</v>
      </c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43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</row>
    <row r="363" spans="1:86" s="10" customFormat="1" ht="13.8">
      <c r="A363" s="21" t="s">
        <v>64</v>
      </c>
      <c r="B363" s="20" t="s">
        <v>22</v>
      </c>
      <c r="C363" s="20" t="s">
        <v>46</v>
      </c>
      <c r="D363" s="20" t="s">
        <v>6</v>
      </c>
      <c r="E363" s="20" t="s">
        <v>177</v>
      </c>
      <c r="F363" s="20" t="s">
        <v>63</v>
      </c>
      <c r="G363" s="64">
        <v>19.399999999999999</v>
      </c>
      <c r="H363" s="103"/>
      <c r="I363" s="64">
        <f t="shared" si="113"/>
        <v>19.399999999999999</v>
      </c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43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</row>
    <row r="364" spans="1:86" s="10" customFormat="1" ht="13.8">
      <c r="A364" s="24" t="s">
        <v>70</v>
      </c>
      <c r="B364" s="20" t="s">
        <v>22</v>
      </c>
      <c r="C364" s="20" t="s">
        <v>46</v>
      </c>
      <c r="D364" s="20" t="s">
        <v>6</v>
      </c>
      <c r="E364" s="20" t="s">
        <v>177</v>
      </c>
      <c r="F364" s="20" t="s">
        <v>68</v>
      </c>
      <c r="G364" s="64">
        <f>G365</f>
        <v>80.599999999999994</v>
      </c>
      <c r="H364" s="64">
        <f t="shared" ref="H364" si="119">H365</f>
        <v>0</v>
      </c>
      <c r="I364" s="64">
        <f t="shared" si="113"/>
        <v>80.599999999999994</v>
      </c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</row>
    <row r="365" spans="1:86" s="10" customFormat="1" ht="13.8">
      <c r="A365" s="24" t="s">
        <v>88</v>
      </c>
      <c r="B365" s="20" t="s">
        <v>22</v>
      </c>
      <c r="C365" s="20" t="s">
        <v>46</v>
      </c>
      <c r="D365" s="20" t="s">
        <v>6</v>
      </c>
      <c r="E365" s="20" t="s">
        <v>177</v>
      </c>
      <c r="F365" s="20" t="s">
        <v>69</v>
      </c>
      <c r="G365" s="64">
        <v>80.599999999999994</v>
      </c>
      <c r="H365" s="103"/>
      <c r="I365" s="64">
        <f t="shared" si="113"/>
        <v>80.599999999999994</v>
      </c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</row>
    <row r="366" spans="1:86" s="10" customFormat="1" ht="24">
      <c r="A366" s="96" t="s">
        <v>397</v>
      </c>
      <c r="B366" s="20" t="s">
        <v>22</v>
      </c>
      <c r="C366" s="20" t="s">
        <v>46</v>
      </c>
      <c r="D366" s="20" t="s">
        <v>6</v>
      </c>
      <c r="E366" s="20" t="s">
        <v>400</v>
      </c>
      <c r="F366" s="20"/>
      <c r="G366" s="64">
        <f t="shared" ref="G366:H369" si="120">G367</f>
        <v>0</v>
      </c>
      <c r="H366" s="64">
        <f t="shared" si="120"/>
        <v>19357.599999999999</v>
      </c>
      <c r="I366" s="64">
        <f t="shared" si="113"/>
        <v>19357.599999999999</v>
      </c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</row>
    <row r="367" spans="1:86" s="10" customFormat="1" ht="13.8">
      <c r="A367" s="85" t="s">
        <v>433</v>
      </c>
      <c r="B367" s="20" t="s">
        <v>22</v>
      </c>
      <c r="C367" s="20" t="s">
        <v>46</v>
      </c>
      <c r="D367" s="20" t="s">
        <v>6</v>
      </c>
      <c r="E367" s="20" t="s">
        <v>431</v>
      </c>
      <c r="F367" s="20"/>
      <c r="G367" s="64">
        <f t="shared" si="120"/>
        <v>0</v>
      </c>
      <c r="H367" s="64">
        <f t="shared" si="120"/>
        <v>19357.599999999999</v>
      </c>
      <c r="I367" s="64">
        <f t="shared" si="113"/>
        <v>19357.599999999999</v>
      </c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43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</row>
    <row r="368" spans="1:86" s="10" customFormat="1" ht="13.8">
      <c r="A368" s="24" t="s">
        <v>399</v>
      </c>
      <c r="B368" s="20" t="s">
        <v>22</v>
      </c>
      <c r="C368" s="20" t="s">
        <v>46</v>
      </c>
      <c r="D368" s="20" t="s">
        <v>6</v>
      </c>
      <c r="E368" s="20" t="s">
        <v>432</v>
      </c>
      <c r="F368" s="20"/>
      <c r="G368" s="64">
        <f t="shared" si="120"/>
        <v>0</v>
      </c>
      <c r="H368" s="64">
        <f t="shared" si="120"/>
        <v>19357.599999999999</v>
      </c>
      <c r="I368" s="64">
        <f t="shared" si="113"/>
        <v>19357.599999999999</v>
      </c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43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</row>
    <row r="369" spans="1:86" s="10" customFormat="1" ht="13.8">
      <c r="A369" s="24" t="s">
        <v>70</v>
      </c>
      <c r="B369" s="20" t="s">
        <v>22</v>
      </c>
      <c r="C369" s="20" t="s">
        <v>46</v>
      </c>
      <c r="D369" s="20" t="s">
        <v>6</v>
      </c>
      <c r="E369" s="20" t="s">
        <v>432</v>
      </c>
      <c r="F369" s="20" t="s">
        <v>68</v>
      </c>
      <c r="G369" s="64">
        <f t="shared" si="120"/>
        <v>0</v>
      </c>
      <c r="H369" s="64">
        <f t="shared" si="120"/>
        <v>19357.599999999999</v>
      </c>
      <c r="I369" s="64">
        <f t="shared" si="113"/>
        <v>19357.599999999999</v>
      </c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43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</row>
    <row r="370" spans="1:86" s="10" customFormat="1" ht="13.8">
      <c r="A370" s="24" t="s">
        <v>88</v>
      </c>
      <c r="B370" s="20" t="s">
        <v>22</v>
      </c>
      <c r="C370" s="20" t="s">
        <v>46</v>
      </c>
      <c r="D370" s="20" t="s">
        <v>6</v>
      </c>
      <c r="E370" s="20" t="s">
        <v>432</v>
      </c>
      <c r="F370" s="20" t="s">
        <v>69</v>
      </c>
      <c r="G370" s="64">
        <v>0</v>
      </c>
      <c r="H370" s="103">
        <v>19357.599999999999</v>
      </c>
      <c r="I370" s="64">
        <f t="shared" si="113"/>
        <v>19357.599999999999</v>
      </c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</row>
    <row r="371" spans="1:86" s="10" customFormat="1" ht="18" customHeight="1">
      <c r="A371" s="15" t="s">
        <v>38</v>
      </c>
      <c r="B371" s="16" t="s">
        <v>39</v>
      </c>
      <c r="C371" s="16"/>
      <c r="D371" s="16"/>
      <c r="E371" s="16"/>
      <c r="F371" s="16"/>
      <c r="G371" s="63">
        <f>G372+G385+G401+G391</f>
        <v>7704.2</v>
      </c>
      <c r="H371" s="63">
        <f>H372+H385+H401+H391</f>
        <v>500</v>
      </c>
      <c r="I371" s="63">
        <f t="shared" si="113"/>
        <v>8204.2000000000007</v>
      </c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43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</row>
    <row r="372" spans="1:86" s="10" customFormat="1" ht="13.8">
      <c r="A372" s="28" t="s">
        <v>1</v>
      </c>
      <c r="B372" s="16" t="s">
        <v>39</v>
      </c>
      <c r="C372" s="16" t="s">
        <v>5</v>
      </c>
      <c r="D372" s="16"/>
      <c r="E372" s="16"/>
      <c r="F372" s="16"/>
      <c r="G372" s="63">
        <f>G373</f>
        <v>6088.2</v>
      </c>
      <c r="H372" s="63">
        <f t="shared" ref="H372:H373" si="121">H373</f>
        <v>100</v>
      </c>
      <c r="I372" s="63">
        <f t="shared" si="113"/>
        <v>6188.2</v>
      </c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</row>
    <row r="373" spans="1:86" s="8" customFormat="1" ht="12">
      <c r="A373" s="31" t="s">
        <v>24</v>
      </c>
      <c r="B373" s="18" t="s">
        <v>39</v>
      </c>
      <c r="C373" s="18" t="s">
        <v>5</v>
      </c>
      <c r="D373" s="18" t="s">
        <v>49</v>
      </c>
      <c r="E373" s="16"/>
      <c r="F373" s="16"/>
      <c r="G373" s="65">
        <f>G374</f>
        <v>6088.2</v>
      </c>
      <c r="H373" s="65">
        <f t="shared" si="121"/>
        <v>100</v>
      </c>
      <c r="I373" s="65">
        <f t="shared" si="113"/>
        <v>6188.2</v>
      </c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44"/>
      <c r="AC373" s="44"/>
      <c r="AD373" s="44"/>
      <c r="AE373" s="44"/>
      <c r="AF373" s="44"/>
      <c r="AG373" s="44"/>
      <c r="AH373" s="44"/>
      <c r="AI373" s="44"/>
      <c r="AJ373" s="44"/>
      <c r="AK373" s="44"/>
      <c r="AL373" s="44"/>
      <c r="AM373" s="44"/>
      <c r="AN373" s="44"/>
      <c r="AO373" s="44"/>
      <c r="AP373" s="44"/>
      <c r="AQ373" s="44"/>
      <c r="AR373" s="44"/>
      <c r="AS373" s="44"/>
      <c r="AT373" s="44"/>
      <c r="AU373" s="44"/>
      <c r="AV373" s="44"/>
      <c r="AW373" s="44"/>
      <c r="AX373" s="44"/>
      <c r="AY373" s="44"/>
      <c r="AZ373" s="44"/>
      <c r="BA373" s="44"/>
      <c r="BB373" s="44"/>
      <c r="BC373" s="44"/>
      <c r="BD373" s="44"/>
      <c r="BE373" s="44"/>
      <c r="BF373" s="44"/>
      <c r="BG373" s="44"/>
      <c r="BH373" s="44"/>
      <c r="BI373" s="44"/>
      <c r="BJ373" s="44"/>
      <c r="BK373" s="44"/>
      <c r="BL373" s="44"/>
      <c r="BM373" s="44"/>
      <c r="BN373" s="44"/>
      <c r="BO373" s="44"/>
      <c r="BP373" s="44"/>
      <c r="BQ373" s="44"/>
      <c r="BR373" s="44"/>
      <c r="BS373" s="44"/>
      <c r="BT373" s="44"/>
      <c r="BU373" s="44"/>
      <c r="BV373" s="44"/>
      <c r="BW373" s="44"/>
      <c r="BX373" s="44"/>
      <c r="BY373" s="44"/>
      <c r="BZ373" s="44"/>
      <c r="CA373" s="44"/>
      <c r="CB373" s="44"/>
      <c r="CC373" s="44"/>
      <c r="CD373" s="44"/>
      <c r="CE373" s="44"/>
      <c r="CF373" s="44"/>
      <c r="CG373" s="44"/>
      <c r="CH373" s="44"/>
    </row>
    <row r="374" spans="1:86" s="5" customFormat="1" ht="24">
      <c r="A374" s="21" t="s">
        <v>355</v>
      </c>
      <c r="B374" s="20" t="s">
        <v>39</v>
      </c>
      <c r="C374" s="20" t="s">
        <v>5</v>
      </c>
      <c r="D374" s="20" t="s">
        <v>49</v>
      </c>
      <c r="E374" s="20" t="s">
        <v>178</v>
      </c>
      <c r="F374" s="20"/>
      <c r="G374" s="64">
        <f>G375+G382</f>
        <v>6088.2</v>
      </c>
      <c r="H374" s="64">
        <f t="shared" ref="H374" si="122">H375+H382</f>
        <v>100</v>
      </c>
      <c r="I374" s="64">
        <f t="shared" si="113"/>
        <v>6188.2</v>
      </c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  <c r="AC374" s="45"/>
      <c r="AD374" s="45"/>
      <c r="AE374" s="45"/>
      <c r="AF374" s="45"/>
      <c r="AG374" s="45"/>
      <c r="AH374" s="45"/>
      <c r="AI374" s="45"/>
      <c r="AJ374" s="45"/>
      <c r="AK374" s="45"/>
      <c r="AL374" s="45"/>
      <c r="AM374" s="45"/>
      <c r="AN374" s="45"/>
      <c r="AO374" s="45"/>
      <c r="AP374" s="45"/>
      <c r="AQ374" s="45"/>
      <c r="AR374" s="45"/>
      <c r="AS374" s="45"/>
      <c r="AT374" s="45"/>
      <c r="AU374" s="45"/>
      <c r="AV374" s="45"/>
      <c r="AW374" s="45"/>
      <c r="AX374" s="45"/>
      <c r="AY374" s="45"/>
      <c r="AZ374" s="45"/>
      <c r="BA374" s="45"/>
      <c r="BB374" s="45"/>
      <c r="BC374" s="45"/>
      <c r="BD374" s="45"/>
      <c r="BE374" s="45"/>
      <c r="BF374" s="45"/>
      <c r="BG374" s="45"/>
      <c r="BH374" s="45"/>
      <c r="BI374" s="45"/>
      <c r="BJ374" s="45"/>
      <c r="BK374" s="45"/>
      <c r="BL374" s="45"/>
      <c r="BM374" s="45"/>
      <c r="BN374" s="45"/>
      <c r="BO374" s="45"/>
      <c r="BP374" s="45"/>
      <c r="BQ374" s="45"/>
      <c r="BR374" s="45"/>
      <c r="BS374" s="45"/>
      <c r="BT374" s="45"/>
      <c r="BU374" s="45"/>
      <c r="BV374" s="45"/>
      <c r="BW374" s="45"/>
      <c r="BX374" s="45"/>
      <c r="BY374" s="45"/>
      <c r="BZ374" s="45"/>
      <c r="CA374" s="45"/>
      <c r="CB374" s="45"/>
      <c r="CC374" s="45"/>
      <c r="CD374" s="45"/>
      <c r="CE374" s="45"/>
      <c r="CF374" s="45"/>
      <c r="CG374" s="45"/>
      <c r="CH374" s="45"/>
    </row>
    <row r="375" spans="1:86" s="2" customFormat="1" ht="12">
      <c r="A375" s="55" t="s">
        <v>60</v>
      </c>
      <c r="B375" s="20" t="s">
        <v>39</v>
      </c>
      <c r="C375" s="20" t="s">
        <v>5</v>
      </c>
      <c r="D375" s="20" t="s">
        <v>49</v>
      </c>
      <c r="E375" s="20" t="s">
        <v>179</v>
      </c>
      <c r="F375" s="20"/>
      <c r="G375" s="64">
        <f>G376+G378+G380</f>
        <v>4538.2</v>
      </c>
      <c r="H375" s="64">
        <f t="shared" ref="H375" si="123">H376+H378+H380</f>
        <v>100</v>
      </c>
      <c r="I375" s="64">
        <f t="shared" si="113"/>
        <v>4638.2</v>
      </c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  <c r="AH375" s="46"/>
      <c r="AI375" s="46"/>
      <c r="AJ375" s="46"/>
      <c r="AK375" s="46"/>
      <c r="AL375" s="46"/>
      <c r="AM375" s="46"/>
      <c r="AN375" s="46"/>
      <c r="AO375" s="46"/>
      <c r="AP375" s="46"/>
      <c r="AQ375" s="46"/>
      <c r="AR375" s="46"/>
      <c r="AS375" s="46"/>
      <c r="AT375" s="46"/>
      <c r="AU375" s="46"/>
      <c r="AV375" s="46"/>
      <c r="AW375" s="46"/>
      <c r="AX375" s="46"/>
      <c r="AY375" s="46"/>
      <c r="AZ375" s="46"/>
      <c r="BA375" s="46"/>
      <c r="BB375" s="46"/>
      <c r="BC375" s="46"/>
      <c r="BD375" s="46"/>
      <c r="BE375" s="46"/>
      <c r="BF375" s="46"/>
      <c r="BG375" s="46"/>
      <c r="BH375" s="46"/>
      <c r="BI375" s="46"/>
      <c r="BJ375" s="46"/>
      <c r="BK375" s="46"/>
      <c r="BL375" s="46"/>
      <c r="BM375" s="46"/>
      <c r="BN375" s="46"/>
      <c r="BO375" s="46"/>
      <c r="BP375" s="46"/>
      <c r="BQ375" s="46"/>
      <c r="BR375" s="46"/>
      <c r="BS375" s="46"/>
      <c r="BT375" s="46"/>
      <c r="BU375" s="46"/>
      <c r="BV375" s="46"/>
      <c r="BW375" s="46"/>
      <c r="BX375" s="46"/>
      <c r="BY375" s="46"/>
      <c r="BZ375" s="46"/>
      <c r="CA375" s="46"/>
      <c r="CB375" s="46"/>
      <c r="CC375" s="46"/>
      <c r="CD375" s="46"/>
      <c r="CE375" s="46"/>
      <c r="CF375" s="46"/>
      <c r="CG375" s="46"/>
      <c r="CH375" s="46"/>
    </row>
    <row r="376" spans="1:86" s="2" customFormat="1" ht="24">
      <c r="A376" s="21" t="s">
        <v>62</v>
      </c>
      <c r="B376" s="20" t="s">
        <v>39</v>
      </c>
      <c r="C376" s="20" t="s">
        <v>5</v>
      </c>
      <c r="D376" s="20" t="s">
        <v>49</v>
      </c>
      <c r="E376" s="20" t="s">
        <v>179</v>
      </c>
      <c r="F376" s="20" t="s">
        <v>61</v>
      </c>
      <c r="G376" s="64">
        <f>G377</f>
        <v>4343.0999999999995</v>
      </c>
      <c r="H376" s="64">
        <f t="shared" ref="H376" si="124">H377</f>
        <v>0</v>
      </c>
      <c r="I376" s="64">
        <f t="shared" si="113"/>
        <v>4343.0999999999995</v>
      </c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  <c r="AH376" s="46"/>
      <c r="AI376" s="46"/>
      <c r="AJ376" s="46"/>
      <c r="AK376" s="46"/>
      <c r="AL376" s="46"/>
      <c r="AM376" s="46"/>
      <c r="AN376" s="46"/>
      <c r="AO376" s="46"/>
      <c r="AP376" s="46"/>
      <c r="AQ376" s="46"/>
      <c r="AR376" s="46"/>
      <c r="AS376" s="46"/>
      <c r="AT376" s="46"/>
      <c r="AU376" s="46"/>
      <c r="AV376" s="46"/>
      <c r="AW376" s="46"/>
      <c r="AX376" s="46"/>
      <c r="AY376" s="46"/>
      <c r="AZ376" s="46"/>
      <c r="BA376" s="46"/>
      <c r="BB376" s="46"/>
      <c r="BC376" s="46"/>
      <c r="BD376" s="46"/>
      <c r="BE376" s="46"/>
      <c r="BF376" s="46"/>
      <c r="BG376" s="46"/>
      <c r="BH376" s="46"/>
      <c r="BI376" s="46"/>
      <c r="BJ376" s="46"/>
      <c r="BK376" s="46"/>
      <c r="BL376" s="46"/>
      <c r="BM376" s="46"/>
      <c r="BN376" s="46"/>
      <c r="BO376" s="46"/>
      <c r="BP376" s="46"/>
      <c r="BQ376" s="46"/>
      <c r="BR376" s="46"/>
      <c r="BS376" s="46"/>
      <c r="BT376" s="46"/>
      <c r="BU376" s="46"/>
      <c r="BV376" s="46"/>
      <c r="BW376" s="46"/>
      <c r="BX376" s="46"/>
      <c r="BY376" s="46"/>
      <c r="BZ376" s="46"/>
      <c r="CA376" s="46"/>
      <c r="CB376" s="46"/>
      <c r="CC376" s="46"/>
      <c r="CD376" s="46"/>
      <c r="CE376" s="46"/>
      <c r="CF376" s="46"/>
      <c r="CG376" s="46"/>
      <c r="CH376" s="46"/>
    </row>
    <row r="377" spans="1:86" s="2" customFormat="1" ht="12">
      <c r="A377" s="21" t="s">
        <v>64</v>
      </c>
      <c r="B377" s="20" t="s">
        <v>39</v>
      </c>
      <c r="C377" s="20" t="s">
        <v>5</v>
      </c>
      <c r="D377" s="20" t="s">
        <v>49</v>
      </c>
      <c r="E377" s="20" t="s">
        <v>179</v>
      </c>
      <c r="F377" s="20" t="s">
        <v>63</v>
      </c>
      <c r="G377" s="64">
        <f>3313.5+1000.7+29-0.1</f>
        <v>4343.0999999999995</v>
      </c>
      <c r="H377" s="103"/>
      <c r="I377" s="64">
        <f t="shared" si="113"/>
        <v>4343.0999999999995</v>
      </c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  <c r="AH377" s="46"/>
      <c r="AI377" s="46"/>
      <c r="AJ377" s="46"/>
      <c r="AK377" s="46"/>
      <c r="AL377" s="46"/>
      <c r="AM377" s="46"/>
      <c r="AN377" s="46"/>
      <c r="AO377" s="46"/>
      <c r="AP377" s="46"/>
      <c r="AQ377" s="46"/>
      <c r="AR377" s="46"/>
      <c r="AS377" s="46"/>
      <c r="AT377" s="46"/>
      <c r="AU377" s="46"/>
      <c r="AV377" s="46"/>
      <c r="AW377" s="46"/>
      <c r="AX377" s="46"/>
      <c r="AY377" s="46"/>
      <c r="AZ377" s="46"/>
      <c r="BA377" s="46"/>
      <c r="BB377" s="46"/>
      <c r="BC377" s="46"/>
      <c r="BD377" s="46"/>
      <c r="BE377" s="46"/>
      <c r="BF377" s="46"/>
      <c r="BG377" s="46"/>
      <c r="BH377" s="46"/>
      <c r="BI377" s="46"/>
      <c r="BJ377" s="46"/>
      <c r="BK377" s="46"/>
      <c r="BL377" s="46"/>
      <c r="BM377" s="46"/>
      <c r="BN377" s="46"/>
      <c r="BO377" s="46"/>
      <c r="BP377" s="46"/>
      <c r="BQ377" s="46"/>
      <c r="BR377" s="46"/>
      <c r="BS377" s="46"/>
      <c r="BT377" s="46"/>
      <c r="BU377" s="46"/>
      <c r="BV377" s="46"/>
      <c r="BW377" s="46"/>
      <c r="BX377" s="46"/>
      <c r="BY377" s="46"/>
      <c r="BZ377" s="46"/>
      <c r="CA377" s="46"/>
      <c r="CB377" s="46"/>
      <c r="CC377" s="46"/>
      <c r="CD377" s="46"/>
      <c r="CE377" s="46"/>
      <c r="CF377" s="46"/>
      <c r="CG377" s="46"/>
      <c r="CH377" s="46"/>
    </row>
    <row r="378" spans="1:86" s="2" customFormat="1" ht="12">
      <c r="A378" s="24" t="s">
        <v>70</v>
      </c>
      <c r="B378" s="20" t="s">
        <v>39</v>
      </c>
      <c r="C378" s="20" t="s">
        <v>5</v>
      </c>
      <c r="D378" s="20" t="s">
        <v>49</v>
      </c>
      <c r="E378" s="20" t="s">
        <v>179</v>
      </c>
      <c r="F378" s="20" t="s">
        <v>68</v>
      </c>
      <c r="G378" s="64">
        <f>G379</f>
        <v>195</v>
      </c>
      <c r="H378" s="64">
        <f t="shared" ref="H378" si="125">H379</f>
        <v>100</v>
      </c>
      <c r="I378" s="64">
        <f t="shared" si="113"/>
        <v>295</v>
      </c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  <c r="AG378" s="46"/>
      <c r="AH378" s="46"/>
      <c r="AI378" s="46"/>
      <c r="AJ378" s="46"/>
      <c r="AK378" s="46"/>
      <c r="AL378" s="46"/>
      <c r="AM378" s="46"/>
      <c r="AN378" s="46"/>
      <c r="AO378" s="46"/>
      <c r="AP378" s="46"/>
      <c r="AQ378" s="46"/>
      <c r="AR378" s="46"/>
      <c r="AS378" s="46"/>
      <c r="AT378" s="46"/>
      <c r="AU378" s="46"/>
      <c r="AV378" s="46"/>
      <c r="AW378" s="46"/>
      <c r="AX378" s="46"/>
      <c r="AY378" s="46"/>
      <c r="AZ378" s="46"/>
      <c r="BA378" s="46"/>
      <c r="BB378" s="46"/>
      <c r="BC378" s="46"/>
      <c r="BD378" s="46"/>
      <c r="BE378" s="46"/>
      <c r="BF378" s="46"/>
      <c r="BG378" s="46"/>
      <c r="BH378" s="46"/>
      <c r="BI378" s="46"/>
      <c r="BJ378" s="46"/>
      <c r="BK378" s="46"/>
      <c r="BL378" s="46"/>
      <c r="BM378" s="46"/>
      <c r="BN378" s="46"/>
      <c r="BO378" s="46"/>
      <c r="BP378" s="46"/>
      <c r="BQ378" s="46"/>
      <c r="BR378" s="46"/>
      <c r="BS378" s="46"/>
      <c r="BT378" s="46"/>
      <c r="BU378" s="46"/>
      <c r="BV378" s="46"/>
      <c r="BW378" s="46"/>
      <c r="BX378" s="46"/>
      <c r="BY378" s="46"/>
      <c r="BZ378" s="46"/>
      <c r="CA378" s="46"/>
      <c r="CB378" s="46"/>
      <c r="CC378" s="46"/>
      <c r="CD378" s="46"/>
      <c r="CE378" s="46"/>
      <c r="CF378" s="46"/>
      <c r="CG378" s="46"/>
      <c r="CH378" s="46"/>
    </row>
    <row r="379" spans="1:86" s="2" customFormat="1" ht="12">
      <c r="A379" s="24" t="s">
        <v>88</v>
      </c>
      <c r="B379" s="20" t="s">
        <v>39</v>
      </c>
      <c r="C379" s="20" t="s">
        <v>5</v>
      </c>
      <c r="D379" s="20" t="s">
        <v>49</v>
      </c>
      <c r="E379" s="20" t="s">
        <v>179</v>
      </c>
      <c r="F379" s="20" t="s">
        <v>69</v>
      </c>
      <c r="G379" s="64">
        <v>195</v>
      </c>
      <c r="H379" s="103">
        <v>100</v>
      </c>
      <c r="I379" s="64">
        <f t="shared" si="113"/>
        <v>295</v>
      </c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  <c r="AH379" s="46"/>
      <c r="AI379" s="46"/>
      <c r="AJ379" s="46"/>
      <c r="AK379" s="46"/>
      <c r="AL379" s="46"/>
      <c r="AM379" s="46"/>
      <c r="AN379" s="46"/>
      <c r="AO379" s="46"/>
      <c r="AP379" s="46"/>
      <c r="AQ379" s="46"/>
      <c r="AR379" s="46"/>
      <c r="AS379" s="46"/>
      <c r="AT379" s="46"/>
      <c r="AU379" s="46"/>
      <c r="AV379" s="46"/>
      <c r="AW379" s="46"/>
      <c r="AX379" s="46"/>
      <c r="AY379" s="46"/>
      <c r="AZ379" s="46"/>
      <c r="BA379" s="46"/>
      <c r="BB379" s="46"/>
      <c r="BC379" s="46"/>
      <c r="BD379" s="46"/>
      <c r="BE379" s="46"/>
      <c r="BF379" s="46"/>
      <c r="BG379" s="46"/>
      <c r="BH379" s="46"/>
      <c r="BI379" s="46"/>
      <c r="BJ379" s="46"/>
      <c r="BK379" s="46"/>
      <c r="BL379" s="46"/>
      <c r="BM379" s="46"/>
      <c r="BN379" s="46"/>
      <c r="BO379" s="46"/>
      <c r="BP379" s="46"/>
      <c r="BQ379" s="46"/>
      <c r="BR379" s="46"/>
      <c r="BS379" s="46"/>
      <c r="BT379" s="46"/>
      <c r="BU379" s="46"/>
      <c r="BV379" s="46"/>
      <c r="BW379" s="46"/>
      <c r="BX379" s="46"/>
      <c r="BY379" s="46"/>
      <c r="BZ379" s="46"/>
      <c r="CA379" s="46"/>
      <c r="CB379" s="46"/>
      <c r="CC379" s="46"/>
      <c r="CD379" s="46"/>
      <c r="CE379" s="46"/>
      <c r="CF379" s="46"/>
      <c r="CG379" s="46"/>
      <c r="CH379" s="46"/>
    </row>
    <row r="380" spans="1:86" s="2" customFormat="1" ht="12">
      <c r="A380" s="21" t="s">
        <v>72</v>
      </c>
      <c r="B380" s="20" t="s">
        <v>39</v>
      </c>
      <c r="C380" s="20" t="s">
        <v>5</v>
      </c>
      <c r="D380" s="20" t="s">
        <v>49</v>
      </c>
      <c r="E380" s="20" t="s">
        <v>179</v>
      </c>
      <c r="F380" s="20" t="s">
        <v>22</v>
      </c>
      <c r="G380" s="64">
        <f>G381</f>
        <v>0.1</v>
      </c>
      <c r="H380" s="64">
        <f t="shared" ref="H380" si="126">H381</f>
        <v>0</v>
      </c>
      <c r="I380" s="64">
        <f t="shared" si="113"/>
        <v>0.1</v>
      </c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  <c r="AG380" s="46"/>
      <c r="AH380" s="46"/>
      <c r="AI380" s="46"/>
      <c r="AJ380" s="46"/>
      <c r="AK380" s="46"/>
      <c r="AL380" s="46"/>
      <c r="AM380" s="46"/>
      <c r="AN380" s="46"/>
      <c r="AO380" s="46"/>
      <c r="AP380" s="46"/>
      <c r="AQ380" s="46"/>
      <c r="AR380" s="46"/>
      <c r="AS380" s="46"/>
      <c r="AT380" s="46"/>
      <c r="AU380" s="46"/>
      <c r="AV380" s="46"/>
      <c r="AW380" s="46"/>
      <c r="AX380" s="46"/>
      <c r="AY380" s="46"/>
      <c r="AZ380" s="46"/>
      <c r="BA380" s="46"/>
      <c r="BB380" s="46"/>
      <c r="BC380" s="46"/>
      <c r="BD380" s="46"/>
      <c r="BE380" s="46"/>
      <c r="BF380" s="46"/>
      <c r="BG380" s="46"/>
      <c r="BH380" s="46"/>
      <c r="BI380" s="46"/>
      <c r="BJ380" s="46"/>
      <c r="BK380" s="46"/>
      <c r="BL380" s="46"/>
      <c r="BM380" s="46"/>
      <c r="BN380" s="46"/>
      <c r="BO380" s="46"/>
      <c r="BP380" s="46"/>
      <c r="BQ380" s="46"/>
      <c r="BR380" s="46"/>
      <c r="BS380" s="46"/>
      <c r="BT380" s="46"/>
      <c r="BU380" s="46"/>
      <c r="BV380" s="46"/>
      <c r="BW380" s="46"/>
      <c r="BX380" s="46"/>
      <c r="BY380" s="46"/>
      <c r="BZ380" s="46"/>
      <c r="CA380" s="46"/>
      <c r="CB380" s="46"/>
      <c r="CC380" s="46"/>
      <c r="CD380" s="46"/>
      <c r="CE380" s="46"/>
      <c r="CF380" s="46"/>
      <c r="CG380" s="46"/>
      <c r="CH380" s="46"/>
    </row>
    <row r="381" spans="1:86" s="2" customFormat="1" ht="12">
      <c r="A381" s="21" t="s">
        <v>73</v>
      </c>
      <c r="B381" s="20" t="s">
        <v>39</v>
      </c>
      <c r="C381" s="20" t="s">
        <v>5</v>
      </c>
      <c r="D381" s="20" t="s">
        <v>49</v>
      </c>
      <c r="E381" s="20" t="s">
        <v>179</v>
      </c>
      <c r="F381" s="20" t="s">
        <v>71</v>
      </c>
      <c r="G381" s="64">
        <v>0.1</v>
      </c>
      <c r="H381" s="103"/>
      <c r="I381" s="64">
        <f t="shared" si="113"/>
        <v>0.1</v>
      </c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  <c r="AG381" s="46"/>
      <c r="AH381" s="46"/>
      <c r="AI381" s="46"/>
      <c r="AJ381" s="46"/>
      <c r="AK381" s="46"/>
      <c r="AL381" s="46"/>
      <c r="AM381" s="46"/>
      <c r="AN381" s="46"/>
      <c r="AO381" s="46"/>
      <c r="AP381" s="46"/>
      <c r="AQ381" s="46"/>
      <c r="AR381" s="46"/>
      <c r="AS381" s="46"/>
      <c r="AT381" s="46"/>
      <c r="AU381" s="46"/>
      <c r="AV381" s="46"/>
      <c r="AW381" s="46"/>
      <c r="AX381" s="46"/>
      <c r="AY381" s="46"/>
      <c r="AZ381" s="46"/>
      <c r="BA381" s="46"/>
      <c r="BB381" s="46"/>
      <c r="BC381" s="46"/>
      <c r="BD381" s="46"/>
      <c r="BE381" s="46"/>
      <c r="BF381" s="46"/>
      <c r="BG381" s="46"/>
      <c r="BH381" s="46"/>
      <c r="BI381" s="46"/>
      <c r="BJ381" s="46"/>
      <c r="BK381" s="46"/>
      <c r="BL381" s="46"/>
      <c r="BM381" s="46"/>
      <c r="BN381" s="46"/>
      <c r="BO381" s="46"/>
      <c r="BP381" s="46"/>
      <c r="BQ381" s="46"/>
      <c r="BR381" s="46"/>
      <c r="BS381" s="46"/>
      <c r="BT381" s="46"/>
      <c r="BU381" s="46"/>
      <c r="BV381" s="46"/>
      <c r="BW381" s="46"/>
      <c r="BX381" s="46"/>
      <c r="BY381" s="46"/>
      <c r="BZ381" s="46"/>
      <c r="CA381" s="46"/>
      <c r="CB381" s="46"/>
      <c r="CC381" s="46"/>
      <c r="CD381" s="46"/>
      <c r="CE381" s="46"/>
      <c r="CF381" s="46"/>
      <c r="CG381" s="46"/>
      <c r="CH381" s="46"/>
    </row>
    <row r="382" spans="1:86" s="2" customFormat="1" ht="12">
      <c r="A382" s="21" t="s">
        <v>101</v>
      </c>
      <c r="B382" s="20" t="s">
        <v>39</v>
      </c>
      <c r="C382" s="20" t="s">
        <v>5</v>
      </c>
      <c r="D382" s="20" t="s">
        <v>49</v>
      </c>
      <c r="E382" s="20" t="s">
        <v>180</v>
      </c>
      <c r="F382" s="20"/>
      <c r="G382" s="64">
        <f>G383</f>
        <v>1550</v>
      </c>
      <c r="H382" s="64">
        <f t="shared" ref="H382:H383" si="127">H383</f>
        <v>0</v>
      </c>
      <c r="I382" s="64">
        <f t="shared" si="113"/>
        <v>1550</v>
      </c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  <c r="AG382" s="46"/>
      <c r="AH382" s="46"/>
      <c r="AI382" s="46"/>
      <c r="AJ382" s="46"/>
      <c r="AK382" s="46"/>
      <c r="AL382" s="46"/>
      <c r="AM382" s="46"/>
      <c r="AN382" s="46"/>
      <c r="AO382" s="46"/>
      <c r="AP382" s="46"/>
      <c r="AQ382" s="46"/>
      <c r="AR382" s="46"/>
      <c r="AS382" s="46"/>
      <c r="AT382" s="46"/>
      <c r="AU382" s="46"/>
      <c r="AV382" s="46"/>
      <c r="AW382" s="46"/>
      <c r="AX382" s="46"/>
      <c r="AY382" s="46"/>
      <c r="AZ382" s="46"/>
      <c r="BA382" s="46"/>
      <c r="BB382" s="46"/>
      <c r="BC382" s="46"/>
      <c r="BD382" s="46"/>
      <c r="BE382" s="46"/>
      <c r="BF382" s="46"/>
      <c r="BG382" s="46"/>
      <c r="BH382" s="46"/>
      <c r="BI382" s="46"/>
      <c r="BJ382" s="46"/>
      <c r="BK382" s="46"/>
      <c r="BL382" s="46"/>
      <c r="BM382" s="46"/>
      <c r="BN382" s="46"/>
      <c r="BO382" s="46"/>
      <c r="BP382" s="46"/>
      <c r="BQ382" s="46"/>
      <c r="BR382" s="46"/>
      <c r="BS382" s="46"/>
      <c r="BT382" s="46"/>
      <c r="BU382" s="46"/>
      <c r="BV382" s="46"/>
      <c r="BW382" s="46"/>
      <c r="BX382" s="46"/>
      <c r="BY382" s="46"/>
      <c r="BZ382" s="46"/>
      <c r="CA382" s="46"/>
      <c r="CB382" s="46"/>
      <c r="CC382" s="46"/>
      <c r="CD382" s="46"/>
      <c r="CE382" s="46"/>
      <c r="CF382" s="46"/>
      <c r="CG382" s="46"/>
      <c r="CH382" s="46"/>
    </row>
    <row r="383" spans="1:86" s="2" customFormat="1" ht="12">
      <c r="A383" s="24" t="s">
        <v>70</v>
      </c>
      <c r="B383" s="20" t="s">
        <v>39</v>
      </c>
      <c r="C383" s="20" t="s">
        <v>5</v>
      </c>
      <c r="D383" s="20" t="s">
        <v>49</v>
      </c>
      <c r="E383" s="20" t="s">
        <v>180</v>
      </c>
      <c r="F383" s="20" t="s">
        <v>68</v>
      </c>
      <c r="G383" s="64">
        <f>G384</f>
        <v>1550</v>
      </c>
      <c r="H383" s="64">
        <f t="shared" si="127"/>
        <v>0</v>
      </c>
      <c r="I383" s="64">
        <f t="shared" si="113"/>
        <v>1550</v>
      </c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  <c r="AG383" s="46"/>
      <c r="AH383" s="46"/>
      <c r="AI383" s="46"/>
      <c r="AJ383" s="46"/>
      <c r="AK383" s="46"/>
      <c r="AL383" s="46"/>
      <c r="AM383" s="46"/>
      <c r="AN383" s="46"/>
      <c r="AO383" s="46"/>
      <c r="AP383" s="46"/>
      <c r="AQ383" s="46"/>
      <c r="AR383" s="46"/>
      <c r="AS383" s="46"/>
      <c r="AT383" s="46"/>
      <c r="AU383" s="46"/>
      <c r="AV383" s="46"/>
      <c r="AW383" s="46"/>
      <c r="AX383" s="46"/>
      <c r="AY383" s="46"/>
      <c r="AZ383" s="46"/>
      <c r="BA383" s="46"/>
      <c r="BB383" s="46"/>
      <c r="BC383" s="46"/>
      <c r="BD383" s="46"/>
      <c r="BE383" s="46"/>
      <c r="BF383" s="46"/>
      <c r="BG383" s="46"/>
      <c r="BH383" s="46"/>
      <c r="BI383" s="46"/>
      <c r="BJ383" s="46"/>
      <c r="BK383" s="46"/>
      <c r="BL383" s="46"/>
      <c r="BM383" s="46"/>
      <c r="BN383" s="46"/>
      <c r="BO383" s="46"/>
      <c r="BP383" s="46"/>
      <c r="BQ383" s="46"/>
      <c r="BR383" s="46"/>
      <c r="BS383" s="46"/>
      <c r="BT383" s="46"/>
      <c r="BU383" s="46"/>
      <c r="BV383" s="46"/>
      <c r="BW383" s="46"/>
      <c r="BX383" s="46"/>
      <c r="BY383" s="46"/>
      <c r="BZ383" s="46"/>
      <c r="CA383" s="46"/>
      <c r="CB383" s="46"/>
      <c r="CC383" s="46"/>
      <c r="CD383" s="46"/>
      <c r="CE383" s="46"/>
      <c r="CF383" s="46"/>
      <c r="CG383" s="46"/>
      <c r="CH383" s="46"/>
    </row>
    <row r="384" spans="1:86" s="2" customFormat="1" ht="12">
      <c r="A384" s="24" t="s">
        <v>88</v>
      </c>
      <c r="B384" s="20" t="s">
        <v>39</v>
      </c>
      <c r="C384" s="20" t="s">
        <v>5</v>
      </c>
      <c r="D384" s="20" t="s">
        <v>49</v>
      </c>
      <c r="E384" s="20" t="s">
        <v>180</v>
      </c>
      <c r="F384" s="20" t="s">
        <v>69</v>
      </c>
      <c r="G384" s="64">
        <v>1550</v>
      </c>
      <c r="H384" s="103"/>
      <c r="I384" s="64">
        <f t="shared" si="113"/>
        <v>1550</v>
      </c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  <c r="AE384" s="46"/>
      <c r="AF384" s="46"/>
      <c r="AG384" s="46"/>
      <c r="AH384" s="46"/>
      <c r="AI384" s="46"/>
      <c r="AJ384" s="46"/>
      <c r="AK384" s="46"/>
      <c r="AL384" s="46"/>
      <c r="AM384" s="46"/>
      <c r="AN384" s="46"/>
      <c r="AO384" s="46"/>
      <c r="AP384" s="46"/>
      <c r="AQ384" s="46"/>
      <c r="AR384" s="46"/>
      <c r="AS384" s="46"/>
      <c r="AT384" s="46"/>
      <c r="AU384" s="46"/>
      <c r="AV384" s="46"/>
      <c r="AW384" s="46"/>
      <c r="AX384" s="46"/>
      <c r="AY384" s="46"/>
      <c r="AZ384" s="46"/>
      <c r="BA384" s="46"/>
      <c r="BB384" s="46"/>
      <c r="BC384" s="46"/>
      <c r="BD384" s="46"/>
      <c r="BE384" s="46"/>
      <c r="BF384" s="46"/>
      <c r="BG384" s="46"/>
      <c r="BH384" s="46"/>
      <c r="BI384" s="46"/>
      <c r="BJ384" s="46"/>
      <c r="BK384" s="46"/>
      <c r="BL384" s="46"/>
      <c r="BM384" s="46"/>
      <c r="BN384" s="46"/>
      <c r="BO384" s="46"/>
      <c r="BP384" s="46"/>
      <c r="BQ384" s="46"/>
      <c r="BR384" s="46"/>
      <c r="BS384" s="46"/>
      <c r="BT384" s="46"/>
      <c r="BU384" s="46"/>
      <c r="BV384" s="46"/>
      <c r="BW384" s="46"/>
      <c r="BX384" s="46"/>
      <c r="BY384" s="46"/>
      <c r="BZ384" s="46"/>
      <c r="CA384" s="46"/>
      <c r="CB384" s="46"/>
      <c r="CC384" s="46"/>
      <c r="CD384" s="46"/>
      <c r="CE384" s="46"/>
      <c r="CF384" s="46"/>
      <c r="CG384" s="46"/>
      <c r="CH384" s="46"/>
    </row>
    <row r="385" spans="1:86" s="2" customFormat="1" ht="11.4">
      <c r="A385" s="15" t="s">
        <v>2</v>
      </c>
      <c r="B385" s="16" t="s">
        <v>39</v>
      </c>
      <c r="C385" s="16" t="s">
        <v>14</v>
      </c>
      <c r="D385" s="16"/>
      <c r="E385" s="16"/>
      <c r="F385" s="16"/>
      <c r="G385" s="63">
        <f t="shared" ref="G385:H389" si="128">G386</f>
        <v>475</v>
      </c>
      <c r="H385" s="63">
        <f t="shared" si="128"/>
        <v>0</v>
      </c>
      <c r="I385" s="63">
        <f t="shared" si="113"/>
        <v>475</v>
      </c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  <c r="AE385" s="46"/>
      <c r="AF385" s="46"/>
      <c r="AG385" s="46"/>
      <c r="AH385" s="46"/>
      <c r="AI385" s="46"/>
      <c r="AJ385" s="46"/>
      <c r="AK385" s="46"/>
      <c r="AL385" s="46"/>
      <c r="AM385" s="46"/>
      <c r="AN385" s="46"/>
      <c r="AO385" s="46"/>
      <c r="AP385" s="46"/>
      <c r="AQ385" s="46"/>
      <c r="AR385" s="46"/>
      <c r="AS385" s="46"/>
      <c r="AT385" s="46"/>
      <c r="AU385" s="46"/>
      <c r="AV385" s="46"/>
      <c r="AW385" s="46"/>
      <c r="AX385" s="46"/>
      <c r="AY385" s="46"/>
      <c r="AZ385" s="46"/>
      <c r="BA385" s="46"/>
      <c r="BB385" s="46"/>
      <c r="BC385" s="46"/>
      <c r="BD385" s="46"/>
      <c r="BE385" s="46"/>
      <c r="BF385" s="46"/>
      <c r="BG385" s="46"/>
      <c r="BH385" s="46"/>
      <c r="BI385" s="46"/>
      <c r="BJ385" s="46"/>
      <c r="BK385" s="46"/>
      <c r="BL385" s="46"/>
      <c r="BM385" s="46"/>
      <c r="BN385" s="46"/>
      <c r="BO385" s="46"/>
      <c r="BP385" s="46"/>
      <c r="BQ385" s="46"/>
      <c r="BR385" s="46"/>
      <c r="BS385" s="46"/>
      <c r="BT385" s="46"/>
      <c r="BU385" s="46"/>
      <c r="BV385" s="46"/>
      <c r="BW385" s="46"/>
      <c r="BX385" s="46"/>
      <c r="BY385" s="46"/>
      <c r="BZ385" s="46"/>
      <c r="CA385" s="46"/>
      <c r="CB385" s="46"/>
      <c r="CC385" s="46"/>
      <c r="CD385" s="46"/>
      <c r="CE385" s="46"/>
      <c r="CF385" s="46"/>
      <c r="CG385" s="46"/>
      <c r="CH385" s="46"/>
    </row>
    <row r="386" spans="1:86" s="2" customFormat="1" ht="12">
      <c r="A386" s="33" t="s">
        <v>40</v>
      </c>
      <c r="B386" s="18" t="s">
        <v>39</v>
      </c>
      <c r="C386" s="18" t="s">
        <v>14</v>
      </c>
      <c r="D386" s="18" t="s">
        <v>10</v>
      </c>
      <c r="E386" s="16"/>
      <c r="F386" s="16"/>
      <c r="G386" s="65">
        <f t="shared" si="128"/>
        <v>475</v>
      </c>
      <c r="H386" s="65">
        <f t="shared" si="128"/>
        <v>0</v>
      </c>
      <c r="I386" s="65">
        <f t="shared" si="113"/>
        <v>475</v>
      </c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  <c r="AE386" s="46"/>
      <c r="AF386" s="46"/>
      <c r="AG386" s="46"/>
      <c r="AH386" s="46"/>
      <c r="AI386" s="46"/>
      <c r="AJ386" s="46"/>
      <c r="AK386" s="46"/>
      <c r="AL386" s="46"/>
      <c r="AM386" s="46"/>
      <c r="AN386" s="46"/>
      <c r="AO386" s="46"/>
      <c r="AP386" s="46"/>
      <c r="AQ386" s="46"/>
      <c r="AR386" s="46"/>
      <c r="AS386" s="46"/>
      <c r="AT386" s="46"/>
      <c r="AU386" s="46"/>
      <c r="AV386" s="46"/>
      <c r="AW386" s="46"/>
      <c r="AX386" s="46"/>
      <c r="AY386" s="46"/>
      <c r="AZ386" s="46"/>
      <c r="BA386" s="46"/>
      <c r="BB386" s="46"/>
      <c r="BC386" s="46"/>
      <c r="BD386" s="46"/>
      <c r="BE386" s="46"/>
      <c r="BF386" s="46"/>
      <c r="BG386" s="46"/>
      <c r="BH386" s="46"/>
      <c r="BI386" s="46"/>
      <c r="BJ386" s="46"/>
      <c r="BK386" s="46"/>
      <c r="BL386" s="46"/>
      <c r="BM386" s="46"/>
      <c r="BN386" s="46"/>
      <c r="BO386" s="46"/>
      <c r="BP386" s="46"/>
      <c r="BQ386" s="46"/>
      <c r="BR386" s="46"/>
      <c r="BS386" s="46"/>
      <c r="BT386" s="46"/>
      <c r="BU386" s="46"/>
      <c r="BV386" s="46"/>
      <c r="BW386" s="46"/>
      <c r="BX386" s="46"/>
      <c r="BY386" s="46"/>
      <c r="BZ386" s="46"/>
      <c r="CA386" s="46"/>
      <c r="CB386" s="46"/>
      <c r="CC386" s="46"/>
      <c r="CD386" s="46"/>
      <c r="CE386" s="46"/>
      <c r="CF386" s="46"/>
      <c r="CG386" s="46"/>
      <c r="CH386" s="46"/>
    </row>
    <row r="387" spans="1:86" s="2" customFormat="1" ht="24">
      <c r="A387" s="21" t="s">
        <v>355</v>
      </c>
      <c r="B387" s="20" t="s">
        <v>39</v>
      </c>
      <c r="C387" s="20" t="s">
        <v>14</v>
      </c>
      <c r="D387" s="20" t="s">
        <v>10</v>
      </c>
      <c r="E387" s="20" t="s">
        <v>178</v>
      </c>
      <c r="F387" s="20"/>
      <c r="G387" s="64">
        <f t="shared" si="128"/>
        <v>475</v>
      </c>
      <c r="H387" s="64">
        <f t="shared" si="128"/>
        <v>0</v>
      </c>
      <c r="I387" s="64">
        <f t="shared" si="113"/>
        <v>475</v>
      </c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  <c r="AE387" s="46"/>
      <c r="AF387" s="46"/>
      <c r="AG387" s="46"/>
      <c r="AH387" s="46"/>
      <c r="AI387" s="46"/>
      <c r="AJ387" s="46"/>
      <c r="AK387" s="46"/>
      <c r="AL387" s="46"/>
      <c r="AM387" s="46"/>
      <c r="AN387" s="46"/>
      <c r="AO387" s="46"/>
      <c r="AP387" s="46"/>
      <c r="AQ387" s="46"/>
      <c r="AR387" s="46"/>
      <c r="AS387" s="46"/>
      <c r="AT387" s="46"/>
      <c r="AU387" s="46"/>
      <c r="AV387" s="46"/>
      <c r="AW387" s="46"/>
      <c r="AX387" s="46"/>
      <c r="AY387" s="46"/>
      <c r="AZ387" s="46"/>
      <c r="BA387" s="46"/>
      <c r="BB387" s="46"/>
      <c r="BC387" s="46"/>
      <c r="BD387" s="46"/>
      <c r="BE387" s="46"/>
      <c r="BF387" s="46"/>
      <c r="BG387" s="46"/>
      <c r="BH387" s="46"/>
      <c r="BI387" s="46"/>
      <c r="BJ387" s="46"/>
      <c r="BK387" s="46"/>
      <c r="BL387" s="46"/>
      <c r="BM387" s="46"/>
      <c r="BN387" s="46"/>
      <c r="BO387" s="46"/>
      <c r="BP387" s="46"/>
      <c r="BQ387" s="46"/>
      <c r="BR387" s="46"/>
      <c r="BS387" s="46"/>
      <c r="BT387" s="46"/>
      <c r="BU387" s="46"/>
      <c r="BV387" s="46"/>
      <c r="BW387" s="46"/>
      <c r="BX387" s="46"/>
      <c r="BY387" s="46"/>
      <c r="BZ387" s="46"/>
      <c r="CA387" s="46"/>
      <c r="CB387" s="46"/>
      <c r="CC387" s="46"/>
      <c r="CD387" s="46"/>
      <c r="CE387" s="46"/>
      <c r="CF387" s="46"/>
      <c r="CG387" s="46"/>
      <c r="CH387" s="46"/>
    </row>
    <row r="388" spans="1:86" s="2" customFormat="1" ht="12">
      <c r="A388" s="55" t="s">
        <v>235</v>
      </c>
      <c r="B388" s="20" t="s">
        <v>39</v>
      </c>
      <c r="C388" s="20" t="s">
        <v>14</v>
      </c>
      <c r="D388" s="20" t="s">
        <v>10</v>
      </c>
      <c r="E388" s="20" t="s">
        <v>181</v>
      </c>
      <c r="F388" s="20"/>
      <c r="G388" s="64">
        <f t="shared" si="128"/>
        <v>475</v>
      </c>
      <c r="H388" s="64">
        <f t="shared" si="128"/>
        <v>0</v>
      </c>
      <c r="I388" s="64">
        <f t="shared" si="113"/>
        <v>475</v>
      </c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  <c r="AG388" s="46"/>
      <c r="AH388" s="46"/>
      <c r="AI388" s="46"/>
      <c r="AJ388" s="46"/>
      <c r="AK388" s="46"/>
      <c r="AL388" s="46"/>
      <c r="AM388" s="46"/>
      <c r="AN388" s="46"/>
      <c r="AO388" s="46"/>
      <c r="AP388" s="46"/>
      <c r="AQ388" s="46"/>
      <c r="AR388" s="46"/>
      <c r="AS388" s="46"/>
      <c r="AT388" s="46"/>
      <c r="AU388" s="46"/>
      <c r="AV388" s="46"/>
      <c r="AW388" s="46"/>
      <c r="AX388" s="46"/>
      <c r="AY388" s="46"/>
      <c r="AZ388" s="46"/>
      <c r="BA388" s="46"/>
      <c r="BB388" s="46"/>
      <c r="BC388" s="46"/>
      <c r="BD388" s="46"/>
      <c r="BE388" s="46"/>
      <c r="BF388" s="46"/>
      <c r="BG388" s="46"/>
      <c r="BH388" s="46"/>
      <c r="BI388" s="46"/>
      <c r="BJ388" s="46"/>
      <c r="BK388" s="46"/>
      <c r="BL388" s="46"/>
      <c r="BM388" s="46"/>
      <c r="BN388" s="46"/>
      <c r="BO388" s="46"/>
      <c r="BP388" s="46"/>
      <c r="BQ388" s="46"/>
      <c r="BR388" s="46"/>
      <c r="BS388" s="46"/>
      <c r="BT388" s="46"/>
      <c r="BU388" s="46"/>
      <c r="BV388" s="46"/>
      <c r="BW388" s="46"/>
      <c r="BX388" s="46"/>
      <c r="BY388" s="46"/>
      <c r="BZ388" s="46"/>
      <c r="CA388" s="46"/>
      <c r="CB388" s="46"/>
      <c r="CC388" s="46"/>
      <c r="CD388" s="46"/>
      <c r="CE388" s="46"/>
      <c r="CF388" s="46"/>
      <c r="CG388" s="46"/>
      <c r="CH388" s="46"/>
    </row>
    <row r="389" spans="1:86" s="2" customFormat="1" ht="12">
      <c r="A389" s="24" t="s">
        <v>70</v>
      </c>
      <c r="B389" s="20" t="s">
        <v>39</v>
      </c>
      <c r="C389" s="20" t="s">
        <v>14</v>
      </c>
      <c r="D389" s="20" t="s">
        <v>10</v>
      </c>
      <c r="E389" s="20" t="s">
        <v>181</v>
      </c>
      <c r="F389" s="20" t="s">
        <v>68</v>
      </c>
      <c r="G389" s="64">
        <f t="shared" si="128"/>
        <v>475</v>
      </c>
      <c r="H389" s="64">
        <f t="shared" si="128"/>
        <v>0</v>
      </c>
      <c r="I389" s="64">
        <f t="shared" si="113"/>
        <v>475</v>
      </c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  <c r="AH389" s="46"/>
      <c r="AI389" s="46"/>
      <c r="AJ389" s="46"/>
      <c r="AK389" s="46"/>
      <c r="AL389" s="46"/>
      <c r="AM389" s="46"/>
      <c r="AN389" s="46"/>
      <c r="AO389" s="46"/>
      <c r="AP389" s="46"/>
      <c r="AQ389" s="46"/>
      <c r="AR389" s="46"/>
      <c r="AS389" s="46"/>
      <c r="AT389" s="46"/>
      <c r="AU389" s="46"/>
      <c r="AV389" s="46"/>
      <c r="AW389" s="46"/>
      <c r="AX389" s="46"/>
      <c r="AY389" s="46"/>
      <c r="AZ389" s="46"/>
      <c r="BA389" s="46"/>
      <c r="BB389" s="46"/>
      <c r="BC389" s="46"/>
      <c r="BD389" s="46"/>
      <c r="BE389" s="46"/>
      <c r="BF389" s="46"/>
      <c r="BG389" s="46"/>
      <c r="BH389" s="46"/>
      <c r="BI389" s="46"/>
      <c r="BJ389" s="46"/>
      <c r="BK389" s="46"/>
      <c r="BL389" s="46"/>
      <c r="BM389" s="46"/>
      <c r="BN389" s="46"/>
      <c r="BO389" s="46"/>
      <c r="BP389" s="46"/>
      <c r="BQ389" s="46"/>
      <c r="BR389" s="46"/>
      <c r="BS389" s="46"/>
      <c r="BT389" s="46"/>
      <c r="BU389" s="46"/>
      <c r="BV389" s="46"/>
      <c r="BW389" s="46"/>
      <c r="BX389" s="46"/>
      <c r="BY389" s="46"/>
      <c r="BZ389" s="46"/>
      <c r="CA389" s="46"/>
      <c r="CB389" s="46"/>
      <c r="CC389" s="46"/>
      <c r="CD389" s="46"/>
      <c r="CE389" s="46"/>
      <c r="CF389" s="46"/>
      <c r="CG389" s="46"/>
      <c r="CH389" s="46"/>
    </row>
    <row r="390" spans="1:86" s="2" customFormat="1" ht="12">
      <c r="A390" s="24" t="s">
        <v>88</v>
      </c>
      <c r="B390" s="20" t="s">
        <v>39</v>
      </c>
      <c r="C390" s="20" t="s">
        <v>14</v>
      </c>
      <c r="D390" s="20" t="s">
        <v>10</v>
      </c>
      <c r="E390" s="20" t="s">
        <v>181</v>
      </c>
      <c r="F390" s="20" t="s">
        <v>69</v>
      </c>
      <c r="G390" s="64">
        <v>475</v>
      </c>
      <c r="H390" s="103"/>
      <c r="I390" s="64">
        <f t="shared" si="113"/>
        <v>475</v>
      </c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  <c r="AH390" s="46"/>
      <c r="AI390" s="46"/>
      <c r="AJ390" s="46"/>
      <c r="AK390" s="46"/>
      <c r="AL390" s="46"/>
      <c r="AM390" s="46"/>
      <c r="AN390" s="46"/>
      <c r="AO390" s="46"/>
      <c r="AP390" s="46"/>
      <c r="AQ390" s="46"/>
      <c r="AR390" s="46"/>
      <c r="AS390" s="46"/>
      <c r="AT390" s="46"/>
      <c r="AU390" s="46"/>
      <c r="AV390" s="46"/>
      <c r="AW390" s="46"/>
      <c r="AX390" s="46"/>
      <c r="AY390" s="46"/>
      <c r="AZ390" s="46"/>
      <c r="BA390" s="46"/>
      <c r="BB390" s="46"/>
      <c r="BC390" s="46"/>
      <c r="BD390" s="46"/>
      <c r="BE390" s="46"/>
      <c r="BF390" s="46"/>
      <c r="BG390" s="46"/>
      <c r="BH390" s="46"/>
      <c r="BI390" s="46"/>
      <c r="BJ390" s="46"/>
      <c r="BK390" s="46"/>
      <c r="BL390" s="46"/>
      <c r="BM390" s="46"/>
      <c r="BN390" s="46"/>
      <c r="BO390" s="46"/>
      <c r="BP390" s="46"/>
      <c r="BQ390" s="46"/>
      <c r="BR390" s="46"/>
      <c r="BS390" s="46"/>
      <c r="BT390" s="46"/>
      <c r="BU390" s="46"/>
      <c r="BV390" s="46"/>
      <c r="BW390" s="46"/>
      <c r="BX390" s="46"/>
      <c r="BY390" s="46"/>
      <c r="BZ390" s="46"/>
      <c r="CA390" s="46"/>
      <c r="CB390" s="46"/>
      <c r="CC390" s="46"/>
      <c r="CD390" s="46"/>
      <c r="CE390" s="46"/>
      <c r="CF390" s="46"/>
      <c r="CG390" s="46"/>
      <c r="CH390" s="46"/>
    </row>
    <row r="391" spans="1:86" s="2" customFormat="1" ht="11.4">
      <c r="A391" s="25" t="s">
        <v>47</v>
      </c>
      <c r="B391" s="16" t="s">
        <v>39</v>
      </c>
      <c r="C391" s="16" t="s">
        <v>8</v>
      </c>
      <c r="D391" s="16"/>
      <c r="E391" s="16"/>
      <c r="F391" s="26"/>
      <c r="G391" s="63">
        <f>G392</f>
        <v>1141</v>
      </c>
      <c r="H391" s="63">
        <f t="shared" ref="H391:H399" si="129">H392</f>
        <v>400</v>
      </c>
      <c r="I391" s="63">
        <f t="shared" si="113"/>
        <v>1541</v>
      </c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  <c r="AE391" s="46"/>
      <c r="AF391" s="46"/>
      <c r="AG391" s="46"/>
      <c r="AH391" s="46"/>
      <c r="AI391" s="46"/>
      <c r="AJ391" s="46"/>
      <c r="AK391" s="46"/>
      <c r="AL391" s="46"/>
      <c r="AM391" s="46"/>
      <c r="AN391" s="46"/>
      <c r="AO391" s="46"/>
      <c r="AP391" s="46"/>
      <c r="AQ391" s="46"/>
      <c r="AR391" s="46"/>
      <c r="AS391" s="46"/>
      <c r="AT391" s="46"/>
      <c r="AU391" s="46"/>
      <c r="AV391" s="46"/>
      <c r="AW391" s="46"/>
      <c r="AX391" s="46"/>
      <c r="AY391" s="46"/>
      <c r="AZ391" s="46"/>
      <c r="BA391" s="46"/>
      <c r="BB391" s="46"/>
      <c r="BC391" s="46"/>
      <c r="BD391" s="46"/>
      <c r="BE391" s="46"/>
      <c r="BF391" s="46"/>
      <c r="BG391" s="46"/>
      <c r="BH391" s="46"/>
      <c r="BI391" s="46"/>
      <c r="BJ391" s="46"/>
      <c r="BK391" s="46"/>
      <c r="BL391" s="46"/>
      <c r="BM391" s="46"/>
      <c r="BN391" s="46"/>
      <c r="BO391" s="46"/>
      <c r="BP391" s="46"/>
      <c r="BQ391" s="46"/>
      <c r="BR391" s="46"/>
      <c r="BS391" s="46"/>
      <c r="BT391" s="46"/>
      <c r="BU391" s="46"/>
      <c r="BV391" s="46"/>
      <c r="BW391" s="46"/>
      <c r="BX391" s="46"/>
      <c r="BY391" s="46"/>
      <c r="BZ391" s="46"/>
      <c r="CA391" s="46"/>
      <c r="CB391" s="46"/>
      <c r="CC391" s="46"/>
      <c r="CD391" s="46"/>
      <c r="CE391" s="46"/>
      <c r="CF391" s="46"/>
      <c r="CG391" s="46"/>
      <c r="CH391" s="46"/>
    </row>
    <row r="392" spans="1:86" s="2" customFormat="1" ht="12">
      <c r="A392" s="22" t="s">
        <v>143</v>
      </c>
      <c r="B392" s="18" t="s">
        <v>39</v>
      </c>
      <c r="C392" s="18" t="s">
        <v>8</v>
      </c>
      <c r="D392" s="18" t="s">
        <v>5</v>
      </c>
      <c r="E392" s="18"/>
      <c r="F392" s="42"/>
      <c r="G392" s="65">
        <f>G397+G393</f>
        <v>1141</v>
      </c>
      <c r="H392" s="65">
        <f>H397+H393</f>
        <v>400</v>
      </c>
      <c r="I392" s="65">
        <f t="shared" si="113"/>
        <v>1541</v>
      </c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  <c r="AG392" s="46"/>
      <c r="AH392" s="46"/>
      <c r="AI392" s="46"/>
      <c r="AJ392" s="46"/>
      <c r="AK392" s="46"/>
      <c r="AL392" s="46"/>
      <c r="AM392" s="46"/>
      <c r="AN392" s="46"/>
      <c r="AO392" s="46"/>
      <c r="AP392" s="46"/>
      <c r="AQ392" s="46"/>
      <c r="AR392" s="46"/>
      <c r="AS392" s="46"/>
      <c r="AT392" s="46"/>
      <c r="AU392" s="46"/>
      <c r="AV392" s="46"/>
      <c r="AW392" s="46"/>
      <c r="AX392" s="46"/>
      <c r="AY392" s="46"/>
      <c r="AZ392" s="46"/>
      <c r="BA392" s="46"/>
      <c r="BB392" s="46"/>
      <c r="BC392" s="46"/>
      <c r="BD392" s="46"/>
      <c r="BE392" s="46"/>
      <c r="BF392" s="46"/>
      <c r="BG392" s="46"/>
      <c r="BH392" s="46"/>
      <c r="BI392" s="46"/>
      <c r="BJ392" s="46"/>
      <c r="BK392" s="46"/>
      <c r="BL392" s="46"/>
      <c r="BM392" s="46"/>
      <c r="BN392" s="46"/>
      <c r="BO392" s="46"/>
      <c r="BP392" s="46"/>
      <c r="BQ392" s="46"/>
      <c r="BR392" s="46"/>
      <c r="BS392" s="46"/>
      <c r="BT392" s="46"/>
      <c r="BU392" s="46"/>
      <c r="BV392" s="46"/>
      <c r="BW392" s="46"/>
      <c r="BX392" s="46"/>
      <c r="BY392" s="46"/>
      <c r="BZ392" s="46"/>
      <c r="CA392" s="46"/>
      <c r="CB392" s="46"/>
      <c r="CC392" s="46"/>
      <c r="CD392" s="46"/>
      <c r="CE392" s="46"/>
      <c r="CF392" s="46"/>
      <c r="CG392" s="46"/>
      <c r="CH392" s="46"/>
    </row>
    <row r="393" spans="1:86" s="2" customFormat="1" ht="24">
      <c r="A393" s="21" t="s">
        <v>408</v>
      </c>
      <c r="B393" s="20" t="s">
        <v>39</v>
      </c>
      <c r="C393" s="20" t="s">
        <v>8</v>
      </c>
      <c r="D393" s="20" t="s">
        <v>5</v>
      </c>
      <c r="E393" s="20" t="s">
        <v>352</v>
      </c>
      <c r="F393" s="23"/>
      <c r="G393" s="64">
        <f t="shared" ref="G393:H395" si="130">G394</f>
        <v>0</v>
      </c>
      <c r="H393" s="64">
        <f t="shared" si="130"/>
        <v>400</v>
      </c>
      <c r="I393" s="64">
        <f t="shared" si="113"/>
        <v>400</v>
      </c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  <c r="AG393" s="46"/>
      <c r="AH393" s="46"/>
      <c r="AI393" s="46"/>
      <c r="AJ393" s="46"/>
      <c r="AK393" s="46"/>
      <c r="AL393" s="46"/>
      <c r="AM393" s="46"/>
      <c r="AN393" s="46"/>
      <c r="AO393" s="46"/>
      <c r="AP393" s="46"/>
      <c r="AQ393" s="46"/>
      <c r="AR393" s="46"/>
      <c r="AS393" s="46"/>
      <c r="AT393" s="46"/>
      <c r="AU393" s="46"/>
      <c r="AV393" s="46"/>
      <c r="AW393" s="46"/>
      <c r="AX393" s="46"/>
      <c r="AY393" s="46"/>
      <c r="AZ393" s="46"/>
      <c r="BA393" s="46"/>
      <c r="BB393" s="46"/>
      <c r="BC393" s="46"/>
      <c r="BD393" s="46"/>
      <c r="BE393" s="46"/>
      <c r="BF393" s="46"/>
      <c r="BG393" s="46"/>
      <c r="BH393" s="46"/>
      <c r="BI393" s="46"/>
      <c r="BJ393" s="46"/>
      <c r="BK393" s="46"/>
      <c r="BL393" s="46"/>
      <c r="BM393" s="46"/>
      <c r="BN393" s="46"/>
      <c r="BO393" s="46"/>
      <c r="BP393" s="46"/>
      <c r="BQ393" s="46"/>
      <c r="BR393" s="46"/>
      <c r="BS393" s="46"/>
      <c r="BT393" s="46"/>
      <c r="BU393" s="46"/>
      <c r="BV393" s="46"/>
      <c r="BW393" s="46"/>
      <c r="BX393" s="46"/>
      <c r="BY393" s="46"/>
      <c r="BZ393" s="46"/>
      <c r="CA393" s="46"/>
      <c r="CB393" s="46"/>
      <c r="CC393" s="46"/>
      <c r="CD393" s="46"/>
      <c r="CE393" s="46"/>
      <c r="CF393" s="46"/>
      <c r="CG393" s="46"/>
      <c r="CH393" s="46"/>
    </row>
    <row r="394" spans="1:86" s="2" customFormat="1" ht="12">
      <c r="A394" s="21" t="s">
        <v>219</v>
      </c>
      <c r="B394" s="20" t="s">
        <v>39</v>
      </c>
      <c r="C394" s="20" t="s">
        <v>8</v>
      </c>
      <c r="D394" s="20" t="s">
        <v>5</v>
      </c>
      <c r="E394" s="20" t="s">
        <v>458</v>
      </c>
      <c r="F394" s="23"/>
      <c r="G394" s="64">
        <f t="shared" si="130"/>
        <v>0</v>
      </c>
      <c r="H394" s="64">
        <f t="shared" si="130"/>
        <v>400</v>
      </c>
      <c r="I394" s="64">
        <f t="shared" si="113"/>
        <v>400</v>
      </c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  <c r="AG394" s="46"/>
      <c r="AH394" s="46"/>
      <c r="AI394" s="46"/>
      <c r="AJ394" s="46"/>
      <c r="AK394" s="46"/>
      <c r="AL394" s="46"/>
      <c r="AM394" s="46"/>
      <c r="AN394" s="46"/>
      <c r="AO394" s="46"/>
      <c r="AP394" s="46"/>
      <c r="AQ394" s="46"/>
      <c r="AR394" s="46"/>
      <c r="AS394" s="46"/>
      <c r="AT394" s="46"/>
      <c r="AU394" s="46"/>
      <c r="AV394" s="46"/>
      <c r="AW394" s="46"/>
      <c r="AX394" s="46"/>
      <c r="AY394" s="46"/>
      <c r="AZ394" s="46"/>
      <c r="BA394" s="46"/>
      <c r="BB394" s="46"/>
      <c r="BC394" s="46"/>
      <c r="BD394" s="46"/>
      <c r="BE394" s="46"/>
      <c r="BF394" s="46"/>
      <c r="BG394" s="46"/>
      <c r="BH394" s="46"/>
      <c r="BI394" s="46"/>
      <c r="BJ394" s="46"/>
      <c r="BK394" s="46"/>
      <c r="BL394" s="46"/>
      <c r="BM394" s="46"/>
      <c r="BN394" s="46"/>
      <c r="BO394" s="46"/>
      <c r="BP394" s="46"/>
      <c r="BQ394" s="46"/>
      <c r="BR394" s="46"/>
      <c r="BS394" s="46"/>
      <c r="BT394" s="46"/>
      <c r="BU394" s="46"/>
      <c r="BV394" s="46"/>
      <c r="BW394" s="46"/>
      <c r="BX394" s="46"/>
      <c r="BY394" s="46"/>
      <c r="BZ394" s="46"/>
      <c r="CA394" s="46"/>
      <c r="CB394" s="46"/>
      <c r="CC394" s="46"/>
      <c r="CD394" s="46"/>
      <c r="CE394" s="46"/>
      <c r="CF394" s="46"/>
      <c r="CG394" s="46"/>
      <c r="CH394" s="46"/>
    </row>
    <row r="395" spans="1:86" s="2" customFormat="1" ht="12">
      <c r="A395" s="24" t="s">
        <v>70</v>
      </c>
      <c r="B395" s="20" t="s">
        <v>39</v>
      </c>
      <c r="C395" s="20" t="s">
        <v>8</v>
      </c>
      <c r="D395" s="20" t="s">
        <v>5</v>
      </c>
      <c r="E395" s="20" t="s">
        <v>458</v>
      </c>
      <c r="F395" s="23" t="s">
        <v>68</v>
      </c>
      <c r="G395" s="64">
        <f t="shared" si="130"/>
        <v>0</v>
      </c>
      <c r="H395" s="64">
        <f t="shared" si="130"/>
        <v>400</v>
      </c>
      <c r="I395" s="64">
        <f t="shared" si="113"/>
        <v>400</v>
      </c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I395" s="46"/>
      <c r="AJ395" s="46"/>
      <c r="AK395" s="46"/>
      <c r="AL395" s="46"/>
      <c r="AM395" s="46"/>
      <c r="AN395" s="46"/>
      <c r="AO395" s="46"/>
      <c r="AP395" s="46"/>
      <c r="AQ395" s="46"/>
      <c r="AR395" s="46"/>
      <c r="AS395" s="46"/>
      <c r="AT395" s="46"/>
      <c r="AU395" s="46"/>
      <c r="AV395" s="46"/>
      <c r="AW395" s="46"/>
      <c r="AX395" s="46"/>
      <c r="AY395" s="46"/>
      <c r="AZ395" s="46"/>
      <c r="BA395" s="46"/>
      <c r="BB395" s="46"/>
      <c r="BC395" s="46"/>
      <c r="BD395" s="46"/>
      <c r="BE395" s="46"/>
      <c r="BF395" s="46"/>
      <c r="BG395" s="46"/>
      <c r="BH395" s="46"/>
      <c r="BI395" s="46"/>
      <c r="BJ395" s="46"/>
      <c r="BK395" s="46"/>
      <c r="BL395" s="46"/>
      <c r="BM395" s="46"/>
      <c r="BN395" s="46"/>
      <c r="BO395" s="46"/>
      <c r="BP395" s="46"/>
      <c r="BQ395" s="46"/>
      <c r="BR395" s="46"/>
      <c r="BS395" s="46"/>
      <c r="BT395" s="46"/>
      <c r="BU395" s="46"/>
      <c r="BV395" s="46"/>
      <c r="BW395" s="46"/>
      <c r="BX395" s="46"/>
      <c r="BY395" s="46"/>
      <c r="BZ395" s="46"/>
      <c r="CA395" s="46"/>
      <c r="CB395" s="46"/>
      <c r="CC395" s="46"/>
      <c r="CD395" s="46"/>
      <c r="CE395" s="46"/>
      <c r="CF395" s="46"/>
      <c r="CG395" s="46"/>
      <c r="CH395" s="46"/>
    </row>
    <row r="396" spans="1:86" s="2" customFormat="1" ht="12">
      <c r="A396" s="24" t="s">
        <v>88</v>
      </c>
      <c r="B396" s="20" t="s">
        <v>39</v>
      </c>
      <c r="C396" s="20" t="s">
        <v>8</v>
      </c>
      <c r="D396" s="20" t="s">
        <v>5</v>
      </c>
      <c r="E396" s="20" t="s">
        <v>458</v>
      </c>
      <c r="F396" s="23" t="s">
        <v>69</v>
      </c>
      <c r="G396" s="64">
        <v>0</v>
      </c>
      <c r="H396" s="64">
        <v>400</v>
      </c>
      <c r="I396" s="64">
        <f t="shared" si="113"/>
        <v>400</v>
      </c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I396" s="46"/>
      <c r="AJ396" s="46"/>
      <c r="AK396" s="46"/>
      <c r="AL396" s="46"/>
      <c r="AM396" s="46"/>
      <c r="AN396" s="46"/>
      <c r="AO396" s="46"/>
      <c r="AP396" s="46"/>
      <c r="AQ396" s="46"/>
      <c r="AR396" s="46"/>
      <c r="AS396" s="46"/>
      <c r="AT396" s="46"/>
      <c r="AU396" s="46"/>
      <c r="AV396" s="46"/>
      <c r="AW396" s="46"/>
      <c r="AX396" s="46"/>
      <c r="AY396" s="46"/>
      <c r="AZ396" s="46"/>
      <c r="BA396" s="46"/>
      <c r="BB396" s="46"/>
      <c r="BC396" s="46"/>
      <c r="BD396" s="46"/>
      <c r="BE396" s="46"/>
      <c r="BF396" s="46"/>
      <c r="BG396" s="46"/>
      <c r="BH396" s="46"/>
      <c r="BI396" s="46"/>
      <c r="BJ396" s="46"/>
      <c r="BK396" s="46"/>
      <c r="BL396" s="46"/>
      <c r="BM396" s="46"/>
      <c r="BN396" s="46"/>
      <c r="BO396" s="46"/>
      <c r="BP396" s="46"/>
      <c r="BQ396" s="46"/>
      <c r="BR396" s="46"/>
      <c r="BS396" s="46"/>
      <c r="BT396" s="46"/>
      <c r="BU396" s="46"/>
      <c r="BV396" s="46"/>
      <c r="BW396" s="46"/>
      <c r="BX396" s="46"/>
      <c r="BY396" s="46"/>
      <c r="BZ396" s="46"/>
      <c r="CA396" s="46"/>
      <c r="CB396" s="46"/>
      <c r="CC396" s="46"/>
      <c r="CD396" s="46"/>
      <c r="CE396" s="46"/>
      <c r="CF396" s="46"/>
      <c r="CG396" s="46"/>
      <c r="CH396" s="46"/>
    </row>
    <row r="397" spans="1:86" s="2" customFormat="1" ht="24">
      <c r="A397" s="21" t="s">
        <v>329</v>
      </c>
      <c r="B397" s="20" t="s">
        <v>39</v>
      </c>
      <c r="C397" s="20" t="s">
        <v>8</v>
      </c>
      <c r="D397" s="20" t="s">
        <v>5</v>
      </c>
      <c r="E397" s="20" t="s">
        <v>274</v>
      </c>
      <c r="F397" s="23"/>
      <c r="G397" s="64">
        <f>G398</f>
        <v>1141</v>
      </c>
      <c r="H397" s="64">
        <f t="shared" si="129"/>
        <v>0</v>
      </c>
      <c r="I397" s="64">
        <f t="shared" si="113"/>
        <v>1141</v>
      </c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  <c r="AH397" s="46"/>
      <c r="AI397" s="46"/>
      <c r="AJ397" s="46"/>
      <c r="AK397" s="46"/>
      <c r="AL397" s="46"/>
      <c r="AM397" s="46"/>
      <c r="AN397" s="46"/>
      <c r="AO397" s="46"/>
      <c r="AP397" s="46"/>
      <c r="AQ397" s="46"/>
      <c r="AR397" s="46"/>
      <c r="AS397" s="46"/>
      <c r="AT397" s="46"/>
      <c r="AU397" s="46"/>
      <c r="AV397" s="46"/>
      <c r="AW397" s="46"/>
      <c r="AX397" s="46"/>
      <c r="AY397" s="46"/>
      <c r="AZ397" s="46"/>
      <c r="BA397" s="46"/>
      <c r="BB397" s="46"/>
      <c r="BC397" s="46"/>
      <c r="BD397" s="46"/>
      <c r="BE397" s="46"/>
      <c r="BF397" s="46"/>
      <c r="BG397" s="46"/>
      <c r="BH397" s="46"/>
      <c r="BI397" s="46"/>
      <c r="BJ397" s="46"/>
      <c r="BK397" s="46"/>
      <c r="BL397" s="46"/>
      <c r="BM397" s="46"/>
      <c r="BN397" s="46"/>
      <c r="BO397" s="46"/>
      <c r="BP397" s="46"/>
      <c r="BQ397" s="46"/>
      <c r="BR397" s="46"/>
      <c r="BS397" s="46"/>
      <c r="BT397" s="46"/>
      <c r="BU397" s="46"/>
      <c r="BV397" s="46"/>
      <c r="BW397" s="46"/>
      <c r="BX397" s="46"/>
      <c r="BY397" s="46"/>
      <c r="BZ397" s="46"/>
      <c r="CA397" s="46"/>
      <c r="CB397" s="46"/>
      <c r="CC397" s="46"/>
      <c r="CD397" s="46"/>
      <c r="CE397" s="46"/>
      <c r="CF397" s="46"/>
      <c r="CG397" s="46"/>
      <c r="CH397" s="46"/>
    </row>
    <row r="398" spans="1:86" s="2" customFormat="1" ht="12">
      <c r="A398" s="21" t="s">
        <v>219</v>
      </c>
      <c r="B398" s="20" t="s">
        <v>39</v>
      </c>
      <c r="C398" s="20" t="s">
        <v>8</v>
      </c>
      <c r="D398" s="20" t="s">
        <v>5</v>
      </c>
      <c r="E398" s="20" t="s">
        <v>275</v>
      </c>
      <c r="F398" s="23"/>
      <c r="G398" s="64">
        <f>G399</f>
        <v>1141</v>
      </c>
      <c r="H398" s="64">
        <f t="shared" si="129"/>
        <v>0</v>
      </c>
      <c r="I398" s="64">
        <f t="shared" si="113"/>
        <v>1141</v>
      </c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  <c r="AH398" s="46"/>
      <c r="AI398" s="46"/>
      <c r="AJ398" s="46"/>
      <c r="AK398" s="46"/>
      <c r="AL398" s="46"/>
      <c r="AM398" s="46"/>
      <c r="AN398" s="46"/>
      <c r="AO398" s="46"/>
      <c r="AP398" s="46"/>
      <c r="AQ398" s="46"/>
      <c r="AR398" s="46"/>
      <c r="AS398" s="46"/>
      <c r="AT398" s="46"/>
      <c r="AU398" s="46"/>
      <c r="AV398" s="46"/>
      <c r="AW398" s="46"/>
      <c r="AX398" s="46"/>
      <c r="AY398" s="46"/>
      <c r="AZ398" s="46"/>
      <c r="BA398" s="46"/>
      <c r="BB398" s="46"/>
      <c r="BC398" s="46"/>
      <c r="BD398" s="46"/>
      <c r="BE398" s="46"/>
      <c r="BF398" s="46"/>
      <c r="BG398" s="46"/>
      <c r="BH398" s="46"/>
      <c r="BI398" s="46"/>
      <c r="BJ398" s="46"/>
      <c r="BK398" s="46"/>
      <c r="BL398" s="46"/>
      <c r="BM398" s="46"/>
      <c r="BN398" s="46"/>
      <c r="BO398" s="46"/>
      <c r="BP398" s="46"/>
      <c r="BQ398" s="46"/>
      <c r="BR398" s="46"/>
      <c r="BS398" s="46"/>
      <c r="BT398" s="46"/>
      <c r="BU398" s="46"/>
      <c r="BV398" s="46"/>
      <c r="BW398" s="46"/>
      <c r="BX398" s="46"/>
      <c r="BY398" s="46"/>
      <c r="BZ398" s="46"/>
      <c r="CA398" s="46"/>
      <c r="CB398" s="46"/>
      <c r="CC398" s="46"/>
      <c r="CD398" s="46"/>
      <c r="CE398" s="46"/>
      <c r="CF398" s="46"/>
      <c r="CG398" s="46"/>
      <c r="CH398" s="46"/>
    </row>
    <row r="399" spans="1:86" s="2" customFormat="1" ht="12">
      <c r="A399" s="24" t="s">
        <v>70</v>
      </c>
      <c r="B399" s="20" t="s">
        <v>39</v>
      </c>
      <c r="C399" s="20" t="s">
        <v>8</v>
      </c>
      <c r="D399" s="20" t="s">
        <v>5</v>
      </c>
      <c r="E399" s="20" t="s">
        <v>275</v>
      </c>
      <c r="F399" s="23" t="s">
        <v>68</v>
      </c>
      <c r="G399" s="64">
        <f>G400</f>
        <v>1141</v>
      </c>
      <c r="H399" s="64">
        <f t="shared" si="129"/>
        <v>0</v>
      </c>
      <c r="I399" s="64">
        <f t="shared" si="113"/>
        <v>1141</v>
      </c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I399" s="46"/>
      <c r="AJ399" s="46"/>
      <c r="AK399" s="46"/>
      <c r="AL399" s="46"/>
      <c r="AM399" s="46"/>
      <c r="AN399" s="46"/>
      <c r="AO399" s="46"/>
      <c r="AP399" s="46"/>
      <c r="AQ399" s="46"/>
      <c r="AR399" s="46"/>
      <c r="AS399" s="46"/>
      <c r="AT399" s="46"/>
      <c r="AU399" s="46"/>
      <c r="AV399" s="46"/>
      <c r="AW399" s="46"/>
      <c r="AX399" s="46"/>
      <c r="AY399" s="46"/>
      <c r="AZ399" s="46"/>
      <c r="BA399" s="46"/>
      <c r="BB399" s="46"/>
      <c r="BC399" s="46"/>
      <c r="BD399" s="46"/>
      <c r="BE399" s="46"/>
      <c r="BF399" s="46"/>
      <c r="BG399" s="46"/>
      <c r="BH399" s="46"/>
      <c r="BI399" s="46"/>
      <c r="BJ399" s="46"/>
      <c r="BK399" s="46"/>
      <c r="BL399" s="46"/>
      <c r="BM399" s="46"/>
      <c r="BN399" s="46"/>
      <c r="BO399" s="46"/>
      <c r="BP399" s="46"/>
      <c r="BQ399" s="46"/>
      <c r="BR399" s="46"/>
      <c r="BS399" s="46"/>
      <c r="BT399" s="46"/>
      <c r="BU399" s="46"/>
      <c r="BV399" s="46"/>
      <c r="BW399" s="46"/>
      <c r="BX399" s="46"/>
      <c r="BY399" s="46"/>
      <c r="BZ399" s="46"/>
      <c r="CA399" s="46"/>
      <c r="CB399" s="46"/>
      <c r="CC399" s="46"/>
      <c r="CD399" s="46"/>
      <c r="CE399" s="46"/>
      <c r="CF399" s="46"/>
      <c r="CG399" s="46"/>
      <c r="CH399" s="46"/>
    </row>
    <row r="400" spans="1:86" s="2" customFormat="1" ht="12">
      <c r="A400" s="24" t="s">
        <v>88</v>
      </c>
      <c r="B400" s="20" t="s">
        <v>39</v>
      </c>
      <c r="C400" s="20" t="s">
        <v>8</v>
      </c>
      <c r="D400" s="20" t="s">
        <v>5</v>
      </c>
      <c r="E400" s="20" t="s">
        <v>275</v>
      </c>
      <c r="F400" s="23" t="s">
        <v>69</v>
      </c>
      <c r="G400" s="64">
        <f>1238-97</f>
        <v>1141</v>
      </c>
      <c r="H400" s="103">
        <v>0</v>
      </c>
      <c r="I400" s="64">
        <f t="shared" si="113"/>
        <v>1141</v>
      </c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I400" s="46"/>
      <c r="AJ400" s="46"/>
      <c r="AK400" s="46"/>
      <c r="AL400" s="46"/>
      <c r="AM400" s="46"/>
      <c r="AN400" s="46"/>
      <c r="AO400" s="46"/>
      <c r="AP400" s="46"/>
      <c r="AQ400" s="46"/>
      <c r="AR400" s="46"/>
      <c r="AS400" s="46"/>
      <c r="AT400" s="46"/>
      <c r="AU400" s="46"/>
      <c r="AV400" s="46"/>
      <c r="AW400" s="46"/>
      <c r="AX400" s="46"/>
      <c r="AY400" s="46"/>
      <c r="AZ400" s="46"/>
      <c r="BA400" s="46"/>
      <c r="BB400" s="46"/>
      <c r="BC400" s="46"/>
      <c r="BD400" s="46"/>
      <c r="BE400" s="46"/>
      <c r="BF400" s="46"/>
      <c r="BG400" s="46"/>
      <c r="BH400" s="46"/>
      <c r="BI400" s="46"/>
      <c r="BJ400" s="46"/>
      <c r="BK400" s="46"/>
      <c r="BL400" s="46"/>
      <c r="BM400" s="46"/>
      <c r="BN400" s="46"/>
      <c r="BO400" s="46"/>
      <c r="BP400" s="46"/>
      <c r="BQ400" s="46"/>
      <c r="BR400" s="46"/>
      <c r="BS400" s="46"/>
      <c r="BT400" s="46"/>
      <c r="BU400" s="46"/>
      <c r="BV400" s="46"/>
      <c r="BW400" s="46"/>
      <c r="BX400" s="46"/>
      <c r="BY400" s="46"/>
      <c r="BZ400" s="46"/>
      <c r="CA400" s="46"/>
      <c r="CB400" s="46"/>
      <c r="CC400" s="46"/>
      <c r="CD400" s="46"/>
      <c r="CE400" s="46"/>
      <c r="CF400" s="46"/>
      <c r="CG400" s="46"/>
      <c r="CH400" s="46"/>
    </row>
    <row r="401" spans="1:86" s="6" customFormat="1" ht="12" hidden="1">
      <c r="A401" s="15" t="s">
        <v>387</v>
      </c>
      <c r="B401" s="32">
        <v>801</v>
      </c>
      <c r="C401" s="16" t="s">
        <v>15</v>
      </c>
      <c r="D401" s="16"/>
      <c r="E401" s="16"/>
      <c r="F401" s="26"/>
      <c r="G401" s="63">
        <f t="shared" ref="G401:G408" si="131">G402</f>
        <v>0</v>
      </c>
      <c r="H401" s="102"/>
      <c r="I401" s="63">
        <f t="shared" si="113"/>
        <v>0</v>
      </c>
      <c r="J401" s="2"/>
      <c r="K401" s="2"/>
      <c r="L401" s="2"/>
      <c r="M401" s="2"/>
    </row>
    <row r="402" spans="1:86" s="53" customFormat="1" ht="12" hidden="1">
      <c r="A402" s="33" t="s">
        <v>386</v>
      </c>
      <c r="B402" s="34">
        <v>801</v>
      </c>
      <c r="C402" s="18" t="s">
        <v>15</v>
      </c>
      <c r="D402" s="18" t="s">
        <v>8</v>
      </c>
      <c r="E402" s="18"/>
      <c r="F402" s="42"/>
      <c r="G402" s="65">
        <f t="shared" si="131"/>
        <v>0</v>
      </c>
      <c r="H402" s="105"/>
      <c r="I402" s="63">
        <f t="shared" si="113"/>
        <v>0</v>
      </c>
      <c r="J402" s="5"/>
      <c r="K402" s="5"/>
      <c r="L402" s="5"/>
      <c r="M402" s="5"/>
    </row>
    <row r="403" spans="1:86" s="2" customFormat="1" ht="24" hidden="1">
      <c r="A403" s="24" t="s">
        <v>391</v>
      </c>
      <c r="B403" s="30">
        <v>801</v>
      </c>
      <c r="C403" s="20" t="s">
        <v>15</v>
      </c>
      <c r="D403" s="20" t="s">
        <v>8</v>
      </c>
      <c r="E403" s="20" t="s">
        <v>388</v>
      </c>
      <c r="F403" s="23"/>
      <c r="G403" s="64">
        <f>G407+G404</f>
        <v>0</v>
      </c>
      <c r="H403" s="101"/>
      <c r="I403" s="63">
        <f t="shared" si="113"/>
        <v>0</v>
      </c>
    </row>
    <row r="404" spans="1:86" s="2" customFormat="1" ht="12" hidden="1">
      <c r="A404" s="21" t="s">
        <v>247</v>
      </c>
      <c r="B404" s="30">
        <v>801</v>
      </c>
      <c r="C404" s="20" t="s">
        <v>15</v>
      </c>
      <c r="D404" s="20" t="s">
        <v>8</v>
      </c>
      <c r="E404" s="20" t="s">
        <v>392</v>
      </c>
      <c r="F404" s="23"/>
      <c r="G404" s="64">
        <f>G405</f>
        <v>0</v>
      </c>
      <c r="H404" s="101"/>
      <c r="I404" s="63">
        <f t="shared" si="113"/>
        <v>0</v>
      </c>
    </row>
    <row r="405" spans="1:86" s="2" customFormat="1" ht="12" hidden="1">
      <c r="A405" s="29" t="s">
        <v>72</v>
      </c>
      <c r="B405" s="30">
        <v>801</v>
      </c>
      <c r="C405" s="20" t="s">
        <v>15</v>
      </c>
      <c r="D405" s="20" t="s">
        <v>8</v>
      </c>
      <c r="E405" s="20" t="s">
        <v>392</v>
      </c>
      <c r="F405" s="23" t="s">
        <v>22</v>
      </c>
      <c r="G405" s="64">
        <f>G406</f>
        <v>0</v>
      </c>
      <c r="H405" s="101"/>
      <c r="I405" s="63">
        <f t="shared" si="113"/>
        <v>0</v>
      </c>
    </row>
    <row r="406" spans="1:86" s="2" customFormat="1" ht="12" hidden="1">
      <c r="A406" s="21" t="s">
        <v>321</v>
      </c>
      <c r="B406" s="30">
        <v>801</v>
      </c>
      <c r="C406" s="20" t="s">
        <v>15</v>
      </c>
      <c r="D406" s="20" t="s">
        <v>8</v>
      </c>
      <c r="E406" s="20" t="s">
        <v>392</v>
      </c>
      <c r="F406" s="23" t="s">
        <v>322</v>
      </c>
      <c r="G406" s="64">
        <v>0</v>
      </c>
      <c r="H406" s="101"/>
      <c r="I406" s="63">
        <f t="shared" si="113"/>
        <v>0</v>
      </c>
    </row>
    <row r="407" spans="1:86" s="2" customFormat="1" ht="12" hidden="1">
      <c r="A407" s="21" t="s">
        <v>247</v>
      </c>
      <c r="B407" s="30">
        <v>801</v>
      </c>
      <c r="C407" s="20" t="s">
        <v>15</v>
      </c>
      <c r="D407" s="20" t="s">
        <v>8</v>
      </c>
      <c r="E407" s="20" t="s">
        <v>392</v>
      </c>
      <c r="F407" s="23"/>
      <c r="G407" s="64">
        <f t="shared" si="131"/>
        <v>0</v>
      </c>
      <c r="H407" s="101"/>
      <c r="I407" s="63">
        <f t="shared" si="113"/>
        <v>0</v>
      </c>
    </row>
    <row r="408" spans="1:86" s="2" customFormat="1" ht="12" hidden="1">
      <c r="A408" s="24" t="s">
        <v>70</v>
      </c>
      <c r="B408" s="30">
        <v>801</v>
      </c>
      <c r="C408" s="20" t="s">
        <v>15</v>
      </c>
      <c r="D408" s="20" t="s">
        <v>8</v>
      </c>
      <c r="E408" s="20" t="s">
        <v>392</v>
      </c>
      <c r="F408" s="23" t="s">
        <v>68</v>
      </c>
      <c r="G408" s="64">
        <f t="shared" si="131"/>
        <v>0</v>
      </c>
      <c r="H408" s="101"/>
      <c r="I408" s="63">
        <f t="shared" si="113"/>
        <v>0</v>
      </c>
    </row>
    <row r="409" spans="1:86" s="2" customFormat="1" ht="12" hidden="1">
      <c r="A409" s="24" t="s">
        <v>88</v>
      </c>
      <c r="B409" s="30">
        <v>801</v>
      </c>
      <c r="C409" s="20" t="s">
        <v>15</v>
      </c>
      <c r="D409" s="20" t="s">
        <v>8</v>
      </c>
      <c r="E409" s="20" t="s">
        <v>392</v>
      </c>
      <c r="F409" s="23" t="s">
        <v>69</v>
      </c>
      <c r="G409" s="64"/>
      <c r="H409" s="101"/>
      <c r="I409" s="63">
        <f t="shared" si="113"/>
        <v>0</v>
      </c>
    </row>
    <row r="410" spans="1:86" s="2" customFormat="1" ht="12">
      <c r="A410" s="21"/>
      <c r="B410" s="20"/>
      <c r="C410" s="20"/>
      <c r="D410" s="20"/>
      <c r="E410" s="20"/>
      <c r="F410" s="20"/>
      <c r="G410" s="64"/>
      <c r="H410" s="103"/>
      <c r="I410" s="63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I410" s="46"/>
      <c r="AJ410" s="46"/>
      <c r="AK410" s="46"/>
      <c r="AL410" s="46"/>
      <c r="AM410" s="46"/>
      <c r="AN410" s="46"/>
      <c r="AO410" s="46"/>
      <c r="AP410" s="46"/>
      <c r="AQ410" s="46"/>
      <c r="AR410" s="46"/>
      <c r="AS410" s="46"/>
      <c r="AT410" s="46"/>
      <c r="AU410" s="46"/>
      <c r="AV410" s="46"/>
      <c r="AW410" s="46"/>
      <c r="AX410" s="46"/>
      <c r="AY410" s="46"/>
      <c r="AZ410" s="46"/>
      <c r="BA410" s="46"/>
      <c r="BB410" s="46"/>
      <c r="BC410" s="46"/>
      <c r="BD410" s="46"/>
      <c r="BE410" s="46"/>
      <c r="BF410" s="46"/>
      <c r="BG410" s="46"/>
      <c r="BH410" s="46"/>
      <c r="BI410" s="46"/>
      <c r="BJ410" s="46"/>
      <c r="BK410" s="46"/>
      <c r="BL410" s="46"/>
      <c r="BM410" s="46"/>
      <c r="BN410" s="46"/>
      <c r="BO410" s="46"/>
      <c r="BP410" s="46"/>
      <c r="BQ410" s="46"/>
      <c r="BR410" s="46"/>
      <c r="BS410" s="46"/>
      <c r="BT410" s="46"/>
      <c r="BU410" s="46"/>
      <c r="BV410" s="46"/>
      <c r="BW410" s="46"/>
      <c r="BX410" s="46"/>
      <c r="BY410" s="46"/>
      <c r="BZ410" s="46"/>
      <c r="CA410" s="46"/>
      <c r="CB410" s="46"/>
      <c r="CC410" s="46"/>
      <c r="CD410" s="46"/>
      <c r="CE410" s="46"/>
      <c r="CF410" s="46"/>
      <c r="CG410" s="46"/>
      <c r="CH410" s="46"/>
    </row>
    <row r="411" spans="1:86" s="2" customFormat="1" ht="12">
      <c r="A411" s="25" t="s">
        <v>37</v>
      </c>
      <c r="B411" s="16" t="s">
        <v>50</v>
      </c>
      <c r="C411" s="20"/>
      <c r="D411" s="20"/>
      <c r="E411" s="20"/>
      <c r="F411" s="20"/>
      <c r="G411" s="63">
        <f>G412+G571+G599</f>
        <v>428693.6</v>
      </c>
      <c r="H411" s="63">
        <f>H412+H571+H599</f>
        <v>8204.7000000000007</v>
      </c>
      <c r="I411" s="63">
        <f t="shared" si="113"/>
        <v>436898.3</v>
      </c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I411" s="46"/>
      <c r="AJ411" s="46"/>
      <c r="AK411" s="46"/>
      <c r="AL411" s="46"/>
      <c r="AM411" s="46"/>
      <c r="AN411" s="46"/>
      <c r="AO411" s="46"/>
      <c r="AP411" s="46"/>
      <c r="AQ411" s="46"/>
      <c r="AR411" s="46"/>
      <c r="AS411" s="46"/>
      <c r="AT411" s="46"/>
      <c r="AU411" s="46"/>
      <c r="AV411" s="46"/>
      <c r="AW411" s="46"/>
      <c r="AX411" s="46"/>
      <c r="AY411" s="46"/>
      <c r="AZ411" s="46"/>
      <c r="BA411" s="46"/>
      <c r="BB411" s="46"/>
      <c r="BC411" s="46"/>
      <c r="BD411" s="46"/>
      <c r="BE411" s="46"/>
      <c r="BF411" s="46"/>
      <c r="BG411" s="46"/>
      <c r="BH411" s="46"/>
      <c r="BI411" s="46"/>
      <c r="BJ411" s="46"/>
      <c r="BK411" s="46"/>
      <c r="BL411" s="46"/>
      <c r="BM411" s="46"/>
      <c r="BN411" s="46"/>
      <c r="BO411" s="46"/>
      <c r="BP411" s="46"/>
      <c r="BQ411" s="46"/>
      <c r="BR411" s="46"/>
      <c r="BS411" s="46"/>
      <c r="BT411" s="46"/>
      <c r="BU411" s="46"/>
      <c r="BV411" s="46"/>
      <c r="BW411" s="46"/>
      <c r="BX411" s="46"/>
      <c r="BY411" s="46"/>
      <c r="BZ411" s="46"/>
      <c r="CA411" s="46"/>
      <c r="CB411" s="46"/>
      <c r="CC411" s="46"/>
      <c r="CD411" s="46"/>
      <c r="CE411" s="46"/>
      <c r="CF411" s="46"/>
      <c r="CG411" s="46"/>
      <c r="CH411" s="46"/>
    </row>
    <row r="412" spans="1:86" s="11" customFormat="1" ht="11.4">
      <c r="A412" s="25" t="s">
        <v>36</v>
      </c>
      <c r="B412" s="16" t="s">
        <v>50</v>
      </c>
      <c r="C412" s="16" t="s">
        <v>9</v>
      </c>
      <c r="D412" s="16"/>
      <c r="E412" s="16"/>
      <c r="F412" s="16"/>
      <c r="G412" s="63">
        <f>G413+G454+G524+G554+G505</f>
        <v>420328.89999999997</v>
      </c>
      <c r="H412" s="63">
        <f>H413+H454+H524+H554+H505</f>
        <v>8204.7000000000007</v>
      </c>
      <c r="I412" s="63">
        <f t="shared" si="113"/>
        <v>428533.6</v>
      </c>
      <c r="J412" s="44"/>
      <c r="K412" s="44"/>
      <c r="L412" s="44"/>
      <c r="M412" s="44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  <c r="AJ412" s="48"/>
      <c r="AK412" s="48"/>
      <c r="AL412" s="48"/>
      <c r="AM412" s="48"/>
      <c r="AN412" s="48"/>
      <c r="AO412" s="48"/>
      <c r="AP412" s="48"/>
      <c r="AQ412" s="48"/>
      <c r="AR412" s="48"/>
      <c r="AS412" s="48"/>
      <c r="AT412" s="48"/>
      <c r="AU412" s="48"/>
      <c r="AV412" s="48"/>
      <c r="AW412" s="48"/>
      <c r="AX412" s="48"/>
      <c r="AY412" s="48"/>
      <c r="AZ412" s="48"/>
      <c r="BA412" s="48"/>
      <c r="BB412" s="48"/>
      <c r="BC412" s="48"/>
      <c r="BD412" s="48"/>
      <c r="BE412" s="48"/>
      <c r="BF412" s="48"/>
      <c r="BG412" s="48"/>
      <c r="BH412" s="48"/>
      <c r="BI412" s="48"/>
      <c r="BJ412" s="48"/>
      <c r="BK412" s="48"/>
      <c r="BL412" s="48"/>
      <c r="BM412" s="48"/>
      <c r="BN412" s="48"/>
      <c r="BO412" s="48"/>
      <c r="BP412" s="48"/>
      <c r="BQ412" s="48"/>
      <c r="BR412" s="48"/>
      <c r="BS412" s="48"/>
      <c r="BT412" s="48"/>
      <c r="BU412" s="48"/>
      <c r="BV412" s="48"/>
      <c r="BW412" s="48"/>
      <c r="BX412" s="48"/>
      <c r="BY412" s="48"/>
      <c r="BZ412" s="48"/>
      <c r="CA412" s="48"/>
      <c r="CB412" s="48"/>
      <c r="CC412" s="48"/>
      <c r="CD412" s="48"/>
      <c r="CE412" s="48"/>
      <c r="CF412" s="48"/>
      <c r="CG412" s="48"/>
      <c r="CH412" s="48"/>
    </row>
    <row r="413" spans="1:86" s="11" customFormat="1" ht="12">
      <c r="A413" s="22" t="s">
        <v>23</v>
      </c>
      <c r="B413" s="18" t="s">
        <v>50</v>
      </c>
      <c r="C413" s="18" t="s">
        <v>9</v>
      </c>
      <c r="D413" s="18" t="s">
        <v>5</v>
      </c>
      <c r="E413" s="19"/>
      <c r="F413" s="19"/>
      <c r="G413" s="65">
        <f>G414</f>
        <v>118874.59999999999</v>
      </c>
      <c r="H413" s="65">
        <f t="shared" ref="H413" si="132">H414</f>
        <v>466.09999999999991</v>
      </c>
      <c r="I413" s="65">
        <f t="shared" si="113"/>
        <v>119340.7</v>
      </c>
      <c r="J413" s="44"/>
      <c r="K413" s="44"/>
      <c r="L413" s="44"/>
      <c r="M413" s="44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  <c r="BI413" s="48"/>
      <c r="BJ413" s="48"/>
      <c r="BK413" s="48"/>
      <c r="BL413" s="48"/>
      <c r="BM413" s="48"/>
      <c r="BN413" s="48"/>
      <c r="BO413" s="48"/>
      <c r="BP413" s="48"/>
      <c r="BQ413" s="48"/>
      <c r="BR413" s="48"/>
      <c r="BS413" s="48"/>
      <c r="BT413" s="48"/>
      <c r="BU413" s="48"/>
      <c r="BV413" s="48"/>
      <c r="BW413" s="48"/>
      <c r="BX413" s="48"/>
      <c r="BY413" s="48"/>
      <c r="BZ413" s="48"/>
      <c r="CA413" s="48"/>
      <c r="CB413" s="48"/>
      <c r="CC413" s="48"/>
      <c r="CD413" s="48"/>
      <c r="CE413" s="48"/>
      <c r="CF413" s="48"/>
      <c r="CG413" s="48"/>
      <c r="CH413" s="48"/>
    </row>
    <row r="414" spans="1:86" s="11" customFormat="1" ht="12">
      <c r="A414" s="21" t="s">
        <v>413</v>
      </c>
      <c r="B414" s="20" t="s">
        <v>50</v>
      </c>
      <c r="C414" s="20" t="s">
        <v>9</v>
      </c>
      <c r="D414" s="20" t="s">
        <v>5</v>
      </c>
      <c r="E414" s="20" t="s">
        <v>182</v>
      </c>
      <c r="F414" s="20"/>
      <c r="G414" s="64">
        <f>G415+G434+G444</f>
        <v>118874.59999999999</v>
      </c>
      <c r="H414" s="64">
        <f>H415+H434+H444</f>
        <v>466.09999999999991</v>
      </c>
      <c r="I414" s="64">
        <f t="shared" si="113"/>
        <v>119340.7</v>
      </c>
      <c r="J414" s="44"/>
      <c r="K414" s="44"/>
      <c r="L414" s="44"/>
      <c r="M414" s="44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  <c r="AF414" s="48"/>
      <c r="AG414" s="48"/>
      <c r="AH414" s="48"/>
      <c r="AI414" s="48"/>
      <c r="AJ414" s="48"/>
      <c r="AK414" s="48"/>
      <c r="AL414" s="48"/>
      <c r="AM414" s="48"/>
      <c r="AN414" s="48"/>
      <c r="AO414" s="48"/>
      <c r="AP414" s="48"/>
      <c r="AQ414" s="48"/>
      <c r="AR414" s="48"/>
      <c r="AS414" s="48"/>
      <c r="AT414" s="48"/>
      <c r="AU414" s="48"/>
      <c r="AV414" s="48"/>
      <c r="AW414" s="48"/>
      <c r="AX414" s="48"/>
      <c r="AY414" s="48"/>
      <c r="AZ414" s="48"/>
      <c r="BA414" s="48"/>
      <c r="BB414" s="48"/>
      <c r="BC414" s="48"/>
      <c r="BD414" s="48"/>
      <c r="BE414" s="48"/>
      <c r="BF414" s="48"/>
      <c r="BG414" s="48"/>
      <c r="BH414" s="48"/>
      <c r="BI414" s="48"/>
      <c r="BJ414" s="48"/>
      <c r="BK414" s="48"/>
      <c r="BL414" s="48"/>
      <c r="BM414" s="48"/>
      <c r="BN414" s="48"/>
      <c r="BO414" s="48"/>
      <c r="BP414" s="48"/>
      <c r="BQ414" s="48"/>
      <c r="BR414" s="48"/>
      <c r="BS414" s="48"/>
      <c r="BT414" s="48"/>
      <c r="BU414" s="48"/>
      <c r="BV414" s="48"/>
      <c r="BW414" s="48"/>
      <c r="BX414" s="48"/>
      <c r="BY414" s="48"/>
      <c r="BZ414" s="48"/>
      <c r="CA414" s="48"/>
      <c r="CB414" s="48"/>
      <c r="CC414" s="48"/>
      <c r="CD414" s="48"/>
      <c r="CE414" s="48"/>
      <c r="CF414" s="48"/>
      <c r="CG414" s="48"/>
      <c r="CH414" s="48"/>
    </row>
    <row r="415" spans="1:86" s="5" customFormat="1" ht="12">
      <c r="A415" s="21" t="s">
        <v>414</v>
      </c>
      <c r="B415" s="20" t="s">
        <v>50</v>
      </c>
      <c r="C415" s="20" t="s">
        <v>9</v>
      </c>
      <c r="D415" s="20" t="s">
        <v>5</v>
      </c>
      <c r="E415" s="20" t="s">
        <v>183</v>
      </c>
      <c r="F415" s="20"/>
      <c r="G415" s="64">
        <f>G416+G419+G425+G422+G428+G431</f>
        <v>112313.79999999999</v>
      </c>
      <c r="H415" s="64">
        <f t="shared" ref="H415" si="133">H416+H419+H425+H422+H428+H431</f>
        <v>-2550</v>
      </c>
      <c r="I415" s="64">
        <f t="shared" si="113"/>
        <v>109763.79999999999</v>
      </c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  <c r="AC415" s="45"/>
      <c r="AD415" s="45"/>
      <c r="AE415" s="45"/>
      <c r="AF415" s="45"/>
      <c r="AG415" s="45"/>
      <c r="AH415" s="45"/>
      <c r="AI415" s="45"/>
      <c r="AJ415" s="45"/>
      <c r="AK415" s="45"/>
      <c r="AL415" s="45"/>
      <c r="AM415" s="45"/>
      <c r="AN415" s="45"/>
      <c r="AO415" s="45"/>
      <c r="AP415" s="45"/>
      <c r="AQ415" s="45"/>
      <c r="AR415" s="45"/>
      <c r="AS415" s="45"/>
      <c r="AT415" s="45"/>
      <c r="AU415" s="45"/>
      <c r="AV415" s="45"/>
      <c r="AW415" s="45"/>
      <c r="AX415" s="45"/>
      <c r="AY415" s="45"/>
      <c r="AZ415" s="45"/>
      <c r="BA415" s="45"/>
      <c r="BB415" s="45"/>
      <c r="BC415" s="45"/>
      <c r="BD415" s="45"/>
      <c r="BE415" s="45"/>
      <c r="BF415" s="45"/>
      <c r="BG415" s="45"/>
      <c r="BH415" s="45"/>
      <c r="BI415" s="45"/>
      <c r="BJ415" s="45"/>
      <c r="BK415" s="45"/>
      <c r="BL415" s="45"/>
      <c r="BM415" s="45"/>
      <c r="BN415" s="45"/>
      <c r="BO415" s="45"/>
      <c r="BP415" s="45"/>
      <c r="BQ415" s="45"/>
      <c r="BR415" s="45"/>
      <c r="BS415" s="45"/>
      <c r="BT415" s="45"/>
      <c r="BU415" s="45"/>
      <c r="BV415" s="45"/>
      <c r="BW415" s="45"/>
      <c r="BX415" s="45"/>
      <c r="BY415" s="45"/>
      <c r="BZ415" s="45"/>
      <c r="CA415" s="45"/>
      <c r="CB415" s="45"/>
      <c r="CC415" s="45"/>
      <c r="CD415" s="45"/>
      <c r="CE415" s="45"/>
      <c r="CF415" s="45"/>
      <c r="CG415" s="45"/>
      <c r="CH415" s="45"/>
    </row>
    <row r="416" spans="1:86" s="2" customFormat="1" ht="12">
      <c r="A416" s="21" t="s">
        <v>136</v>
      </c>
      <c r="B416" s="20" t="s">
        <v>50</v>
      </c>
      <c r="C416" s="20" t="s">
        <v>9</v>
      </c>
      <c r="D416" s="20" t="s">
        <v>5</v>
      </c>
      <c r="E416" s="20" t="s">
        <v>184</v>
      </c>
      <c r="F416" s="20"/>
      <c r="G416" s="64">
        <f>G417</f>
        <v>61279.6</v>
      </c>
      <c r="H416" s="64">
        <f t="shared" ref="H416:H417" si="134">H417</f>
        <v>0</v>
      </c>
      <c r="I416" s="64">
        <f t="shared" si="113"/>
        <v>61279.6</v>
      </c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I416" s="46"/>
      <c r="AJ416" s="46"/>
      <c r="AK416" s="46"/>
      <c r="AL416" s="46"/>
      <c r="AM416" s="46"/>
      <c r="AN416" s="46"/>
      <c r="AO416" s="46"/>
      <c r="AP416" s="46"/>
      <c r="AQ416" s="46"/>
      <c r="AR416" s="46"/>
      <c r="AS416" s="46"/>
      <c r="AT416" s="46"/>
      <c r="AU416" s="46"/>
      <c r="AV416" s="46"/>
      <c r="AW416" s="46"/>
      <c r="AX416" s="46"/>
      <c r="AY416" s="46"/>
      <c r="AZ416" s="46"/>
      <c r="BA416" s="46"/>
      <c r="BB416" s="46"/>
      <c r="BC416" s="46"/>
      <c r="BD416" s="46"/>
      <c r="BE416" s="46"/>
      <c r="BF416" s="46"/>
      <c r="BG416" s="46"/>
      <c r="BH416" s="46"/>
      <c r="BI416" s="46"/>
      <c r="BJ416" s="46"/>
      <c r="BK416" s="46"/>
      <c r="BL416" s="46"/>
      <c r="BM416" s="46"/>
      <c r="BN416" s="46"/>
      <c r="BO416" s="46"/>
      <c r="BP416" s="46"/>
      <c r="BQ416" s="46"/>
      <c r="BR416" s="46"/>
      <c r="BS416" s="46"/>
      <c r="BT416" s="46"/>
      <c r="BU416" s="46"/>
      <c r="BV416" s="46"/>
      <c r="BW416" s="46"/>
      <c r="BX416" s="46"/>
      <c r="BY416" s="46"/>
      <c r="BZ416" s="46"/>
      <c r="CA416" s="46"/>
      <c r="CB416" s="46"/>
      <c r="CC416" s="46"/>
      <c r="CD416" s="46"/>
      <c r="CE416" s="46"/>
      <c r="CF416" s="46"/>
      <c r="CG416" s="46"/>
      <c r="CH416" s="46"/>
    </row>
    <row r="417" spans="1:86" s="2" customFormat="1" ht="12">
      <c r="A417" s="21" t="s">
        <v>117</v>
      </c>
      <c r="B417" s="20" t="s">
        <v>50</v>
      </c>
      <c r="C417" s="20" t="s">
        <v>9</v>
      </c>
      <c r="D417" s="20" t="s">
        <v>5</v>
      </c>
      <c r="E417" s="20" t="s">
        <v>184</v>
      </c>
      <c r="F417" s="20" t="s">
        <v>95</v>
      </c>
      <c r="G417" s="64">
        <f>G418</f>
        <v>61279.6</v>
      </c>
      <c r="H417" s="64">
        <f t="shared" si="134"/>
        <v>0</v>
      </c>
      <c r="I417" s="64">
        <f t="shared" si="113"/>
        <v>61279.6</v>
      </c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I417" s="46"/>
      <c r="AJ417" s="46"/>
      <c r="AK417" s="46"/>
      <c r="AL417" s="46"/>
      <c r="AM417" s="46"/>
      <c r="AN417" s="46"/>
      <c r="AO417" s="46"/>
      <c r="AP417" s="46"/>
      <c r="AQ417" s="46"/>
      <c r="AR417" s="46"/>
      <c r="AS417" s="46"/>
      <c r="AT417" s="46"/>
      <c r="AU417" s="46"/>
      <c r="AV417" s="46"/>
      <c r="AW417" s="46"/>
      <c r="AX417" s="46"/>
      <c r="AY417" s="46"/>
      <c r="AZ417" s="46"/>
      <c r="BA417" s="46"/>
      <c r="BB417" s="46"/>
      <c r="BC417" s="46"/>
      <c r="BD417" s="46"/>
      <c r="BE417" s="46"/>
      <c r="BF417" s="46"/>
      <c r="BG417" s="46"/>
      <c r="BH417" s="46"/>
      <c r="BI417" s="46"/>
      <c r="BJ417" s="46"/>
      <c r="BK417" s="46"/>
      <c r="BL417" s="46"/>
      <c r="BM417" s="46"/>
      <c r="BN417" s="46"/>
      <c r="BO417" s="46"/>
      <c r="BP417" s="46"/>
      <c r="BQ417" s="46"/>
      <c r="BR417" s="46"/>
      <c r="BS417" s="46"/>
      <c r="BT417" s="46"/>
      <c r="BU417" s="46"/>
      <c r="BV417" s="46"/>
      <c r="BW417" s="46"/>
      <c r="BX417" s="46"/>
      <c r="BY417" s="46"/>
      <c r="BZ417" s="46"/>
      <c r="CA417" s="46"/>
      <c r="CB417" s="46"/>
      <c r="CC417" s="46"/>
      <c r="CD417" s="46"/>
      <c r="CE417" s="46"/>
      <c r="CF417" s="46"/>
      <c r="CG417" s="46"/>
      <c r="CH417" s="46"/>
    </row>
    <row r="418" spans="1:86" s="2" customFormat="1" ht="12">
      <c r="A418" s="21" t="s">
        <v>223</v>
      </c>
      <c r="B418" s="20" t="s">
        <v>50</v>
      </c>
      <c r="C418" s="20" t="s">
        <v>9</v>
      </c>
      <c r="D418" s="20" t="s">
        <v>5</v>
      </c>
      <c r="E418" s="20" t="s">
        <v>184</v>
      </c>
      <c r="F418" s="20" t="s">
        <v>224</v>
      </c>
      <c r="G418" s="64">
        <v>61279.6</v>
      </c>
      <c r="H418" s="103"/>
      <c r="I418" s="64">
        <f t="shared" si="113"/>
        <v>61279.6</v>
      </c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I418" s="46"/>
      <c r="AJ418" s="46"/>
      <c r="AK418" s="46"/>
      <c r="AL418" s="46"/>
      <c r="AM418" s="46"/>
      <c r="AN418" s="46"/>
      <c r="AO418" s="46"/>
      <c r="AP418" s="46"/>
      <c r="AQ418" s="46"/>
      <c r="AR418" s="46"/>
      <c r="AS418" s="46"/>
      <c r="AT418" s="46"/>
      <c r="AU418" s="46"/>
      <c r="AV418" s="46"/>
      <c r="AW418" s="46"/>
      <c r="AX418" s="46"/>
      <c r="AY418" s="46"/>
      <c r="AZ418" s="46"/>
      <c r="BA418" s="46"/>
      <c r="BB418" s="46"/>
      <c r="BC418" s="46"/>
      <c r="BD418" s="46"/>
      <c r="BE418" s="46"/>
      <c r="BF418" s="46"/>
      <c r="BG418" s="46"/>
      <c r="BH418" s="46"/>
      <c r="BI418" s="46"/>
      <c r="BJ418" s="46"/>
      <c r="BK418" s="46"/>
      <c r="BL418" s="46"/>
      <c r="BM418" s="46"/>
      <c r="BN418" s="46"/>
      <c r="BO418" s="46"/>
      <c r="BP418" s="46"/>
      <c r="BQ418" s="46"/>
      <c r="BR418" s="46"/>
      <c r="BS418" s="46"/>
      <c r="BT418" s="46"/>
      <c r="BU418" s="46"/>
      <c r="BV418" s="46"/>
      <c r="BW418" s="46"/>
      <c r="BX418" s="46"/>
      <c r="BY418" s="46"/>
      <c r="BZ418" s="46"/>
      <c r="CA418" s="46"/>
      <c r="CB418" s="46"/>
      <c r="CC418" s="46"/>
      <c r="CD418" s="46"/>
      <c r="CE418" s="46"/>
      <c r="CF418" s="46"/>
      <c r="CG418" s="46"/>
      <c r="CH418" s="46"/>
    </row>
    <row r="419" spans="1:86" s="2" customFormat="1" ht="12">
      <c r="A419" s="21" t="s">
        <v>94</v>
      </c>
      <c r="B419" s="20" t="s">
        <v>50</v>
      </c>
      <c r="C419" s="20" t="s">
        <v>9</v>
      </c>
      <c r="D419" s="20" t="s">
        <v>5</v>
      </c>
      <c r="E419" s="20" t="s">
        <v>185</v>
      </c>
      <c r="F419" s="20"/>
      <c r="G419" s="64">
        <f>G420</f>
        <v>48484.2</v>
      </c>
      <c r="H419" s="64">
        <f t="shared" ref="H419:H420" si="135">H420</f>
        <v>0</v>
      </c>
      <c r="I419" s="64">
        <f t="shared" si="113"/>
        <v>48484.2</v>
      </c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I419" s="46"/>
      <c r="AJ419" s="46"/>
      <c r="AK419" s="46"/>
      <c r="AL419" s="46"/>
      <c r="AM419" s="46"/>
      <c r="AN419" s="46"/>
      <c r="AO419" s="46"/>
      <c r="AP419" s="46"/>
      <c r="AQ419" s="46"/>
      <c r="AR419" s="46"/>
      <c r="AS419" s="46"/>
      <c r="AT419" s="46"/>
      <c r="AU419" s="46"/>
      <c r="AV419" s="46"/>
      <c r="AW419" s="46"/>
      <c r="AX419" s="46"/>
      <c r="AY419" s="46"/>
      <c r="AZ419" s="46"/>
      <c r="BA419" s="46"/>
      <c r="BB419" s="46"/>
      <c r="BC419" s="46"/>
      <c r="BD419" s="46"/>
      <c r="BE419" s="46"/>
      <c r="BF419" s="46"/>
      <c r="BG419" s="46"/>
      <c r="BH419" s="46"/>
      <c r="BI419" s="46"/>
      <c r="BJ419" s="46"/>
      <c r="BK419" s="46"/>
      <c r="BL419" s="46"/>
      <c r="BM419" s="46"/>
      <c r="BN419" s="46"/>
      <c r="BO419" s="46"/>
      <c r="BP419" s="46"/>
      <c r="BQ419" s="46"/>
      <c r="BR419" s="46"/>
      <c r="BS419" s="46"/>
      <c r="BT419" s="46"/>
      <c r="BU419" s="46"/>
      <c r="BV419" s="46"/>
      <c r="BW419" s="46"/>
      <c r="BX419" s="46"/>
      <c r="BY419" s="46"/>
      <c r="BZ419" s="46"/>
      <c r="CA419" s="46"/>
      <c r="CB419" s="46"/>
      <c r="CC419" s="46"/>
      <c r="CD419" s="46"/>
      <c r="CE419" s="46"/>
      <c r="CF419" s="46"/>
      <c r="CG419" s="46"/>
      <c r="CH419" s="46"/>
    </row>
    <row r="420" spans="1:86" s="2" customFormat="1" ht="12">
      <c r="A420" s="21" t="s">
        <v>117</v>
      </c>
      <c r="B420" s="20" t="s">
        <v>50</v>
      </c>
      <c r="C420" s="20" t="s">
        <v>9</v>
      </c>
      <c r="D420" s="20" t="s">
        <v>5</v>
      </c>
      <c r="E420" s="20" t="s">
        <v>185</v>
      </c>
      <c r="F420" s="20" t="s">
        <v>95</v>
      </c>
      <c r="G420" s="64">
        <f>G421</f>
        <v>48484.2</v>
      </c>
      <c r="H420" s="64">
        <f t="shared" si="135"/>
        <v>0</v>
      </c>
      <c r="I420" s="64">
        <f t="shared" si="113"/>
        <v>48484.2</v>
      </c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  <c r="AV420" s="46"/>
      <c r="AW420" s="46"/>
      <c r="AX420" s="46"/>
      <c r="AY420" s="46"/>
      <c r="AZ420" s="46"/>
      <c r="BA420" s="46"/>
      <c r="BB420" s="46"/>
      <c r="BC420" s="46"/>
      <c r="BD420" s="46"/>
      <c r="BE420" s="46"/>
      <c r="BF420" s="46"/>
      <c r="BG420" s="46"/>
      <c r="BH420" s="46"/>
      <c r="BI420" s="46"/>
      <c r="BJ420" s="46"/>
      <c r="BK420" s="46"/>
      <c r="BL420" s="46"/>
      <c r="BM420" s="46"/>
      <c r="BN420" s="46"/>
      <c r="BO420" s="46"/>
      <c r="BP420" s="46"/>
      <c r="BQ420" s="46"/>
      <c r="BR420" s="46"/>
      <c r="BS420" s="46"/>
      <c r="BT420" s="46"/>
      <c r="BU420" s="46"/>
      <c r="BV420" s="46"/>
      <c r="BW420" s="46"/>
      <c r="BX420" s="46"/>
      <c r="BY420" s="46"/>
      <c r="BZ420" s="46"/>
      <c r="CA420" s="46"/>
      <c r="CB420" s="46"/>
      <c r="CC420" s="46"/>
      <c r="CD420" s="46"/>
      <c r="CE420" s="46"/>
      <c r="CF420" s="46"/>
      <c r="CG420" s="46"/>
      <c r="CH420" s="46"/>
    </row>
    <row r="421" spans="1:86" s="2" customFormat="1" ht="12.75" customHeight="1">
      <c r="A421" s="21" t="s">
        <v>223</v>
      </c>
      <c r="B421" s="20" t="s">
        <v>50</v>
      </c>
      <c r="C421" s="20" t="s">
        <v>9</v>
      </c>
      <c r="D421" s="20" t="s">
        <v>5</v>
      </c>
      <c r="E421" s="20" t="s">
        <v>185</v>
      </c>
      <c r="F421" s="20" t="s">
        <v>224</v>
      </c>
      <c r="G421" s="64">
        <v>48484.2</v>
      </c>
      <c r="H421" s="103"/>
      <c r="I421" s="64">
        <f t="shared" ref="I421:I485" si="136">G421+H421</f>
        <v>48484.2</v>
      </c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I421" s="46"/>
      <c r="AJ421" s="46"/>
      <c r="AK421" s="46"/>
      <c r="AL421" s="46"/>
      <c r="AM421" s="46"/>
      <c r="AN421" s="46"/>
      <c r="AO421" s="46"/>
      <c r="AP421" s="46"/>
      <c r="AQ421" s="46"/>
      <c r="AR421" s="46"/>
      <c r="AS421" s="46"/>
      <c r="AT421" s="46"/>
      <c r="AU421" s="46"/>
      <c r="AV421" s="46"/>
      <c r="AW421" s="46"/>
      <c r="AX421" s="46"/>
      <c r="AY421" s="46"/>
      <c r="AZ421" s="46"/>
      <c r="BA421" s="46"/>
      <c r="BB421" s="46"/>
      <c r="BC421" s="46"/>
      <c r="BD421" s="46"/>
      <c r="BE421" s="46"/>
      <c r="BF421" s="46"/>
      <c r="BG421" s="46"/>
      <c r="BH421" s="46"/>
      <c r="BI421" s="46"/>
      <c r="BJ421" s="46"/>
      <c r="BK421" s="46"/>
      <c r="BL421" s="46"/>
      <c r="BM421" s="46"/>
      <c r="BN421" s="46"/>
      <c r="BO421" s="46"/>
      <c r="BP421" s="46"/>
      <c r="BQ421" s="46"/>
      <c r="BR421" s="46"/>
      <c r="BS421" s="46"/>
      <c r="BT421" s="46"/>
      <c r="BU421" s="46"/>
      <c r="BV421" s="46"/>
      <c r="BW421" s="46"/>
      <c r="BX421" s="46"/>
      <c r="BY421" s="46"/>
      <c r="BZ421" s="46"/>
      <c r="CA421" s="46"/>
      <c r="CB421" s="46"/>
      <c r="CC421" s="46"/>
      <c r="CD421" s="46"/>
      <c r="CE421" s="46"/>
      <c r="CF421" s="46"/>
      <c r="CG421" s="46"/>
      <c r="CH421" s="46"/>
    </row>
    <row r="422" spans="1:86" s="2" customFormat="1" ht="12" hidden="1">
      <c r="A422" s="21" t="s">
        <v>315</v>
      </c>
      <c r="B422" s="20" t="s">
        <v>50</v>
      </c>
      <c r="C422" s="20" t="s">
        <v>9</v>
      </c>
      <c r="D422" s="20" t="s">
        <v>5</v>
      </c>
      <c r="E422" s="20" t="s">
        <v>338</v>
      </c>
      <c r="F422" s="20"/>
      <c r="G422" s="64">
        <f>G423</f>
        <v>0</v>
      </c>
      <c r="H422" s="103"/>
      <c r="I422" s="64">
        <f t="shared" si="136"/>
        <v>0</v>
      </c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6"/>
      <c r="AK422" s="46"/>
      <c r="AL422" s="46"/>
      <c r="AM422" s="46"/>
      <c r="AN422" s="46"/>
      <c r="AO422" s="46"/>
      <c r="AP422" s="46"/>
      <c r="AQ422" s="46"/>
      <c r="AR422" s="46"/>
      <c r="AS422" s="46"/>
      <c r="AT422" s="46"/>
      <c r="AU422" s="46"/>
      <c r="AV422" s="46"/>
      <c r="AW422" s="46"/>
      <c r="AX422" s="46"/>
      <c r="AY422" s="46"/>
      <c r="AZ422" s="46"/>
      <c r="BA422" s="46"/>
      <c r="BB422" s="46"/>
      <c r="BC422" s="46"/>
      <c r="BD422" s="46"/>
      <c r="BE422" s="46"/>
      <c r="BF422" s="46"/>
      <c r="BG422" s="46"/>
      <c r="BH422" s="46"/>
      <c r="BI422" s="46"/>
      <c r="BJ422" s="46"/>
      <c r="BK422" s="46"/>
      <c r="BL422" s="46"/>
      <c r="BM422" s="46"/>
      <c r="BN422" s="46"/>
      <c r="BO422" s="46"/>
      <c r="BP422" s="46"/>
      <c r="BQ422" s="46"/>
      <c r="BR422" s="46"/>
      <c r="BS422" s="46"/>
      <c r="BT422" s="46"/>
      <c r="BU422" s="46"/>
      <c r="BV422" s="46"/>
      <c r="BW422" s="46"/>
      <c r="BX422" s="46"/>
      <c r="BY422" s="46"/>
      <c r="BZ422" s="46"/>
      <c r="CA422" s="46"/>
      <c r="CB422" s="46"/>
      <c r="CC422" s="46"/>
      <c r="CD422" s="46"/>
      <c r="CE422" s="46"/>
      <c r="CF422" s="46"/>
      <c r="CG422" s="46"/>
      <c r="CH422" s="46"/>
    </row>
    <row r="423" spans="1:86" s="2" customFormat="1" ht="12" hidden="1">
      <c r="A423" s="21" t="s">
        <v>117</v>
      </c>
      <c r="B423" s="20" t="s">
        <v>50</v>
      </c>
      <c r="C423" s="20" t="s">
        <v>9</v>
      </c>
      <c r="D423" s="20" t="s">
        <v>5</v>
      </c>
      <c r="E423" s="20" t="s">
        <v>338</v>
      </c>
      <c r="F423" s="20" t="s">
        <v>95</v>
      </c>
      <c r="G423" s="64">
        <f>G424</f>
        <v>0</v>
      </c>
      <c r="H423" s="103"/>
      <c r="I423" s="64">
        <f t="shared" si="136"/>
        <v>0</v>
      </c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  <c r="AV423" s="46"/>
      <c r="AW423" s="46"/>
      <c r="AX423" s="46"/>
      <c r="AY423" s="46"/>
      <c r="AZ423" s="46"/>
      <c r="BA423" s="46"/>
      <c r="BB423" s="46"/>
      <c r="BC423" s="46"/>
      <c r="BD423" s="46"/>
      <c r="BE423" s="46"/>
      <c r="BF423" s="46"/>
      <c r="BG423" s="46"/>
      <c r="BH423" s="46"/>
      <c r="BI423" s="46"/>
      <c r="BJ423" s="46"/>
      <c r="BK423" s="46"/>
      <c r="BL423" s="46"/>
      <c r="BM423" s="46"/>
      <c r="BN423" s="46"/>
      <c r="BO423" s="46"/>
      <c r="BP423" s="46"/>
      <c r="BQ423" s="46"/>
      <c r="BR423" s="46"/>
      <c r="BS423" s="46"/>
      <c r="BT423" s="46"/>
      <c r="BU423" s="46"/>
      <c r="BV423" s="46"/>
      <c r="BW423" s="46"/>
      <c r="BX423" s="46"/>
      <c r="BY423" s="46"/>
      <c r="BZ423" s="46"/>
      <c r="CA423" s="46"/>
      <c r="CB423" s="46"/>
      <c r="CC423" s="46"/>
      <c r="CD423" s="46"/>
      <c r="CE423" s="46"/>
      <c r="CF423" s="46"/>
      <c r="CG423" s="46"/>
      <c r="CH423" s="46"/>
    </row>
    <row r="424" spans="1:86" s="2" customFormat="1" ht="12" hidden="1">
      <c r="A424" s="21" t="s">
        <v>223</v>
      </c>
      <c r="B424" s="20" t="s">
        <v>50</v>
      </c>
      <c r="C424" s="20" t="s">
        <v>9</v>
      </c>
      <c r="D424" s="20" t="s">
        <v>5</v>
      </c>
      <c r="E424" s="20" t="s">
        <v>338</v>
      </c>
      <c r="F424" s="20" t="s">
        <v>224</v>
      </c>
      <c r="G424" s="64"/>
      <c r="H424" s="103"/>
      <c r="I424" s="64">
        <f t="shared" si="136"/>
        <v>0</v>
      </c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I424" s="46"/>
      <c r="AJ424" s="46"/>
      <c r="AK424" s="46"/>
      <c r="AL424" s="46"/>
      <c r="AM424" s="46"/>
      <c r="AN424" s="46"/>
      <c r="AO424" s="46"/>
      <c r="AP424" s="46"/>
      <c r="AQ424" s="46"/>
      <c r="AR424" s="46"/>
      <c r="AS424" s="46"/>
      <c r="AT424" s="46"/>
      <c r="AU424" s="46"/>
      <c r="AV424" s="46"/>
      <c r="AW424" s="46"/>
      <c r="AX424" s="46"/>
      <c r="AY424" s="46"/>
      <c r="AZ424" s="46"/>
      <c r="BA424" s="46"/>
      <c r="BB424" s="46"/>
      <c r="BC424" s="46"/>
      <c r="BD424" s="46"/>
      <c r="BE424" s="46"/>
      <c r="BF424" s="46"/>
      <c r="BG424" s="46"/>
      <c r="BH424" s="46"/>
      <c r="BI424" s="46"/>
      <c r="BJ424" s="46"/>
      <c r="BK424" s="46"/>
      <c r="BL424" s="46"/>
      <c r="BM424" s="46"/>
      <c r="BN424" s="46"/>
      <c r="BO424" s="46"/>
      <c r="BP424" s="46"/>
      <c r="BQ424" s="46"/>
      <c r="BR424" s="46"/>
      <c r="BS424" s="46"/>
      <c r="BT424" s="46"/>
      <c r="BU424" s="46"/>
      <c r="BV424" s="46"/>
      <c r="BW424" s="46"/>
      <c r="BX424" s="46"/>
      <c r="BY424" s="46"/>
      <c r="BZ424" s="46"/>
      <c r="CA424" s="46"/>
      <c r="CB424" s="46"/>
      <c r="CC424" s="46"/>
      <c r="CD424" s="46"/>
      <c r="CE424" s="46"/>
      <c r="CF424" s="46"/>
      <c r="CG424" s="46"/>
      <c r="CH424" s="46"/>
    </row>
    <row r="425" spans="1:86" s="2" customFormat="1" ht="12" hidden="1">
      <c r="A425" s="21" t="s">
        <v>347</v>
      </c>
      <c r="B425" s="20" t="s">
        <v>50</v>
      </c>
      <c r="C425" s="20" t="s">
        <v>9</v>
      </c>
      <c r="D425" s="20" t="s">
        <v>5</v>
      </c>
      <c r="E425" s="20" t="s">
        <v>339</v>
      </c>
      <c r="F425" s="20"/>
      <c r="G425" s="64">
        <f>G426</f>
        <v>1800</v>
      </c>
      <c r="H425" s="64">
        <f t="shared" ref="H425:H426" si="137">H426</f>
        <v>-1800</v>
      </c>
      <c r="I425" s="64">
        <f t="shared" si="136"/>
        <v>0</v>
      </c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I425" s="46"/>
      <c r="AJ425" s="46"/>
      <c r="AK425" s="46"/>
      <c r="AL425" s="46"/>
      <c r="AM425" s="46"/>
      <c r="AN425" s="46"/>
      <c r="AO425" s="46"/>
      <c r="AP425" s="46"/>
      <c r="AQ425" s="46"/>
      <c r="AR425" s="46"/>
      <c r="AS425" s="46"/>
      <c r="AT425" s="46"/>
      <c r="AU425" s="46"/>
      <c r="AV425" s="46"/>
      <c r="AW425" s="46"/>
      <c r="AX425" s="46"/>
      <c r="AY425" s="46"/>
      <c r="AZ425" s="46"/>
      <c r="BA425" s="46"/>
      <c r="BB425" s="46"/>
      <c r="BC425" s="46"/>
      <c r="BD425" s="46"/>
      <c r="BE425" s="46"/>
      <c r="BF425" s="46"/>
      <c r="BG425" s="46"/>
      <c r="BH425" s="46"/>
      <c r="BI425" s="46"/>
      <c r="BJ425" s="46"/>
      <c r="BK425" s="46"/>
      <c r="BL425" s="46"/>
      <c r="BM425" s="46"/>
      <c r="BN425" s="46"/>
      <c r="BO425" s="46"/>
      <c r="BP425" s="46"/>
      <c r="BQ425" s="46"/>
      <c r="BR425" s="46"/>
      <c r="BS425" s="46"/>
      <c r="BT425" s="46"/>
      <c r="BU425" s="46"/>
      <c r="BV425" s="46"/>
      <c r="BW425" s="46"/>
      <c r="BX425" s="46"/>
      <c r="BY425" s="46"/>
      <c r="BZ425" s="46"/>
      <c r="CA425" s="46"/>
      <c r="CB425" s="46"/>
      <c r="CC425" s="46"/>
      <c r="CD425" s="46"/>
      <c r="CE425" s="46"/>
      <c r="CF425" s="46"/>
      <c r="CG425" s="46"/>
      <c r="CH425" s="46"/>
    </row>
    <row r="426" spans="1:86" s="2" customFormat="1" ht="12" hidden="1">
      <c r="A426" s="21" t="s">
        <v>117</v>
      </c>
      <c r="B426" s="20" t="s">
        <v>50</v>
      </c>
      <c r="C426" s="20" t="s">
        <v>9</v>
      </c>
      <c r="D426" s="20" t="s">
        <v>5</v>
      </c>
      <c r="E426" s="20" t="s">
        <v>339</v>
      </c>
      <c r="F426" s="20" t="s">
        <v>95</v>
      </c>
      <c r="G426" s="64">
        <f>G427</f>
        <v>1800</v>
      </c>
      <c r="H426" s="64">
        <f t="shared" si="137"/>
        <v>-1800</v>
      </c>
      <c r="I426" s="64">
        <f t="shared" si="136"/>
        <v>0</v>
      </c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  <c r="AH426" s="46"/>
      <c r="AI426" s="46"/>
      <c r="AJ426" s="46"/>
      <c r="AK426" s="46"/>
      <c r="AL426" s="46"/>
      <c r="AM426" s="46"/>
      <c r="AN426" s="46"/>
      <c r="AO426" s="46"/>
      <c r="AP426" s="46"/>
      <c r="AQ426" s="46"/>
      <c r="AR426" s="46"/>
      <c r="AS426" s="46"/>
      <c r="AT426" s="46"/>
      <c r="AU426" s="46"/>
      <c r="AV426" s="46"/>
      <c r="AW426" s="46"/>
      <c r="AX426" s="46"/>
      <c r="AY426" s="46"/>
      <c r="AZ426" s="46"/>
      <c r="BA426" s="46"/>
      <c r="BB426" s="46"/>
      <c r="BC426" s="46"/>
      <c r="BD426" s="46"/>
      <c r="BE426" s="46"/>
      <c r="BF426" s="46"/>
      <c r="BG426" s="46"/>
      <c r="BH426" s="46"/>
      <c r="BI426" s="46"/>
      <c r="BJ426" s="46"/>
      <c r="BK426" s="46"/>
      <c r="BL426" s="46"/>
      <c r="BM426" s="46"/>
      <c r="BN426" s="46"/>
      <c r="BO426" s="46"/>
      <c r="BP426" s="46"/>
      <c r="BQ426" s="46"/>
      <c r="BR426" s="46"/>
      <c r="BS426" s="46"/>
      <c r="BT426" s="46"/>
      <c r="BU426" s="46"/>
      <c r="BV426" s="46"/>
      <c r="BW426" s="46"/>
      <c r="BX426" s="46"/>
      <c r="BY426" s="46"/>
      <c r="BZ426" s="46"/>
      <c r="CA426" s="46"/>
      <c r="CB426" s="46"/>
      <c r="CC426" s="46"/>
      <c r="CD426" s="46"/>
      <c r="CE426" s="46"/>
      <c r="CF426" s="46"/>
      <c r="CG426" s="46"/>
      <c r="CH426" s="46"/>
    </row>
    <row r="427" spans="1:86" s="2" customFormat="1" ht="12" hidden="1">
      <c r="A427" s="21" t="s">
        <v>223</v>
      </c>
      <c r="B427" s="20" t="s">
        <v>50</v>
      </c>
      <c r="C427" s="20" t="s">
        <v>9</v>
      </c>
      <c r="D427" s="20" t="s">
        <v>5</v>
      </c>
      <c r="E427" s="20" t="s">
        <v>339</v>
      </c>
      <c r="F427" s="20" t="s">
        <v>224</v>
      </c>
      <c r="G427" s="64">
        <v>1800</v>
      </c>
      <c r="H427" s="103">
        <f>-1800</f>
        <v>-1800</v>
      </c>
      <c r="I427" s="64">
        <f t="shared" si="136"/>
        <v>0</v>
      </c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  <c r="AH427" s="46"/>
      <c r="AI427" s="46"/>
      <c r="AJ427" s="46"/>
      <c r="AK427" s="46"/>
      <c r="AL427" s="46"/>
      <c r="AM427" s="46"/>
      <c r="AN427" s="46"/>
      <c r="AO427" s="46"/>
      <c r="AP427" s="46"/>
      <c r="AQ427" s="46"/>
      <c r="AR427" s="46"/>
      <c r="AS427" s="46"/>
      <c r="AT427" s="46"/>
      <c r="AU427" s="46"/>
      <c r="AV427" s="46"/>
      <c r="AW427" s="46"/>
      <c r="AX427" s="46"/>
      <c r="AY427" s="46"/>
      <c r="AZ427" s="46"/>
      <c r="BA427" s="46"/>
      <c r="BB427" s="46"/>
      <c r="BC427" s="46"/>
      <c r="BD427" s="46"/>
      <c r="BE427" s="46"/>
      <c r="BF427" s="46"/>
      <c r="BG427" s="46"/>
      <c r="BH427" s="46"/>
      <c r="BI427" s="46"/>
      <c r="BJ427" s="46"/>
      <c r="BK427" s="46"/>
      <c r="BL427" s="46"/>
      <c r="BM427" s="46"/>
      <c r="BN427" s="46"/>
      <c r="BO427" s="46"/>
      <c r="BP427" s="46"/>
      <c r="BQ427" s="46"/>
      <c r="BR427" s="46"/>
      <c r="BS427" s="46"/>
      <c r="BT427" s="46"/>
      <c r="BU427" s="46"/>
      <c r="BV427" s="46"/>
      <c r="BW427" s="46"/>
      <c r="BX427" s="46"/>
      <c r="BY427" s="46"/>
      <c r="BZ427" s="46"/>
      <c r="CA427" s="46"/>
      <c r="CB427" s="46"/>
      <c r="CC427" s="46"/>
      <c r="CD427" s="46"/>
      <c r="CE427" s="46"/>
      <c r="CF427" s="46"/>
      <c r="CG427" s="46"/>
      <c r="CH427" s="46"/>
    </row>
    <row r="428" spans="1:86" s="2" customFormat="1" ht="12" hidden="1">
      <c r="A428" s="21" t="s">
        <v>403</v>
      </c>
      <c r="B428" s="20" t="s">
        <v>50</v>
      </c>
      <c r="C428" s="20" t="s">
        <v>9</v>
      </c>
      <c r="D428" s="20" t="s">
        <v>5</v>
      </c>
      <c r="E428" s="20" t="s">
        <v>374</v>
      </c>
      <c r="F428" s="20"/>
      <c r="G428" s="64">
        <f>G429</f>
        <v>750</v>
      </c>
      <c r="H428" s="64">
        <f>H429</f>
        <v>-750</v>
      </c>
      <c r="I428" s="64">
        <f t="shared" si="136"/>
        <v>0</v>
      </c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  <c r="AG428" s="46"/>
      <c r="AH428" s="46"/>
      <c r="AI428" s="46"/>
      <c r="AJ428" s="46"/>
      <c r="AK428" s="46"/>
      <c r="AL428" s="46"/>
      <c r="AM428" s="46"/>
      <c r="AN428" s="46"/>
      <c r="AO428" s="46"/>
      <c r="AP428" s="46"/>
      <c r="AQ428" s="46"/>
      <c r="AR428" s="46"/>
      <c r="AS428" s="46"/>
      <c r="AT428" s="46"/>
      <c r="AU428" s="46"/>
      <c r="AV428" s="46"/>
      <c r="AW428" s="46"/>
      <c r="AX428" s="46"/>
      <c r="AY428" s="46"/>
      <c r="AZ428" s="46"/>
      <c r="BA428" s="46"/>
      <c r="BB428" s="46"/>
      <c r="BC428" s="46"/>
      <c r="BD428" s="46"/>
      <c r="BE428" s="46"/>
      <c r="BF428" s="46"/>
      <c r="BG428" s="46"/>
      <c r="BH428" s="46"/>
      <c r="BI428" s="46"/>
      <c r="BJ428" s="46"/>
      <c r="BK428" s="46"/>
      <c r="BL428" s="46"/>
      <c r="BM428" s="46"/>
      <c r="BN428" s="46"/>
      <c r="BO428" s="46"/>
      <c r="BP428" s="46"/>
      <c r="BQ428" s="46"/>
      <c r="BR428" s="46"/>
      <c r="BS428" s="46"/>
      <c r="BT428" s="46"/>
      <c r="BU428" s="46"/>
      <c r="BV428" s="46"/>
      <c r="BW428" s="46"/>
      <c r="BX428" s="46"/>
      <c r="BY428" s="46"/>
      <c r="BZ428" s="46"/>
      <c r="CA428" s="46"/>
      <c r="CB428" s="46"/>
      <c r="CC428" s="46"/>
      <c r="CD428" s="46"/>
      <c r="CE428" s="46"/>
      <c r="CF428" s="46"/>
      <c r="CG428" s="46"/>
      <c r="CH428" s="46"/>
    </row>
    <row r="429" spans="1:86" s="2" customFormat="1" ht="12" hidden="1">
      <c r="A429" s="21" t="s">
        <v>117</v>
      </c>
      <c r="B429" s="20" t="s">
        <v>50</v>
      </c>
      <c r="C429" s="20" t="s">
        <v>9</v>
      </c>
      <c r="D429" s="20" t="s">
        <v>5</v>
      </c>
      <c r="E429" s="20" t="s">
        <v>374</v>
      </c>
      <c r="F429" s="20" t="s">
        <v>95</v>
      </c>
      <c r="G429" s="64">
        <f>G430</f>
        <v>750</v>
      </c>
      <c r="H429" s="64">
        <f>H430</f>
        <v>-750</v>
      </c>
      <c r="I429" s="64">
        <f t="shared" si="136"/>
        <v>0</v>
      </c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I429" s="46"/>
      <c r="AJ429" s="46"/>
      <c r="AK429" s="46"/>
      <c r="AL429" s="46"/>
      <c r="AM429" s="46"/>
      <c r="AN429" s="46"/>
      <c r="AO429" s="46"/>
      <c r="AP429" s="46"/>
      <c r="AQ429" s="46"/>
      <c r="AR429" s="46"/>
      <c r="AS429" s="46"/>
      <c r="AT429" s="46"/>
      <c r="AU429" s="46"/>
      <c r="AV429" s="46"/>
      <c r="AW429" s="46"/>
      <c r="AX429" s="46"/>
      <c r="AY429" s="46"/>
      <c r="AZ429" s="46"/>
      <c r="BA429" s="46"/>
      <c r="BB429" s="46"/>
      <c r="BC429" s="46"/>
      <c r="BD429" s="46"/>
      <c r="BE429" s="46"/>
      <c r="BF429" s="46"/>
      <c r="BG429" s="46"/>
      <c r="BH429" s="46"/>
      <c r="BI429" s="46"/>
      <c r="BJ429" s="46"/>
      <c r="BK429" s="46"/>
      <c r="BL429" s="46"/>
      <c r="BM429" s="46"/>
      <c r="BN429" s="46"/>
      <c r="BO429" s="46"/>
      <c r="BP429" s="46"/>
      <c r="BQ429" s="46"/>
      <c r="BR429" s="46"/>
      <c r="BS429" s="46"/>
      <c r="BT429" s="46"/>
      <c r="BU429" s="46"/>
      <c r="BV429" s="46"/>
      <c r="BW429" s="46"/>
      <c r="BX429" s="46"/>
      <c r="BY429" s="46"/>
      <c r="BZ429" s="46"/>
      <c r="CA429" s="46"/>
      <c r="CB429" s="46"/>
      <c r="CC429" s="46"/>
      <c r="CD429" s="46"/>
      <c r="CE429" s="46"/>
      <c r="CF429" s="46"/>
      <c r="CG429" s="46"/>
      <c r="CH429" s="46"/>
    </row>
    <row r="430" spans="1:86" s="2" customFormat="1" ht="12.75" hidden="1" customHeight="1">
      <c r="A430" s="21" t="s">
        <v>223</v>
      </c>
      <c r="B430" s="20" t="s">
        <v>50</v>
      </c>
      <c r="C430" s="20" t="s">
        <v>9</v>
      </c>
      <c r="D430" s="20" t="s">
        <v>5</v>
      </c>
      <c r="E430" s="20" t="s">
        <v>374</v>
      </c>
      <c r="F430" s="20" t="s">
        <v>224</v>
      </c>
      <c r="G430" s="64">
        <v>750</v>
      </c>
      <c r="H430" s="103">
        <f>-750</f>
        <v>-750</v>
      </c>
      <c r="I430" s="64">
        <f t="shared" si="136"/>
        <v>0</v>
      </c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I430" s="46"/>
      <c r="AJ430" s="46"/>
      <c r="AK430" s="46"/>
      <c r="AL430" s="46"/>
      <c r="AM430" s="46"/>
      <c r="AN430" s="46"/>
      <c r="AO430" s="46"/>
      <c r="AP430" s="46"/>
      <c r="AQ430" s="46"/>
      <c r="AR430" s="46"/>
      <c r="AS430" s="46"/>
      <c r="AT430" s="46"/>
      <c r="AU430" s="46"/>
      <c r="AV430" s="46"/>
      <c r="AW430" s="46"/>
      <c r="AX430" s="46"/>
      <c r="AY430" s="46"/>
      <c r="AZ430" s="46"/>
      <c r="BA430" s="46"/>
      <c r="BB430" s="46"/>
      <c r="BC430" s="46"/>
      <c r="BD430" s="46"/>
      <c r="BE430" s="46"/>
      <c r="BF430" s="46"/>
      <c r="BG430" s="46"/>
      <c r="BH430" s="46"/>
      <c r="BI430" s="46"/>
      <c r="BJ430" s="46"/>
      <c r="BK430" s="46"/>
      <c r="BL430" s="46"/>
      <c r="BM430" s="46"/>
      <c r="BN430" s="46"/>
      <c r="BO430" s="46"/>
      <c r="BP430" s="46"/>
      <c r="BQ430" s="46"/>
      <c r="BR430" s="46"/>
      <c r="BS430" s="46"/>
      <c r="BT430" s="46"/>
      <c r="BU430" s="46"/>
      <c r="BV430" s="46"/>
      <c r="BW430" s="46"/>
      <c r="BX430" s="46"/>
      <c r="BY430" s="46"/>
      <c r="BZ430" s="46"/>
      <c r="CA430" s="46"/>
      <c r="CB430" s="46"/>
      <c r="CC430" s="46"/>
      <c r="CD430" s="46"/>
      <c r="CE430" s="46"/>
      <c r="CF430" s="46"/>
      <c r="CG430" s="46"/>
      <c r="CH430" s="46"/>
    </row>
    <row r="431" spans="1:86" s="2" customFormat="1" ht="12" hidden="1">
      <c r="A431" s="21" t="s">
        <v>376</v>
      </c>
      <c r="B431" s="20" t="s">
        <v>50</v>
      </c>
      <c r="C431" s="20" t="s">
        <v>9</v>
      </c>
      <c r="D431" s="20" t="s">
        <v>5</v>
      </c>
      <c r="E431" s="20" t="s">
        <v>375</v>
      </c>
      <c r="F431" s="20"/>
      <c r="G431" s="64">
        <f>G432</f>
        <v>0</v>
      </c>
      <c r="H431" s="103"/>
      <c r="I431" s="64">
        <f t="shared" si="136"/>
        <v>0</v>
      </c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I431" s="46"/>
      <c r="AJ431" s="46"/>
      <c r="AK431" s="46"/>
      <c r="AL431" s="46"/>
      <c r="AM431" s="46"/>
      <c r="AN431" s="46"/>
      <c r="AO431" s="46"/>
      <c r="AP431" s="46"/>
      <c r="AQ431" s="46"/>
      <c r="AR431" s="46"/>
      <c r="AS431" s="46"/>
      <c r="AT431" s="46"/>
      <c r="AU431" s="46"/>
      <c r="AV431" s="46"/>
      <c r="AW431" s="46"/>
      <c r="AX431" s="46"/>
      <c r="AY431" s="46"/>
      <c r="AZ431" s="46"/>
      <c r="BA431" s="46"/>
      <c r="BB431" s="46"/>
      <c r="BC431" s="46"/>
      <c r="BD431" s="46"/>
      <c r="BE431" s="46"/>
      <c r="BF431" s="46"/>
      <c r="BG431" s="46"/>
      <c r="BH431" s="46"/>
      <c r="BI431" s="46"/>
      <c r="BJ431" s="46"/>
      <c r="BK431" s="46"/>
      <c r="BL431" s="46"/>
      <c r="BM431" s="46"/>
      <c r="BN431" s="46"/>
      <c r="BO431" s="46"/>
      <c r="BP431" s="46"/>
      <c r="BQ431" s="46"/>
      <c r="BR431" s="46"/>
      <c r="BS431" s="46"/>
      <c r="BT431" s="46"/>
      <c r="BU431" s="46"/>
      <c r="BV431" s="46"/>
      <c r="BW431" s="46"/>
      <c r="BX431" s="46"/>
      <c r="BY431" s="46"/>
      <c r="BZ431" s="46"/>
      <c r="CA431" s="46"/>
      <c r="CB431" s="46"/>
      <c r="CC431" s="46"/>
      <c r="CD431" s="46"/>
      <c r="CE431" s="46"/>
      <c r="CF431" s="46"/>
      <c r="CG431" s="46"/>
      <c r="CH431" s="46"/>
    </row>
    <row r="432" spans="1:86" s="2" customFormat="1" ht="12" hidden="1">
      <c r="A432" s="21" t="s">
        <v>117</v>
      </c>
      <c r="B432" s="20" t="s">
        <v>50</v>
      </c>
      <c r="C432" s="20" t="s">
        <v>9</v>
      </c>
      <c r="D432" s="20" t="s">
        <v>5</v>
      </c>
      <c r="E432" s="20" t="s">
        <v>375</v>
      </c>
      <c r="F432" s="20" t="s">
        <v>95</v>
      </c>
      <c r="G432" s="64">
        <f>G433</f>
        <v>0</v>
      </c>
      <c r="H432" s="103"/>
      <c r="I432" s="64">
        <f t="shared" si="136"/>
        <v>0</v>
      </c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I432" s="46"/>
      <c r="AJ432" s="46"/>
      <c r="AK432" s="46"/>
      <c r="AL432" s="46"/>
      <c r="AM432" s="46"/>
      <c r="AN432" s="46"/>
      <c r="AO432" s="46"/>
      <c r="AP432" s="46"/>
      <c r="AQ432" s="46"/>
      <c r="AR432" s="46"/>
      <c r="AS432" s="46"/>
      <c r="AT432" s="46"/>
      <c r="AU432" s="46"/>
      <c r="AV432" s="46"/>
      <c r="AW432" s="46"/>
      <c r="AX432" s="46"/>
      <c r="AY432" s="46"/>
      <c r="AZ432" s="46"/>
      <c r="BA432" s="46"/>
      <c r="BB432" s="46"/>
      <c r="BC432" s="46"/>
      <c r="BD432" s="46"/>
      <c r="BE432" s="46"/>
      <c r="BF432" s="46"/>
      <c r="BG432" s="46"/>
      <c r="BH432" s="46"/>
      <c r="BI432" s="46"/>
      <c r="BJ432" s="46"/>
      <c r="BK432" s="46"/>
      <c r="BL432" s="46"/>
      <c r="BM432" s="46"/>
      <c r="BN432" s="46"/>
      <c r="BO432" s="46"/>
      <c r="BP432" s="46"/>
      <c r="BQ432" s="46"/>
      <c r="BR432" s="46"/>
      <c r="BS432" s="46"/>
      <c r="BT432" s="46"/>
      <c r="BU432" s="46"/>
      <c r="BV432" s="46"/>
      <c r="BW432" s="46"/>
      <c r="BX432" s="46"/>
      <c r="BY432" s="46"/>
      <c r="BZ432" s="46"/>
      <c r="CA432" s="46"/>
      <c r="CB432" s="46"/>
      <c r="CC432" s="46"/>
      <c r="CD432" s="46"/>
      <c r="CE432" s="46"/>
      <c r="CF432" s="46"/>
      <c r="CG432" s="46"/>
      <c r="CH432" s="46"/>
    </row>
    <row r="433" spans="1:86" s="2" customFormat="1" ht="12" hidden="1">
      <c r="A433" s="21" t="s">
        <v>223</v>
      </c>
      <c r="B433" s="20" t="s">
        <v>50</v>
      </c>
      <c r="C433" s="20" t="s">
        <v>9</v>
      </c>
      <c r="D433" s="20" t="s">
        <v>5</v>
      </c>
      <c r="E433" s="20" t="s">
        <v>375</v>
      </c>
      <c r="F433" s="20" t="s">
        <v>224</v>
      </c>
      <c r="G433" s="64"/>
      <c r="H433" s="103"/>
      <c r="I433" s="64">
        <f t="shared" si="136"/>
        <v>0</v>
      </c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  <c r="AO433" s="46"/>
      <c r="AP433" s="46"/>
      <c r="AQ433" s="46"/>
      <c r="AR433" s="46"/>
      <c r="AS433" s="46"/>
      <c r="AT433" s="46"/>
      <c r="AU433" s="46"/>
      <c r="AV433" s="46"/>
      <c r="AW433" s="46"/>
      <c r="AX433" s="46"/>
      <c r="AY433" s="46"/>
      <c r="AZ433" s="46"/>
      <c r="BA433" s="46"/>
      <c r="BB433" s="46"/>
      <c r="BC433" s="46"/>
      <c r="BD433" s="46"/>
      <c r="BE433" s="46"/>
      <c r="BF433" s="46"/>
      <c r="BG433" s="46"/>
      <c r="BH433" s="46"/>
      <c r="BI433" s="46"/>
      <c r="BJ433" s="46"/>
      <c r="BK433" s="46"/>
      <c r="BL433" s="46"/>
      <c r="BM433" s="46"/>
      <c r="BN433" s="46"/>
      <c r="BO433" s="46"/>
      <c r="BP433" s="46"/>
      <c r="BQ433" s="46"/>
      <c r="BR433" s="46"/>
      <c r="BS433" s="46"/>
      <c r="BT433" s="46"/>
      <c r="BU433" s="46"/>
      <c r="BV433" s="46"/>
      <c r="BW433" s="46"/>
      <c r="BX433" s="46"/>
      <c r="BY433" s="46"/>
      <c r="BZ433" s="46"/>
      <c r="CA433" s="46"/>
      <c r="CB433" s="46"/>
      <c r="CC433" s="46"/>
      <c r="CD433" s="46"/>
      <c r="CE433" s="46"/>
      <c r="CF433" s="46"/>
      <c r="CG433" s="46"/>
      <c r="CH433" s="46"/>
    </row>
    <row r="434" spans="1:86" s="2" customFormat="1" ht="12">
      <c r="A434" s="21" t="s">
        <v>131</v>
      </c>
      <c r="B434" s="20" t="s">
        <v>50</v>
      </c>
      <c r="C434" s="20" t="s">
        <v>9</v>
      </c>
      <c r="D434" s="20" t="s">
        <v>5</v>
      </c>
      <c r="E434" s="20" t="s">
        <v>261</v>
      </c>
      <c r="F434" s="20"/>
      <c r="G434" s="64">
        <f>G438+G441+G435</f>
        <v>6560.8</v>
      </c>
      <c r="H434" s="64">
        <f t="shared" ref="H434" si="138">H438+H441+H435</f>
        <v>0</v>
      </c>
      <c r="I434" s="64">
        <f t="shared" si="136"/>
        <v>6560.8</v>
      </c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  <c r="AV434" s="46"/>
      <c r="AW434" s="46"/>
      <c r="AX434" s="46"/>
      <c r="AY434" s="46"/>
      <c r="AZ434" s="46"/>
      <c r="BA434" s="46"/>
      <c r="BB434" s="46"/>
      <c r="BC434" s="46"/>
      <c r="BD434" s="46"/>
      <c r="BE434" s="46"/>
      <c r="BF434" s="46"/>
      <c r="BG434" s="46"/>
      <c r="BH434" s="46"/>
      <c r="BI434" s="46"/>
      <c r="BJ434" s="46"/>
      <c r="BK434" s="46"/>
      <c r="BL434" s="46"/>
      <c r="BM434" s="46"/>
      <c r="BN434" s="46"/>
      <c r="BO434" s="46"/>
      <c r="BP434" s="46"/>
      <c r="BQ434" s="46"/>
      <c r="BR434" s="46"/>
      <c r="BS434" s="46"/>
      <c r="BT434" s="46"/>
      <c r="BU434" s="46"/>
      <c r="BV434" s="46"/>
      <c r="BW434" s="46"/>
      <c r="BX434" s="46"/>
      <c r="BY434" s="46"/>
      <c r="BZ434" s="46"/>
      <c r="CA434" s="46"/>
      <c r="CB434" s="46"/>
      <c r="CC434" s="46"/>
      <c r="CD434" s="46"/>
      <c r="CE434" s="46"/>
      <c r="CF434" s="46"/>
      <c r="CG434" s="46"/>
      <c r="CH434" s="46"/>
    </row>
    <row r="435" spans="1:86" s="2" customFormat="1" ht="39.75" customHeight="1">
      <c r="A435" s="21" t="s">
        <v>135</v>
      </c>
      <c r="B435" s="20" t="s">
        <v>50</v>
      </c>
      <c r="C435" s="20" t="s">
        <v>9</v>
      </c>
      <c r="D435" s="20" t="s">
        <v>5</v>
      </c>
      <c r="E435" s="20" t="s">
        <v>299</v>
      </c>
      <c r="F435" s="20"/>
      <c r="G435" s="64">
        <f>G436</f>
        <v>5814</v>
      </c>
      <c r="H435" s="64">
        <f t="shared" ref="H435:H436" si="139">H436</f>
        <v>0</v>
      </c>
      <c r="I435" s="64">
        <f t="shared" si="136"/>
        <v>5814</v>
      </c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</row>
    <row r="436" spans="1:86" s="2" customFormat="1" ht="12">
      <c r="A436" s="21" t="s">
        <v>117</v>
      </c>
      <c r="B436" s="20" t="s">
        <v>50</v>
      </c>
      <c r="C436" s="20" t="s">
        <v>9</v>
      </c>
      <c r="D436" s="20" t="s">
        <v>5</v>
      </c>
      <c r="E436" s="20" t="s">
        <v>299</v>
      </c>
      <c r="F436" s="20" t="s">
        <v>95</v>
      </c>
      <c r="G436" s="64">
        <f>G437</f>
        <v>5814</v>
      </c>
      <c r="H436" s="64">
        <f t="shared" si="139"/>
        <v>0</v>
      </c>
      <c r="I436" s="64">
        <f t="shared" si="136"/>
        <v>5814</v>
      </c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</row>
    <row r="437" spans="1:86" s="2" customFormat="1" ht="12">
      <c r="A437" s="21" t="s">
        <v>223</v>
      </c>
      <c r="B437" s="20" t="s">
        <v>50</v>
      </c>
      <c r="C437" s="20" t="s">
        <v>9</v>
      </c>
      <c r="D437" s="20" t="s">
        <v>5</v>
      </c>
      <c r="E437" s="20" t="s">
        <v>299</v>
      </c>
      <c r="F437" s="20" t="s">
        <v>224</v>
      </c>
      <c r="G437" s="64">
        <v>5814</v>
      </c>
      <c r="H437" s="103"/>
      <c r="I437" s="64">
        <f t="shared" si="136"/>
        <v>5814</v>
      </c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</row>
    <row r="438" spans="1:86" s="2" customFormat="1" ht="24">
      <c r="A438" s="21" t="s">
        <v>99</v>
      </c>
      <c r="B438" s="20" t="s">
        <v>50</v>
      </c>
      <c r="C438" s="20" t="s">
        <v>9</v>
      </c>
      <c r="D438" s="20" t="s">
        <v>5</v>
      </c>
      <c r="E438" s="20" t="s">
        <v>268</v>
      </c>
      <c r="F438" s="20"/>
      <c r="G438" s="64">
        <f>G439</f>
        <v>731.8</v>
      </c>
      <c r="H438" s="64">
        <f t="shared" ref="H438:H439" si="140">H439</f>
        <v>0</v>
      </c>
      <c r="I438" s="64">
        <f t="shared" si="136"/>
        <v>731.8</v>
      </c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</row>
    <row r="439" spans="1:86" s="2" customFormat="1" ht="14.25" customHeight="1">
      <c r="A439" s="21" t="s">
        <v>96</v>
      </c>
      <c r="B439" s="20" t="s">
        <v>50</v>
      </c>
      <c r="C439" s="20" t="s">
        <v>9</v>
      </c>
      <c r="D439" s="20" t="s">
        <v>5</v>
      </c>
      <c r="E439" s="20" t="s">
        <v>270</v>
      </c>
      <c r="F439" s="20" t="s">
        <v>95</v>
      </c>
      <c r="G439" s="64">
        <f>G440</f>
        <v>731.8</v>
      </c>
      <c r="H439" s="64">
        <f t="shared" si="140"/>
        <v>0</v>
      </c>
      <c r="I439" s="64">
        <f t="shared" si="136"/>
        <v>731.8</v>
      </c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</row>
    <row r="440" spans="1:86" s="2" customFormat="1" ht="12">
      <c r="A440" s="21" t="s">
        <v>223</v>
      </c>
      <c r="B440" s="20" t="s">
        <v>50</v>
      </c>
      <c r="C440" s="20" t="s">
        <v>9</v>
      </c>
      <c r="D440" s="20" t="s">
        <v>5</v>
      </c>
      <c r="E440" s="20" t="s">
        <v>268</v>
      </c>
      <c r="F440" s="20" t="s">
        <v>224</v>
      </c>
      <c r="G440" s="64">
        <v>731.8</v>
      </c>
      <c r="H440" s="103"/>
      <c r="I440" s="64">
        <f t="shared" si="136"/>
        <v>731.8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24">
      <c r="A441" s="21" t="s">
        <v>97</v>
      </c>
      <c r="B441" s="20" t="s">
        <v>50</v>
      </c>
      <c r="C441" s="20" t="s">
        <v>9</v>
      </c>
      <c r="D441" s="20" t="s">
        <v>5</v>
      </c>
      <c r="E441" s="20" t="s">
        <v>271</v>
      </c>
      <c r="F441" s="20"/>
      <c r="G441" s="64">
        <f>G442</f>
        <v>15</v>
      </c>
      <c r="H441" s="64">
        <f t="shared" ref="H441:H442" si="141">H442</f>
        <v>0</v>
      </c>
      <c r="I441" s="64">
        <f t="shared" si="136"/>
        <v>15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3.5" customHeight="1">
      <c r="A442" s="21" t="s">
        <v>96</v>
      </c>
      <c r="B442" s="20" t="s">
        <v>50</v>
      </c>
      <c r="C442" s="20" t="s">
        <v>9</v>
      </c>
      <c r="D442" s="20" t="s">
        <v>5</v>
      </c>
      <c r="E442" s="20" t="s">
        <v>271</v>
      </c>
      <c r="F442" s="20" t="s">
        <v>95</v>
      </c>
      <c r="G442" s="64">
        <f>G443</f>
        <v>15</v>
      </c>
      <c r="H442" s="64">
        <f t="shared" si="141"/>
        <v>0</v>
      </c>
      <c r="I442" s="64">
        <f t="shared" si="136"/>
        <v>15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1" t="s">
        <v>223</v>
      </c>
      <c r="B443" s="20" t="s">
        <v>50</v>
      </c>
      <c r="C443" s="20" t="s">
        <v>9</v>
      </c>
      <c r="D443" s="20" t="s">
        <v>5</v>
      </c>
      <c r="E443" s="20" t="s">
        <v>271</v>
      </c>
      <c r="F443" s="20" t="s">
        <v>224</v>
      </c>
      <c r="G443" s="64">
        <v>15</v>
      </c>
      <c r="H443" s="103"/>
      <c r="I443" s="64">
        <f t="shared" si="136"/>
        <v>15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1" t="s">
        <v>454</v>
      </c>
      <c r="B444" s="20" t="s">
        <v>50</v>
      </c>
      <c r="C444" s="20" t="s">
        <v>9</v>
      </c>
      <c r="D444" s="20" t="s">
        <v>5</v>
      </c>
      <c r="E444" s="20" t="s">
        <v>455</v>
      </c>
      <c r="F444" s="20"/>
      <c r="G444" s="64">
        <f>G445+G448+G451</f>
        <v>0</v>
      </c>
      <c r="H444" s="64">
        <f>H445+H448+H451</f>
        <v>3016.1</v>
      </c>
      <c r="I444" s="64">
        <f t="shared" si="136"/>
        <v>3016.1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2">
      <c r="A445" s="21" t="s">
        <v>456</v>
      </c>
      <c r="B445" s="20" t="s">
        <v>50</v>
      </c>
      <c r="C445" s="20" t="s">
        <v>9</v>
      </c>
      <c r="D445" s="20" t="s">
        <v>5</v>
      </c>
      <c r="E445" s="20" t="s">
        <v>459</v>
      </c>
      <c r="F445" s="20"/>
      <c r="G445" s="64">
        <f>G446</f>
        <v>0</v>
      </c>
      <c r="H445" s="64">
        <f>H446</f>
        <v>466.1</v>
      </c>
      <c r="I445" s="64">
        <f t="shared" si="136"/>
        <v>466.1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4.25" customHeight="1">
      <c r="A446" s="21" t="s">
        <v>96</v>
      </c>
      <c r="B446" s="20" t="s">
        <v>50</v>
      </c>
      <c r="C446" s="20" t="s">
        <v>9</v>
      </c>
      <c r="D446" s="20" t="s">
        <v>5</v>
      </c>
      <c r="E446" s="20" t="s">
        <v>459</v>
      </c>
      <c r="F446" s="20" t="s">
        <v>95</v>
      </c>
      <c r="G446" s="64">
        <f>G447</f>
        <v>0</v>
      </c>
      <c r="H446" s="64">
        <f>H447</f>
        <v>466.1</v>
      </c>
      <c r="I446" s="64">
        <f t="shared" si="136"/>
        <v>466.1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12">
      <c r="A447" s="21" t="s">
        <v>223</v>
      </c>
      <c r="B447" s="20" t="s">
        <v>50</v>
      </c>
      <c r="C447" s="20" t="s">
        <v>9</v>
      </c>
      <c r="D447" s="20" t="s">
        <v>5</v>
      </c>
      <c r="E447" s="20" t="s">
        <v>459</v>
      </c>
      <c r="F447" s="20" t="s">
        <v>224</v>
      </c>
      <c r="G447" s="64">
        <v>0</v>
      </c>
      <c r="H447" s="103">
        <v>466.1</v>
      </c>
      <c r="I447" s="64">
        <f t="shared" si="136"/>
        <v>466.1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12">
      <c r="A448" s="21" t="s">
        <v>403</v>
      </c>
      <c r="B448" s="20" t="s">
        <v>50</v>
      </c>
      <c r="C448" s="20" t="s">
        <v>9</v>
      </c>
      <c r="D448" s="20" t="s">
        <v>5</v>
      </c>
      <c r="E448" s="20" t="s">
        <v>462</v>
      </c>
      <c r="F448" s="20"/>
      <c r="G448" s="64">
        <f>G449</f>
        <v>0</v>
      </c>
      <c r="H448" s="64">
        <f>H449</f>
        <v>750</v>
      </c>
      <c r="I448" s="64">
        <f t="shared" si="136"/>
        <v>750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21" t="s">
        <v>117</v>
      </c>
      <c r="B449" s="20" t="s">
        <v>50</v>
      </c>
      <c r="C449" s="20" t="s">
        <v>9</v>
      </c>
      <c r="D449" s="20" t="s">
        <v>5</v>
      </c>
      <c r="E449" s="20" t="s">
        <v>462</v>
      </c>
      <c r="F449" s="20" t="s">
        <v>95</v>
      </c>
      <c r="G449" s="64">
        <f>G450</f>
        <v>0</v>
      </c>
      <c r="H449" s="64">
        <f>H450</f>
        <v>750</v>
      </c>
      <c r="I449" s="64">
        <f t="shared" si="136"/>
        <v>750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1" t="s">
        <v>223</v>
      </c>
      <c r="B450" s="20" t="s">
        <v>50</v>
      </c>
      <c r="C450" s="20" t="s">
        <v>9</v>
      </c>
      <c r="D450" s="20" t="s">
        <v>5</v>
      </c>
      <c r="E450" s="20" t="s">
        <v>462</v>
      </c>
      <c r="F450" s="20" t="s">
        <v>224</v>
      </c>
      <c r="G450" s="64">
        <v>0</v>
      </c>
      <c r="H450" s="103">
        <v>750</v>
      </c>
      <c r="I450" s="64">
        <f t="shared" si="136"/>
        <v>750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1" t="s">
        <v>347</v>
      </c>
      <c r="B451" s="20" t="s">
        <v>50</v>
      </c>
      <c r="C451" s="20" t="s">
        <v>9</v>
      </c>
      <c r="D451" s="20" t="s">
        <v>5</v>
      </c>
      <c r="E451" s="20" t="s">
        <v>463</v>
      </c>
      <c r="F451" s="20"/>
      <c r="G451" s="64">
        <f>G452</f>
        <v>0</v>
      </c>
      <c r="H451" s="64">
        <f t="shared" ref="H451:H452" si="142">H452</f>
        <v>1800</v>
      </c>
      <c r="I451" s="64">
        <f t="shared" si="136"/>
        <v>1800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>
      <c r="A452" s="21" t="s">
        <v>117</v>
      </c>
      <c r="B452" s="20" t="s">
        <v>50</v>
      </c>
      <c r="C452" s="20" t="s">
        <v>9</v>
      </c>
      <c r="D452" s="20" t="s">
        <v>5</v>
      </c>
      <c r="E452" s="20" t="s">
        <v>463</v>
      </c>
      <c r="F452" s="20" t="s">
        <v>95</v>
      </c>
      <c r="G452" s="64">
        <f>G453</f>
        <v>0</v>
      </c>
      <c r="H452" s="64">
        <f t="shared" si="142"/>
        <v>1800</v>
      </c>
      <c r="I452" s="64">
        <f t="shared" si="136"/>
        <v>1800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21" t="s">
        <v>223</v>
      </c>
      <c r="B453" s="20" t="s">
        <v>50</v>
      </c>
      <c r="C453" s="20" t="s">
        <v>9</v>
      </c>
      <c r="D453" s="20" t="s">
        <v>5</v>
      </c>
      <c r="E453" s="20" t="s">
        <v>463</v>
      </c>
      <c r="F453" s="20" t="s">
        <v>224</v>
      </c>
      <c r="G453" s="64">
        <v>0</v>
      </c>
      <c r="H453" s="103">
        <v>1800</v>
      </c>
      <c r="I453" s="64">
        <f t="shared" si="136"/>
        <v>1800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22" t="s">
        <v>18</v>
      </c>
      <c r="B454" s="18" t="s">
        <v>50</v>
      </c>
      <c r="C454" s="18" t="s">
        <v>9</v>
      </c>
      <c r="D454" s="18" t="s">
        <v>6</v>
      </c>
      <c r="E454" s="18"/>
      <c r="F454" s="18"/>
      <c r="G454" s="65">
        <f>G455</f>
        <v>270237.59999999998</v>
      </c>
      <c r="H454" s="65">
        <f t="shared" ref="H454" si="143">H455</f>
        <v>7646.6</v>
      </c>
      <c r="I454" s="65">
        <f t="shared" si="136"/>
        <v>277884.19999999995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>
      <c r="A455" s="21" t="s">
        <v>413</v>
      </c>
      <c r="B455" s="20" t="s">
        <v>50</v>
      </c>
      <c r="C455" s="20" t="s">
        <v>9</v>
      </c>
      <c r="D455" s="20" t="s">
        <v>6</v>
      </c>
      <c r="E455" s="20" t="s">
        <v>182</v>
      </c>
      <c r="F455" s="20"/>
      <c r="G455" s="64">
        <f>G456+G478+G488+G492</f>
        <v>270237.59999999998</v>
      </c>
      <c r="H455" s="64">
        <f>H456+H478+H488+H492</f>
        <v>7646.6</v>
      </c>
      <c r="I455" s="64">
        <f t="shared" si="136"/>
        <v>277884.19999999995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21" t="s">
        <v>415</v>
      </c>
      <c r="B456" s="20" t="s">
        <v>50</v>
      </c>
      <c r="C456" s="20" t="s">
        <v>9</v>
      </c>
      <c r="D456" s="20" t="s">
        <v>6</v>
      </c>
      <c r="E456" s="20" t="s">
        <v>183</v>
      </c>
      <c r="F456" s="20"/>
      <c r="G456" s="64">
        <f>G460+G463+G469+G457+G475+G466+G472</f>
        <v>254762.5</v>
      </c>
      <c r="H456" s="64">
        <f>H460+H463+H469+H457+H475+H466+H472</f>
        <v>4637</v>
      </c>
      <c r="I456" s="64">
        <f t="shared" si="136"/>
        <v>259399.5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24">
      <c r="A457" s="82" t="s">
        <v>300</v>
      </c>
      <c r="B457" s="20" t="s">
        <v>50</v>
      </c>
      <c r="C457" s="20" t="s">
        <v>9</v>
      </c>
      <c r="D457" s="20" t="s">
        <v>6</v>
      </c>
      <c r="E457" s="20" t="s">
        <v>373</v>
      </c>
      <c r="F457" s="20"/>
      <c r="G457" s="64">
        <f>G458</f>
        <v>400</v>
      </c>
      <c r="H457" s="64">
        <f t="shared" ref="H457:H458" si="144">H458</f>
        <v>3946.3</v>
      </c>
      <c r="I457" s="64">
        <f t="shared" si="136"/>
        <v>4346.3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1" t="s">
        <v>117</v>
      </c>
      <c r="B458" s="20" t="s">
        <v>50</v>
      </c>
      <c r="C458" s="20" t="s">
        <v>9</v>
      </c>
      <c r="D458" s="20" t="s">
        <v>6</v>
      </c>
      <c r="E458" s="20" t="s">
        <v>373</v>
      </c>
      <c r="F458" s="20" t="s">
        <v>95</v>
      </c>
      <c r="G458" s="64">
        <f>G459</f>
        <v>400</v>
      </c>
      <c r="H458" s="64">
        <f t="shared" si="144"/>
        <v>3946.3</v>
      </c>
      <c r="I458" s="64">
        <f t="shared" si="136"/>
        <v>4346.3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>
      <c r="A459" s="21" t="s">
        <v>223</v>
      </c>
      <c r="B459" s="20" t="s">
        <v>50</v>
      </c>
      <c r="C459" s="20" t="s">
        <v>9</v>
      </c>
      <c r="D459" s="20" t="s">
        <v>6</v>
      </c>
      <c r="E459" s="20" t="s">
        <v>373</v>
      </c>
      <c r="F459" s="20" t="s">
        <v>224</v>
      </c>
      <c r="G459" s="64">
        <v>400</v>
      </c>
      <c r="H459" s="103">
        <v>3946.3</v>
      </c>
      <c r="I459" s="64">
        <f t="shared" si="136"/>
        <v>4346.3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1" t="s">
        <v>136</v>
      </c>
      <c r="B460" s="20" t="s">
        <v>50</v>
      </c>
      <c r="C460" s="20" t="s">
        <v>9</v>
      </c>
      <c r="D460" s="20" t="s">
        <v>6</v>
      </c>
      <c r="E460" s="20" t="s">
        <v>184</v>
      </c>
      <c r="F460" s="20"/>
      <c r="G460" s="64">
        <f>G461</f>
        <v>150821.5</v>
      </c>
      <c r="H460" s="64">
        <f t="shared" ref="H460:H461" si="145">H461</f>
        <v>8</v>
      </c>
      <c r="I460" s="64">
        <f t="shared" si="136"/>
        <v>150829.5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1" t="s">
        <v>117</v>
      </c>
      <c r="B461" s="20" t="s">
        <v>50</v>
      </c>
      <c r="C461" s="20" t="s">
        <v>9</v>
      </c>
      <c r="D461" s="20" t="s">
        <v>6</v>
      </c>
      <c r="E461" s="20" t="s">
        <v>184</v>
      </c>
      <c r="F461" s="20" t="s">
        <v>95</v>
      </c>
      <c r="G461" s="64">
        <f>G462</f>
        <v>150821.5</v>
      </c>
      <c r="H461" s="64">
        <f t="shared" si="145"/>
        <v>8</v>
      </c>
      <c r="I461" s="64">
        <f t="shared" si="136"/>
        <v>150829.5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1" t="s">
        <v>223</v>
      </c>
      <c r="B462" s="20" t="s">
        <v>50</v>
      </c>
      <c r="C462" s="20" t="s">
        <v>9</v>
      </c>
      <c r="D462" s="20" t="s">
        <v>6</v>
      </c>
      <c r="E462" s="20" t="s">
        <v>184</v>
      </c>
      <c r="F462" s="20" t="s">
        <v>224</v>
      </c>
      <c r="G462" s="64">
        <v>150821.5</v>
      </c>
      <c r="H462" s="103">
        <f>8</f>
        <v>8</v>
      </c>
      <c r="I462" s="64">
        <f t="shared" si="136"/>
        <v>150829.5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1" t="s">
        <v>94</v>
      </c>
      <c r="B463" s="20" t="s">
        <v>50</v>
      </c>
      <c r="C463" s="20" t="s">
        <v>9</v>
      </c>
      <c r="D463" s="20" t="s">
        <v>6</v>
      </c>
      <c r="E463" s="20" t="s">
        <v>185</v>
      </c>
      <c r="F463" s="20"/>
      <c r="G463" s="64">
        <f>G464</f>
        <v>102976</v>
      </c>
      <c r="H463" s="64">
        <f t="shared" ref="H463:H464" si="146">H464</f>
        <v>0</v>
      </c>
      <c r="I463" s="64">
        <f t="shared" si="136"/>
        <v>102976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1" t="s">
        <v>117</v>
      </c>
      <c r="B464" s="20" t="s">
        <v>50</v>
      </c>
      <c r="C464" s="20" t="s">
        <v>9</v>
      </c>
      <c r="D464" s="20" t="s">
        <v>6</v>
      </c>
      <c r="E464" s="20" t="s">
        <v>185</v>
      </c>
      <c r="F464" s="20" t="s">
        <v>95</v>
      </c>
      <c r="G464" s="64">
        <f>G465</f>
        <v>102976</v>
      </c>
      <c r="H464" s="64">
        <f t="shared" si="146"/>
        <v>0</v>
      </c>
      <c r="I464" s="64">
        <f t="shared" si="136"/>
        <v>102976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21" t="s">
        <v>223</v>
      </c>
      <c r="B465" s="20" t="s">
        <v>50</v>
      </c>
      <c r="C465" s="20" t="s">
        <v>9</v>
      </c>
      <c r="D465" s="20" t="s">
        <v>6</v>
      </c>
      <c r="E465" s="20" t="s">
        <v>185</v>
      </c>
      <c r="F465" s="20" t="s">
        <v>224</v>
      </c>
      <c r="G465" s="64">
        <v>102976</v>
      </c>
      <c r="H465" s="103"/>
      <c r="I465" s="64">
        <f t="shared" si="136"/>
        <v>102976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24">
      <c r="A466" s="21" t="s">
        <v>423</v>
      </c>
      <c r="B466" s="20" t="s">
        <v>50</v>
      </c>
      <c r="C466" s="20" t="s">
        <v>9</v>
      </c>
      <c r="D466" s="20" t="s">
        <v>6</v>
      </c>
      <c r="E466" s="20" t="s">
        <v>422</v>
      </c>
      <c r="F466" s="20"/>
      <c r="G466" s="64">
        <f>G467</f>
        <v>20</v>
      </c>
      <c r="H466" s="64">
        <f t="shared" ref="H466:H467" si="147">H467</f>
        <v>0</v>
      </c>
      <c r="I466" s="64">
        <f t="shared" si="136"/>
        <v>20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>
      <c r="A467" s="21" t="s">
        <v>117</v>
      </c>
      <c r="B467" s="20" t="s">
        <v>50</v>
      </c>
      <c r="C467" s="20" t="s">
        <v>9</v>
      </c>
      <c r="D467" s="20" t="s">
        <v>6</v>
      </c>
      <c r="E467" s="20" t="s">
        <v>422</v>
      </c>
      <c r="F467" s="20" t="s">
        <v>95</v>
      </c>
      <c r="G467" s="64">
        <f>G468</f>
        <v>20</v>
      </c>
      <c r="H467" s="64">
        <f t="shared" si="147"/>
        <v>0</v>
      </c>
      <c r="I467" s="64">
        <f t="shared" si="136"/>
        <v>20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1" t="s">
        <v>223</v>
      </c>
      <c r="B468" s="20" t="s">
        <v>50</v>
      </c>
      <c r="C468" s="20" t="s">
        <v>9</v>
      </c>
      <c r="D468" s="20" t="s">
        <v>6</v>
      </c>
      <c r="E468" s="20" t="s">
        <v>422</v>
      </c>
      <c r="F468" s="20" t="s">
        <v>224</v>
      </c>
      <c r="G468" s="64">
        <v>20</v>
      </c>
      <c r="H468" s="103"/>
      <c r="I468" s="64">
        <f t="shared" si="136"/>
        <v>20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>
      <c r="A469" s="21" t="s">
        <v>100</v>
      </c>
      <c r="B469" s="20" t="s">
        <v>50</v>
      </c>
      <c r="C469" s="20" t="s">
        <v>9</v>
      </c>
      <c r="D469" s="20" t="s">
        <v>6</v>
      </c>
      <c r="E469" s="20" t="s">
        <v>357</v>
      </c>
      <c r="F469" s="20"/>
      <c r="G469" s="64">
        <f>G470</f>
        <v>45</v>
      </c>
      <c r="H469" s="64">
        <f t="shared" ref="H469:H470" si="148">H470</f>
        <v>0</v>
      </c>
      <c r="I469" s="64">
        <f t="shared" si="136"/>
        <v>45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21" t="s">
        <v>117</v>
      </c>
      <c r="B470" s="20" t="s">
        <v>50</v>
      </c>
      <c r="C470" s="20" t="s">
        <v>9</v>
      </c>
      <c r="D470" s="20" t="s">
        <v>6</v>
      </c>
      <c r="E470" s="20" t="s">
        <v>357</v>
      </c>
      <c r="F470" s="20" t="s">
        <v>95</v>
      </c>
      <c r="G470" s="64">
        <f>G471</f>
        <v>45</v>
      </c>
      <c r="H470" s="64">
        <f t="shared" si="148"/>
        <v>0</v>
      </c>
      <c r="I470" s="64">
        <f t="shared" si="136"/>
        <v>45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1" t="s">
        <v>225</v>
      </c>
      <c r="B471" s="20" t="s">
        <v>50</v>
      </c>
      <c r="C471" s="20" t="s">
        <v>9</v>
      </c>
      <c r="D471" s="20" t="s">
        <v>6</v>
      </c>
      <c r="E471" s="20" t="s">
        <v>357</v>
      </c>
      <c r="F471" s="20" t="s">
        <v>224</v>
      </c>
      <c r="G471" s="64">
        <v>45</v>
      </c>
      <c r="H471" s="103"/>
      <c r="I471" s="64">
        <f t="shared" si="136"/>
        <v>45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1" t="s">
        <v>453</v>
      </c>
      <c r="B472" s="20" t="s">
        <v>50</v>
      </c>
      <c r="C472" s="20" t="s">
        <v>9</v>
      </c>
      <c r="D472" s="20" t="s">
        <v>6</v>
      </c>
      <c r="E472" s="20" t="s">
        <v>452</v>
      </c>
      <c r="F472" s="20"/>
      <c r="G472" s="64">
        <f>G473</f>
        <v>0</v>
      </c>
      <c r="H472" s="64">
        <f>H473</f>
        <v>1182.7</v>
      </c>
      <c r="I472" s="64">
        <f t="shared" si="136"/>
        <v>1182.7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2">
      <c r="A473" s="21" t="s">
        <v>117</v>
      </c>
      <c r="B473" s="20" t="s">
        <v>50</v>
      </c>
      <c r="C473" s="20" t="s">
        <v>9</v>
      </c>
      <c r="D473" s="20" t="s">
        <v>6</v>
      </c>
      <c r="E473" s="20" t="s">
        <v>452</v>
      </c>
      <c r="F473" s="20" t="s">
        <v>95</v>
      </c>
      <c r="G473" s="64">
        <f>G474</f>
        <v>0</v>
      </c>
      <c r="H473" s="64">
        <f>H474</f>
        <v>1182.7</v>
      </c>
      <c r="I473" s="64">
        <f t="shared" si="136"/>
        <v>1182.7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1" t="s">
        <v>225</v>
      </c>
      <c r="B474" s="20" t="s">
        <v>50</v>
      </c>
      <c r="C474" s="20" t="s">
        <v>9</v>
      </c>
      <c r="D474" s="20" t="s">
        <v>6</v>
      </c>
      <c r="E474" s="20" t="s">
        <v>452</v>
      </c>
      <c r="F474" s="20" t="s">
        <v>224</v>
      </c>
      <c r="G474" s="64">
        <v>0</v>
      </c>
      <c r="H474" s="103">
        <v>1182.7</v>
      </c>
      <c r="I474" s="64">
        <f t="shared" si="136"/>
        <v>1182.7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 hidden="1">
      <c r="A475" s="21" t="s">
        <v>440</v>
      </c>
      <c r="B475" s="20" t="s">
        <v>50</v>
      </c>
      <c r="C475" s="20" t="s">
        <v>9</v>
      </c>
      <c r="D475" s="20" t="s">
        <v>6</v>
      </c>
      <c r="E475" s="20" t="s">
        <v>441</v>
      </c>
      <c r="F475" s="20"/>
      <c r="G475" s="64">
        <f>G476</f>
        <v>500</v>
      </c>
      <c r="H475" s="64">
        <f>H476</f>
        <v>-500</v>
      </c>
      <c r="I475" s="64">
        <f t="shared" si="136"/>
        <v>0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 hidden="1">
      <c r="A476" s="21" t="s">
        <v>117</v>
      </c>
      <c r="B476" s="20" t="s">
        <v>50</v>
      </c>
      <c r="C476" s="20" t="s">
        <v>9</v>
      </c>
      <c r="D476" s="20" t="s">
        <v>6</v>
      </c>
      <c r="E476" s="20" t="s">
        <v>441</v>
      </c>
      <c r="F476" s="20" t="s">
        <v>95</v>
      </c>
      <c r="G476" s="64">
        <f>G477</f>
        <v>500</v>
      </c>
      <c r="H476" s="64">
        <f>H477</f>
        <v>-500</v>
      </c>
      <c r="I476" s="64">
        <f t="shared" si="136"/>
        <v>0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 hidden="1">
      <c r="A477" s="21" t="s">
        <v>223</v>
      </c>
      <c r="B477" s="20" t="s">
        <v>50</v>
      </c>
      <c r="C477" s="20" t="s">
        <v>9</v>
      </c>
      <c r="D477" s="20" t="s">
        <v>6</v>
      </c>
      <c r="E477" s="20" t="s">
        <v>441</v>
      </c>
      <c r="F477" s="20" t="s">
        <v>224</v>
      </c>
      <c r="G477" s="64">
        <v>500</v>
      </c>
      <c r="H477" s="103">
        <f>-500</f>
        <v>-500</v>
      </c>
      <c r="I477" s="64">
        <f t="shared" si="136"/>
        <v>0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1" t="s">
        <v>131</v>
      </c>
      <c r="B478" s="20" t="s">
        <v>50</v>
      </c>
      <c r="C478" s="20" t="s">
        <v>9</v>
      </c>
      <c r="D478" s="20" t="s">
        <v>6</v>
      </c>
      <c r="E478" s="20" t="s">
        <v>261</v>
      </c>
      <c r="F478" s="20"/>
      <c r="G478" s="64">
        <f>G485+G482+G479</f>
        <v>15325.1</v>
      </c>
      <c r="H478" s="64">
        <f t="shared" ref="H478" si="149">H485+H482+H479</f>
        <v>0</v>
      </c>
      <c r="I478" s="64">
        <f t="shared" si="136"/>
        <v>15325.1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39" customHeight="1">
      <c r="A479" s="21" t="s">
        <v>135</v>
      </c>
      <c r="B479" s="20" t="s">
        <v>50</v>
      </c>
      <c r="C479" s="20" t="s">
        <v>9</v>
      </c>
      <c r="D479" s="20" t="s">
        <v>6</v>
      </c>
      <c r="E479" s="20" t="s">
        <v>299</v>
      </c>
      <c r="F479" s="20"/>
      <c r="G479" s="64">
        <f>G480</f>
        <v>14243.5</v>
      </c>
      <c r="H479" s="64">
        <f t="shared" ref="H479:H480" si="150">H480</f>
        <v>0</v>
      </c>
      <c r="I479" s="64">
        <f t="shared" si="136"/>
        <v>14243.5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117</v>
      </c>
      <c r="B480" s="20" t="s">
        <v>50</v>
      </c>
      <c r="C480" s="20" t="s">
        <v>9</v>
      </c>
      <c r="D480" s="20" t="s">
        <v>6</v>
      </c>
      <c r="E480" s="20" t="s">
        <v>299</v>
      </c>
      <c r="F480" s="20" t="s">
        <v>95</v>
      </c>
      <c r="G480" s="64">
        <f>G481</f>
        <v>14243.5</v>
      </c>
      <c r="H480" s="64">
        <f t="shared" si="150"/>
        <v>0</v>
      </c>
      <c r="I480" s="64">
        <f t="shared" si="136"/>
        <v>14243.5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223</v>
      </c>
      <c r="B481" s="20" t="s">
        <v>50</v>
      </c>
      <c r="C481" s="20" t="s">
        <v>9</v>
      </c>
      <c r="D481" s="20" t="s">
        <v>6</v>
      </c>
      <c r="E481" s="20" t="s">
        <v>299</v>
      </c>
      <c r="F481" s="20" t="s">
        <v>224</v>
      </c>
      <c r="G481" s="64">
        <v>14243.5</v>
      </c>
      <c r="H481" s="103"/>
      <c r="I481" s="64">
        <f t="shared" si="136"/>
        <v>14243.5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24">
      <c r="A482" s="21" t="s">
        <v>99</v>
      </c>
      <c r="B482" s="20" t="s">
        <v>50</v>
      </c>
      <c r="C482" s="20" t="s">
        <v>9</v>
      </c>
      <c r="D482" s="20" t="s">
        <v>6</v>
      </c>
      <c r="E482" s="20" t="s">
        <v>268</v>
      </c>
      <c r="F482" s="20"/>
      <c r="G482" s="64">
        <f>G483</f>
        <v>1041.5999999999999</v>
      </c>
      <c r="H482" s="64">
        <f t="shared" ref="H482:H483" si="151">H483</f>
        <v>0</v>
      </c>
      <c r="I482" s="64">
        <f t="shared" si="136"/>
        <v>1041.5999999999999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5" customHeight="1">
      <c r="A483" s="21" t="s">
        <v>96</v>
      </c>
      <c r="B483" s="20" t="s">
        <v>50</v>
      </c>
      <c r="C483" s="20" t="s">
        <v>9</v>
      </c>
      <c r="D483" s="20" t="s">
        <v>6</v>
      </c>
      <c r="E483" s="20" t="s">
        <v>268</v>
      </c>
      <c r="F483" s="20" t="s">
        <v>95</v>
      </c>
      <c r="G483" s="64">
        <f>G484</f>
        <v>1041.5999999999999</v>
      </c>
      <c r="H483" s="64">
        <f t="shared" si="151"/>
        <v>0</v>
      </c>
      <c r="I483" s="64">
        <f t="shared" si="136"/>
        <v>1041.5999999999999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>
      <c r="A484" s="21" t="s">
        <v>225</v>
      </c>
      <c r="B484" s="20" t="s">
        <v>50</v>
      </c>
      <c r="C484" s="20" t="s">
        <v>9</v>
      </c>
      <c r="D484" s="20" t="s">
        <v>6</v>
      </c>
      <c r="E484" s="20" t="s">
        <v>268</v>
      </c>
      <c r="F484" s="20" t="s">
        <v>224</v>
      </c>
      <c r="G484" s="64">
        <v>1041.5999999999999</v>
      </c>
      <c r="H484" s="103"/>
      <c r="I484" s="64">
        <f t="shared" si="136"/>
        <v>1041.5999999999999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434</v>
      </c>
      <c r="B485" s="20" t="s">
        <v>50</v>
      </c>
      <c r="C485" s="20" t="s">
        <v>9</v>
      </c>
      <c r="D485" s="20" t="s">
        <v>6</v>
      </c>
      <c r="E485" s="20" t="s">
        <v>435</v>
      </c>
      <c r="F485" s="20"/>
      <c r="G485" s="64">
        <f>G486</f>
        <v>40</v>
      </c>
      <c r="H485" s="64">
        <f>H486</f>
        <v>0</v>
      </c>
      <c r="I485" s="64">
        <f t="shared" si="136"/>
        <v>40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5.75" customHeight="1">
      <c r="A486" s="21" t="s">
        <v>96</v>
      </c>
      <c r="B486" s="20" t="s">
        <v>50</v>
      </c>
      <c r="C486" s="20" t="s">
        <v>9</v>
      </c>
      <c r="D486" s="20" t="s">
        <v>6</v>
      </c>
      <c r="E486" s="20" t="s">
        <v>435</v>
      </c>
      <c r="F486" s="20" t="s">
        <v>95</v>
      </c>
      <c r="G486" s="64">
        <f>G487</f>
        <v>40</v>
      </c>
      <c r="H486" s="64">
        <f>H487</f>
        <v>0</v>
      </c>
      <c r="I486" s="64">
        <f t="shared" ref="I486:I575" si="152">G486+H486</f>
        <v>40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>
      <c r="A487" s="21" t="s">
        <v>225</v>
      </c>
      <c r="B487" s="20" t="s">
        <v>50</v>
      </c>
      <c r="C487" s="20" t="s">
        <v>9</v>
      </c>
      <c r="D487" s="20" t="s">
        <v>6</v>
      </c>
      <c r="E487" s="20" t="s">
        <v>435</v>
      </c>
      <c r="F487" s="20" t="s">
        <v>224</v>
      </c>
      <c r="G487" s="64">
        <v>40</v>
      </c>
      <c r="H487" s="109"/>
      <c r="I487" s="64">
        <f t="shared" si="152"/>
        <v>40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>
      <c r="A488" s="21" t="s">
        <v>416</v>
      </c>
      <c r="B488" s="20" t="s">
        <v>50</v>
      </c>
      <c r="C488" s="20" t="s">
        <v>9</v>
      </c>
      <c r="D488" s="20" t="s">
        <v>6</v>
      </c>
      <c r="E488" s="20" t="s">
        <v>258</v>
      </c>
      <c r="F488" s="20"/>
      <c r="G488" s="64">
        <f t="shared" ref="G488:H490" si="153">G489</f>
        <v>150</v>
      </c>
      <c r="H488" s="64">
        <f t="shared" si="153"/>
        <v>0</v>
      </c>
      <c r="I488" s="64">
        <f t="shared" si="152"/>
        <v>150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>
      <c r="A489" s="21" t="s">
        <v>280</v>
      </c>
      <c r="B489" s="20" t="s">
        <v>50</v>
      </c>
      <c r="C489" s="20" t="s">
        <v>9</v>
      </c>
      <c r="D489" s="20" t="s">
        <v>6</v>
      </c>
      <c r="E489" s="20" t="s">
        <v>272</v>
      </c>
      <c r="F489" s="20"/>
      <c r="G489" s="64">
        <f>G490</f>
        <v>150</v>
      </c>
      <c r="H489" s="64">
        <f>H490</f>
        <v>0</v>
      </c>
      <c r="I489" s="64">
        <f t="shared" si="152"/>
        <v>150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5" customHeight="1">
      <c r="A490" s="21" t="s">
        <v>96</v>
      </c>
      <c r="B490" s="20" t="s">
        <v>50</v>
      </c>
      <c r="C490" s="20" t="s">
        <v>9</v>
      </c>
      <c r="D490" s="20" t="s">
        <v>6</v>
      </c>
      <c r="E490" s="20" t="s">
        <v>272</v>
      </c>
      <c r="F490" s="20" t="s">
        <v>95</v>
      </c>
      <c r="G490" s="64">
        <f t="shared" si="153"/>
        <v>150</v>
      </c>
      <c r="H490" s="64">
        <f t="shared" si="153"/>
        <v>0</v>
      </c>
      <c r="I490" s="64">
        <f t="shared" si="152"/>
        <v>150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21" t="s">
        <v>223</v>
      </c>
      <c r="B491" s="20" t="s">
        <v>50</v>
      </c>
      <c r="C491" s="20" t="s">
        <v>9</v>
      </c>
      <c r="D491" s="20" t="s">
        <v>6</v>
      </c>
      <c r="E491" s="20" t="s">
        <v>272</v>
      </c>
      <c r="F491" s="20" t="s">
        <v>224</v>
      </c>
      <c r="G491" s="64">
        <v>150</v>
      </c>
      <c r="H491" s="103"/>
      <c r="I491" s="64">
        <f t="shared" si="152"/>
        <v>150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>
      <c r="A492" s="21" t="s">
        <v>454</v>
      </c>
      <c r="B492" s="20" t="s">
        <v>50</v>
      </c>
      <c r="C492" s="20" t="s">
        <v>9</v>
      </c>
      <c r="D492" s="20" t="s">
        <v>6</v>
      </c>
      <c r="E492" s="20" t="s">
        <v>455</v>
      </c>
      <c r="F492" s="20"/>
      <c r="G492" s="64">
        <f>G496+G499+G502+G493</f>
        <v>0</v>
      </c>
      <c r="H492" s="64">
        <f>H496+H499+H502+H493</f>
        <v>3009.6</v>
      </c>
      <c r="I492" s="64">
        <f t="shared" si="152"/>
        <v>3009.6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>
      <c r="A493" s="21" t="s">
        <v>94</v>
      </c>
      <c r="B493" s="20" t="s">
        <v>50</v>
      </c>
      <c r="C493" s="20" t="s">
        <v>9</v>
      </c>
      <c r="D493" s="20" t="s">
        <v>6</v>
      </c>
      <c r="E493" s="20" t="s">
        <v>471</v>
      </c>
      <c r="F493" s="20"/>
      <c r="G493" s="64">
        <f>G494</f>
        <v>0</v>
      </c>
      <c r="H493" s="64">
        <f>H494</f>
        <v>850</v>
      </c>
      <c r="I493" s="64">
        <f t="shared" si="152"/>
        <v>850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21" t="s">
        <v>117</v>
      </c>
      <c r="B494" s="20" t="s">
        <v>50</v>
      </c>
      <c r="C494" s="20" t="s">
        <v>9</v>
      </c>
      <c r="D494" s="20" t="s">
        <v>6</v>
      </c>
      <c r="E494" s="20" t="s">
        <v>471</v>
      </c>
      <c r="F494" s="20" t="s">
        <v>95</v>
      </c>
      <c r="G494" s="64">
        <f>G495</f>
        <v>0</v>
      </c>
      <c r="H494" s="64">
        <f>H495</f>
        <v>850</v>
      </c>
      <c r="I494" s="64">
        <f t="shared" si="152"/>
        <v>850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>
      <c r="A495" s="21" t="s">
        <v>223</v>
      </c>
      <c r="B495" s="20" t="s">
        <v>50</v>
      </c>
      <c r="C495" s="20" t="s">
        <v>9</v>
      </c>
      <c r="D495" s="20" t="s">
        <v>6</v>
      </c>
      <c r="E495" s="20" t="s">
        <v>471</v>
      </c>
      <c r="F495" s="20" t="s">
        <v>224</v>
      </c>
      <c r="G495" s="64">
        <v>0</v>
      </c>
      <c r="H495" s="64">
        <v>850</v>
      </c>
      <c r="I495" s="64">
        <f t="shared" si="152"/>
        <v>850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5" customHeight="1">
      <c r="A496" s="21" t="s">
        <v>456</v>
      </c>
      <c r="B496" s="20" t="s">
        <v>50</v>
      </c>
      <c r="C496" s="20" t="s">
        <v>9</v>
      </c>
      <c r="D496" s="20" t="s">
        <v>6</v>
      </c>
      <c r="E496" s="20" t="s">
        <v>459</v>
      </c>
      <c r="F496" s="20"/>
      <c r="G496" s="64">
        <f>G497</f>
        <v>0</v>
      </c>
      <c r="H496" s="64">
        <f>H497</f>
        <v>1279.5999999999999</v>
      </c>
      <c r="I496" s="64">
        <f t="shared" si="152"/>
        <v>1279.5999999999999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4.25" customHeight="1">
      <c r="A497" s="21" t="s">
        <v>96</v>
      </c>
      <c r="B497" s="20" t="s">
        <v>50</v>
      </c>
      <c r="C497" s="20" t="s">
        <v>9</v>
      </c>
      <c r="D497" s="20" t="s">
        <v>6</v>
      </c>
      <c r="E497" s="20" t="s">
        <v>459</v>
      </c>
      <c r="F497" s="20" t="s">
        <v>95</v>
      </c>
      <c r="G497" s="64">
        <f>G498</f>
        <v>0</v>
      </c>
      <c r="H497" s="64">
        <f>H498</f>
        <v>1279.5999999999999</v>
      </c>
      <c r="I497" s="64">
        <f t="shared" si="152"/>
        <v>1279.5999999999999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1" t="s">
        <v>223</v>
      </c>
      <c r="B498" s="20" t="s">
        <v>50</v>
      </c>
      <c r="C498" s="20" t="s">
        <v>9</v>
      </c>
      <c r="D498" s="20" t="s">
        <v>6</v>
      </c>
      <c r="E498" s="20" t="s">
        <v>459</v>
      </c>
      <c r="F498" s="20" t="s">
        <v>224</v>
      </c>
      <c r="G498" s="64">
        <v>0</v>
      </c>
      <c r="H498" s="103">
        <v>1279.5999999999999</v>
      </c>
      <c r="I498" s="64">
        <f t="shared" si="152"/>
        <v>1279.5999999999999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24">
      <c r="A499" s="21" t="s">
        <v>457</v>
      </c>
      <c r="B499" s="20" t="s">
        <v>50</v>
      </c>
      <c r="C499" s="20" t="s">
        <v>9</v>
      </c>
      <c r="D499" s="20" t="s">
        <v>6</v>
      </c>
      <c r="E499" s="20" t="s">
        <v>460</v>
      </c>
      <c r="F499" s="20"/>
      <c r="G499" s="64">
        <f>G500</f>
        <v>0</v>
      </c>
      <c r="H499" s="64">
        <f>H500</f>
        <v>380</v>
      </c>
      <c r="I499" s="64">
        <f t="shared" si="152"/>
        <v>380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5.75" customHeight="1">
      <c r="A500" s="21" t="s">
        <v>96</v>
      </c>
      <c r="B500" s="20" t="s">
        <v>50</v>
      </c>
      <c r="C500" s="20" t="s">
        <v>9</v>
      </c>
      <c r="D500" s="20" t="s">
        <v>6</v>
      </c>
      <c r="E500" s="20" t="s">
        <v>460</v>
      </c>
      <c r="F500" s="20" t="s">
        <v>95</v>
      </c>
      <c r="G500" s="64">
        <f>G501</f>
        <v>0</v>
      </c>
      <c r="H500" s="64">
        <f>H501</f>
        <v>380</v>
      </c>
      <c r="I500" s="64">
        <f t="shared" si="152"/>
        <v>380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>
      <c r="A501" s="21" t="s">
        <v>223</v>
      </c>
      <c r="B501" s="20" t="s">
        <v>50</v>
      </c>
      <c r="C501" s="20" t="s">
        <v>9</v>
      </c>
      <c r="D501" s="20" t="s">
        <v>6</v>
      </c>
      <c r="E501" s="20" t="s">
        <v>460</v>
      </c>
      <c r="F501" s="20" t="s">
        <v>224</v>
      </c>
      <c r="G501" s="64">
        <v>0</v>
      </c>
      <c r="H501" s="103">
        <v>380</v>
      </c>
      <c r="I501" s="64">
        <f t="shared" si="152"/>
        <v>380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>
      <c r="A502" s="21" t="s">
        <v>440</v>
      </c>
      <c r="B502" s="20" t="s">
        <v>50</v>
      </c>
      <c r="C502" s="20" t="s">
        <v>9</v>
      </c>
      <c r="D502" s="20" t="s">
        <v>6</v>
      </c>
      <c r="E502" s="20" t="s">
        <v>461</v>
      </c>
      <c r="F502" s="20"/>
      <c r="G502" s="64">
        <f>G503</f>
        <v>0</v>
      </c>
      <c r="H502" s="64">
        <f>H503</f>
        <v>500</v>
      </c>
      <c r="I502" s="64">
        <f t="shared" si="152"/>
        <v>500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>
      <c r="A503" s="21" t="s">
        <v>117</v>
      </c>
      <c r="B503" s="20" t="s">
        <v>50</v>
      </c>
      <c r="C503" s="20" t="s">
        <v>9</v>
      </c>
      <c r="D503" s="20" t="s">
        <v>6</v>
      </c>
      <c r="E503" s="20" t="s">
        <v>461</v>
      </c>
      <c r="F503" s="20" t="s">
        <v>95</v>
      </c>
      <c r="G503" s="64">
        <f>G504</f>
        <v>0</v>
      </c>
      <c r="H503" s="64">
        <f>H504</f>
        <v>500</v>
      </c>
      <c r="I503" s="64">
        <f t="shared" si="152"/>
        <v>500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>
      <c r="A504" s="21" t="s">
        <v>223</v>
      </c>
      <c r="B504" s="20" t="s">
        <v>50</v>
      </c>
      <c r="C504" s="20" t="s">
        <v>9</v>
      </c>
      <c r="D504" s="20" t="s">
        <v>6</v>
      </c>
      <c r="E504" s="20" t="s">
        <v>461</v>
      </c>
      <c r="F504" s="20" t="s">
        <v>224</v>
      </c>
      <c r="G504" s="64"/>
      <c r="H504" s="103">
        <v>500</v>
      </c>
      <c r="I504" s="64">
        <f t="shared" si="152"/>
        <v>500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2" t="s">
        <v>260</v>
      </c>
      <c r="B505" s="18" t="s">
        <v>50</v>
      </c>
      <c r="C505" s="18" t="s">
        <v>9</v>
      </c>
      <c r="D505" s="18" t="s">
        <v>7</v>
      </c>
      <c r="E505" s="18"/>
      <c r="F505" s="18"/>
      <c r="G505" s="65">
        <f>G506</f>
        <v>13950.9</v>
      </c>
      <c r="H505" s="65">
        <f t="shared" ref="H505" si="154">H506</f>
        <v>0</v>
      </c>
      <c r="I505" s="65">
        <f t="shared" si="152"/>
        <v>13950.9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>
      <c r="A506" s="21" t="s">
        <v>413</v>
      </c>
      <c r="B506" s="20" t="s">
        <v>50</v>
      </c>
      <c r="C506" s="20" t="s">
        <v>9</v>
      </c>
      <c r="D506" s="20" t="s">
        <v>7</v>
      </c>
      <c r="E506" s="20" t="s">
        <v>182</v>
      </c>
      <c r="F506" s="20"/>
      <c r="G506" s="64">
        <f>G507+G520</f>
        <v>13950.9</v>
      </c>
      <c r="H506" s="64">
        <f>H507+H520</f>
        <v>0</v>
      </c>
      <c r="I506" s="64">
        <f t="shared" si="152"/>
        <v>13950.9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1" t="s">
        <v>417</v>
      </c>
      <c r="B507" s="20" t="s">
        <v>50</v>
      </c>
      <c r="C507" s="20" t="s">
        <v>9</v>
      </c>
      <c r="D507" s="20" t="s">
        <v>7</v>
      </c>
      <c r="E507" s="20" t="s">
        <v>186</v>
      </c>
      <c r="F507" s="20"/>
      <c r="G507" s="64">
        <f>G508+G511+G517+G514</f>
        <v>13440.9</v>
      </c>
      <c r="H507" s="64">
        <f t="shared" ref="H507" si="155">H508+H511+H517+H514</f>
        <v>0</v>
      </c>
      <c r="I507" s="64">
        <f t="shared" si="152"/>
        <v>13440.9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136</v>
      </c>
      <c r="B508" s="20" t="s">
        <v>50</v>
      </c>
      <c r="C508" s="20" t="s">
        <v>9</v>
      </c>
      <c r="D508" s="20" t="s">
        <v>7</v>
      </c>
      <c r="E508" s="20" t="s">
        <v>187</v>
      </c>
      <c r="F508" s="20"/>
      <c r="G508" s="64">
        <f>G509</f>
        <v>12430</v>
      </c>
      <c r="H508" s="64">
        <f t="shared" ref="H508:H509" si="156">H509</f>
        <v>0</v>
      </c>
      <c r="I508" s="64">
        <f t="shared" si="152"/>
        <v>12430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117</v>
      </c>
      <c r="B509" s="20" t="s">
        <v>50</v>
      </c>
      <c r="C509" s="20" t="s">
        <v>9</v>
      </c>
      <c r="D509" s="20" t="s">
        <v>7</v>
      </c>
      <c r="E509" s="20" t="s">
        <v>187</v>
      </c>
      <c r="F509" s="20" t="s">
        <v>95</v>
      </c>
      <c r="G509" s="64">
        <f>G510</f>
        <v>12430</v>
      </c>
      <c r="H509" s="64">
        <f t="shared" si="156"/>
        <v>0</v>
      </c>
      <c r="I509" s="64">
        <f t="shared" si="152"/>
        <v>12430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223</v>
      </c>
      <c r="B510" s="20" t="s">
        <v>50</v>
      </c>
      <c r="C510" s="20" t="s">
        <v>9</v>
      </c>
      <c r="D510" s="20" t="s">
        <v>7</v>
      </c>
      <c r="E510" s="20" t="s">
        <v>187</v>
      </c>
      <c r="F510" s="20" t="s">
        <v>224</v>
      </c>
      <c r="G510" s="64">
        <v>12430</v>
      </c>
      <c r="H510" s="103"/>
      <c r="I510" s="64">
        <f t="shared" si="152"/>
        <v>12430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94</v>
      </c>
      <c r="B511" s="20" t="s">
        <v>50</v>
      </c>
      <c r="C511" s="20" t="s">
        <v>9</v>
      </c>
      <c r="D511" s="20" t="s">
        <v>7</v>
      </c>
      <c r="E511" s="20" t="s">
        <v>188</v>
      </c>
      <c r="F511" s="20"/>
      <c r="G511" s="64">
        <f>G512</f>
        <v>854.9</v>
      </c>
      <c r="H511" s="64">
        <f t="shared" ref="H511:H512" si="157">H512</f>
        <v>0</v>
      </c>
      <c r="I511" s="64">
        <f t="shared" si="152"/>
        <v>854.9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117</v>
      </c>
      <c r="B512" s="20" t="s">
        <v>50</v>
      </c>
      <c r="C512" s="20" t="s">
        <v>9</v>
      </c>
      <c r="D512" s="20" t="s">
        <v>7</v>
      </c>
      <c r="E512" s="20" t="s">
        <v>188</v>
      </c>
      <c r="F512" s="20" t="s">
        <v>95</v>
      </c>
      <c r="G512" s="64">
        <f>G513</f>
        <v>854.9</v>
      </c>
      <c r="H512" s="64">
        <f t="shared" si="157"/>
        <v>0</v>
      </c>
      <c r="I512" s="64">
        <f t="shared" si="152"/>
        <v>854.9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225</v>
      </c>
      <c r="B513" s="20" t="s">
        <v>50</v>
      </c>
      <c r="C513" s="20" t="s">
        <v>9</v>
      </c>
      <c r="D513" s="20" t="s">
        <v>7</v>
      </c>
      <c r="E513" s="20" t="s">
        <v>188</v>
      </c>
      <c r="F513" s="20" t="s">
        <v>224</v>
      </c>
      <c r="G513" s="64">
        <v>854.9</v>
      </c>
      <c r="H513" s="103"/>
      <c r="I513" s="64">
        <f t="shared" si="152"/>
        <v>854.9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24">
      <c r="A514" s="21" t="s">
        <v>99</v>
      </c>
      <c r="B514" s="20" t="s">
        <v>50</v>
      </c>
      <c r="C514" s="20" t="s">
        <v>9</v>
      </c>
      <c r="D514" s="20" t="s">
        <v>7</v>
      </c>
      <c r="E514" s="20" t="s">
        <v>268</v>
      </c>
      <c r="F514" s="20"/>
      <c r="G514" s="64">
        <f>G515</f>
        <v>50</v>
      </c>
      <c r="H514" s="64">
        <f t="shared" ref="H514:H515" si="158">H515</f>
        <v>0</v>
      </c>
      <c r="I514" s="64">
        <f t="shared" si="152"/>
        <v>50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8" customHeight="1">
      <c r="A515" s="21" t="s">
        <v>96</v>
      </c>
      <c r="B515" s="20" t="s">
        <v>50</v>
      </c>
      <c r="C515" s="20" t="s">
        <v>9</v>
      </c>
      <c r="D515" s="20" t="s">
        <v>7</v>
      </c>
      <c r="E515" s="20" t="s">
        <v>268</v>
      </c>
      <c r="F515" s="20" t="s">
        <v>95</v>
      </c>
      <c r="G515" s="64">
        <f>G516</f>
        <v>50</v>
      </c>
      <c r="H515" s="64">
        <f t="shared" si="158"/>
        <v>0</v>
      </c>
      <c r="I515" s="64">
        <f t="shared" si="152"/>
        <v>50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225</v>
      </c>
      <c r="B516" s="20" t="s">
        <v>50</v>
      </c>
      <c r="C516" s="20" t="s">
        <v>9</v>
      </c>
      <c r="D516" s="20" t="s">
        <v>7</v>
      </c>
      <c r="E516" s="20" t="s">
        <v>268</v>
      </c>
      <c r="F516" s="20" t="s">
        <v>224</v>
      </c>
      <c r="G516" s="64">
        <v>50</v>
      </c>
      <c r="H516" s="103"/>
      <c r="I516" s="64">
        <f t="shared" si="152"/>
        <v>50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1" t="s">
        <v>100</v>
      </c>
      <c r="B517" s="20" t="s">
        <v>50</v>
      </c>
      <c r="C517" s="20" t="s">
        <v>9</v>
      </c>
      <c r="D517" s="20" t="s">
        <v>7</v>
      </c>
      <c r="E517" s="20" t="s">
        <v>189</v>
      </c>
      <c r="F517" s="20"/>
      <c r="G517" s="64">
        <f>G518</f>
        <v>106</v>
      </c>
      <c r="H517" s="64">
        <f t="shared" ref="H517:H518" si="159">H518</f>
        <v>0</v>
      </c>
      <c r="I517" s="64">
        <f t="shared" si="152"/>
        <v>106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117</v>
      </c>
      <c r="B518" s="20" t="s">
        <v>50</v>
      </c>
      <c r="C518" s="20" t="s">
        <v>9</v>
      </c>
      <c r="D518" s="20" t="s">
        <v>7</v>
      </c>
      <c r="E518" s="20" t="s">
        <v>189</v>
      </c>
      <c r="F518" s="20" t="s">
        <v>95</v>
      </c>
      <c r="G518" s="64">
        <f>G519</f>
        <v>106</v>
      </c>
      <c r="H518" s="64">
        <f t="shared" si="159"/>
        <v>0</v>
      </c>
      <c r="I518" s="64">
        <f t="shared" si="152"/>
        <v>106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225</v>
      </c>
      <c r="B519" s="20" t="s">
        <v>50</v>
      </c>
      <c r="C519" s="20" t="s">
        <v>9</v>
      </c>
      <c r="D519" s="20" t="s">
        <v>7</v>
      </c>
      <c r="E519" s="20" t="s">
        <v>189</v>
      </c>
      <c r="F519" s="20" t="s">
        <v>224</v>
      </c>
      <c r="G519" s="64">
        <v>106</v>
      </c>
      <c r="H519" s="103"/>
      <c r="I519" s="64">
        <f t="shared" si="152"/>
        <v>106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131</v>
      </c>
      <c r="B520" s="20" t="s">
        <v>50</v>
      </c>
      <c r="C520" s="20" t="s">
        <v>9</v>
      </c>
      <c r="D520" s="20" t="s">
        <v>7</v>
      </c>
      <c r="E520" s="20" t="s">
        <v>261</v>
      </c>
      <c r="F520" s="20"/>
      <c r="G520" s="64">
        <f>G521</f>
        <v>510</v>
      </c>
      <c r="H520" s="64">
        <f t="shared" ref="H520" si="160">H521</f>
        <v>0</v>
      </c>
      <c r="I520" s="64">
        <f t="shared" si="152"/>
        <v>510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39.75" customHeight="1">
      <c r="A521" s="21" t="s">
        <v>135</v>
      </c>
      <c r="B521" s="20" t="s">
        <v>50</v>
      </c>
      <c r="C521" s="20" t="s">
        <v>9</v>
      </c>
      <c r="D521" s="20" t="s">
        <v>7</v>
      </c>
      <c r="E521" s="20" t="s">
        <v>299</v>
      </c>
      <c r="F521" s="20"/>
      <c r="G521" s="64">
        <f t="shared" ref="G521:H522" si="161">G522</f>
        <v>510</v>
      </c>
      <c r="H521" s="64">
        <f t="shared" si="161"/>
        <v>0</v>
      </c>
      <c r="I521" s="64">
        <f t="shared" si="152"/>
        <v>510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21" t="s">
        <v>117</v>
      </c>
      <c r="B522" s="20" t="s">
        <v>50</v>
      </c>
      <c r="C522" s="20" t="s">
        <v>9</v>
      </c>
      <c r="D522" s="20" t="s">
        <v>7</v>
      </c>
      <c r="E522" s="20" t="s">
        <v>299</v>
      </c>
      <c r="F522" s="20" t="s">
        <v>95</v>
      </c>
      <c r="G522" s="64">
        <f t="shared" si="161"/>
        <v>510</v>
      </c>
      <c r="H522" s="64">
        <f t="shared" si="161"/>
        <v>0</v>
      </c>
      <c r="I522" s="64">
        <f t="shared" si="152"/>
        <v>510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223</v>
      </c>
      <c r="B523" s="20" t="s">
        <v>50</v>
      </c>
      <c r="C523" s="20" t="s">
        <v>9</v>
      </c>
      <c r="D523" s="20" t="s">
        <v>7</v>
      </c>
      <c r="E523" s="20" t="s">
        <v>299</v>
      </c>
      <c r="F523" s="20" t="s">
        <v>224</v>
      </c>
      <c r="G523" s="64">
        <v>510</v>
      </c>
      <c r="H523" s="103"/>
      <c r="I523" s="64">
        <f t="shared" si="152"/>
        <v>510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2" t="s">
        <v>284</v>
      </c>
      <c r="B524" s="18" t="s">
        <v>50</v>
      </c>
      <c r="C524" s="18" t="s">
        <v>9</v>
      </c>
      <c r="D524" s="18" t="s">
        <v>9</v>
      </c>
      <c r="E524" s="18"/>
      <c r="F524" s="18"/>
      <c r="G524" s="65">
        <f>G530+G525</f>
        <v>2042</v>
      </c>
      <c r="H524" s="65">
        <f t="shared" ref="H524" si="162">H530+H525</f>
        <v>100</v>
      </c>
      <c r="I524" s="65">
        <f t="shared" si="152"/>
        <v>2142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24">
      <c r="A525" s="21" t="s">
        <v>120</v>
      </c>
      <c r="B525" s="20" t="s">
        <v>50</v>
      </c>
      <c r="C525" s="20" t="s">
        <v>9</v>
      </c>
      <c r="D525" s="20" t="s">
        <v>9</v>
      </c>
      <c r="E525" s="20" t="s">
        <v>169</v>
      </c>
      <c r="F525" s="20"/>
      <c r="G525" s="64">
        <f t="shared" ref="G525:H528" si="163">G526</f>
        <v>0</v>
      </c>
      <c r="H525" s="64">
        <f t="shared" si="163"/>
        <v>100</v>
      </c>
      <c r="I525" s="64">
        <f t="shared" si="152"/>
        <v>100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212</v>
      </c>
      <c r="B526" s="20" t="s">
        <v>50</v>
      </c>
      <c r="C526" s="20" t="s">
        <v>9</v>
      </c>
      <c r="D526" s="20" t="s">
        <v>9</v>
      </c>
      <c r="E526" s="20" t="s">
        <v>211</v>
      </c>
      <c r="F526" s="20"/>
      <c r="G526" s="64">
        <f>G527</f>
        <v>0</v>
      </c>
      <c r="H526" s="64">
        <f t="shared" si="163"/>
        <v>100</v>
      </c>
      <c r="I526" s="64">
        <f t="shared" si="152"/>
        <v>100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89</v>
      </c>
      <c r="B527" s="20" t="s">
        <v>50</v>
      </c>
      <c r="C527" s="20" t="s">
        <v>9</v>
      </c>
      <c r="D527" s="20" t="s">
        <v>9</v>
      </c>
      <c r="E527" s="20" t="s">
        <v>213</v>
      </c>
      <c r="F527" s="20"/>
      <c r="G527" s="64">
        <f>G528</f>
        <v>0</v>
      </c>
      <c r="H527" s="64">
        <f t="shared" si="163"/>
        <v>100</v>
      </c>
      <c r="I527" s="64">
        <f t="shared" si="152"/>
        <v>100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1" t="s">
        <v>117</v>
      </c>
      <c r="B528" s="20" t="s">
        <v>50</v>
      </c>
      <c r="C528" s="20" t="s">
        <v>9</v>
      </c>
      <c r="D528" s="20" t="s">
        <v>9</v>
      </c>
      <c r="E528" s="20" t="s">
        <v>213</v>
      </c>
      <c r="F528" s="20" t="s">
        <v>95</v>
      </c>
      <c r="G528" s="64">
        <f t="shared" si="163"/>
        <v>0</v>
      </c>
      <c r="H528" s="64">
        <f t="shared" si="163"/>
        <v>100</v>
      </c>
      <c r="I528" s="64">
        <f t="shared" si="152"/>
        <v>100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>
      <c r="A529" s="21" t="s">
        <v>223</v>
      </c>
      <c r="B529" s="20" t="s">
        <v>50</v>
      </c>
      <c r="C529" s="20" t="s">
        <v>9</v>
      </c>
      <c r="D529" s="20" t="s">
        <v>9</v>
      </c>
      <c r="E529" s="20" t="s">
        <v>213</v>
      </c>
      <c r="F529" s="20" t="s">
        <v>224</v>
      </c>
      <c r="G529" s="64">
        <v>0</v>
      </c>
      <c r="H529" s="64">
        <v>100</v>
      </c>
      <c r="I529" s="64">
        <f t="shared" si="152"/>
        <v>100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413</v>
      </c>
      <c r="B530" s="20" t="s">
        <v>50</v>
      </c>
      <c r="C530" s="20" t="s">
        <v>9</v>
      </c>
      <c r="D530" s="20" t="s">
        <v>9</v>
      </c>
      <c r="E530" s="20" t="s">
        <v>182</v>
      </c>
      <c r="F530" s="20"/>
      <c r="G530" s="64">
        <f>G537+G544+G531+G548</f>
        <v>2042</v>
      </c>
      <c r="H530" s="64">
        <f t="shared" ref="H530" si="164">H537+H544+H531+H548</f>
        <v>0</v>
      </c>
      <c r="I530" s="64">
        <f t="shared" si="152"/>
        <v>2042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415</v>
      </c>
      <c r="B531" s="20" t="s">
        <v>50</v>
      </c>
      <c r="C531" s="20" t="s">
        <v>9</v>
      </c>
      <c r="D531" s="20" t="s">
        <v>9</v>
      </c>
      <c r="E531" s="20" t="s">
        <v>183</v>
      </c>
      <c r="F531" s="20"/>
      <c r="G531" s="64">
        <f>G532</f>
        <v>120</v>
      </c>
      <c r="H531" s="64">
        <f t="shared" ref="H531" si="165">H532</f>
        <v>0</v>
      </c>
      <c r="I531" s="64">
        <f t="shared" si="152"/>
        <v>120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100</v>
      </c>
      <c r="B532" s="20" t="s">
        <v>50</v>
      </c>
      <c r="C532" s="20" t="s">
        <v>9</v>
      </c>
      <c r="D532" s="20" t="s">
        <v>9</v>
      </c>
      <c r="E532" s="20" t="s">
        <v>357</v>
      </c>
      <c r="F532" s="20"/>
      <c r="G532" s="64">
        <f>G535+G533</f>
        <v>120</v>
      </c>
      <c r="H532" s="64">
        <f t="shared" ref="H532" si="166">H535+H533</f>
        <v>0</v>
      </c>
      <c r="I532" s="64">
        <f t="shared" si="152"/>
        <v>120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24">
      <c r="A533" s="21" t="s">
        <v>62</v>
      </c>
      <c r="B533" s="20" t="s">
        <v>50</v>
      </c>
      <c r="C533" s="20" t="s">
        <v>9</v>
      </c>
      <c r="D533" s="20" t="s">
        <v>9</v>
      </c>
      <c r="E533" s="20" t="s">
        <v>357</v>
      </c>
      <c r="F533" s="20" t="s">
        <v>61</v>
      </c>
      <c r="G533" s="64">
        <f>G534</f>
        <v>30</v>
      </c>
      <c r="H533" s="64">
        <f t="shared" ref="H533" si="167">H534</f>
        <v>0</v>
      </c>
      <c r="I533" s="64">
        <f t="shared" si="152"/>
        <v>30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64</v>
      </c>
      <c r="B534" s="20" t="s">
        <v>50</v>
      </c>
      <c r="C534" s="20" t="s">
        <v>9</v>
      </c>
      <c r="D534" s="20" t="s">
        <v>9</v>
      </c>
      <c r="E534" s="20" t="s">
        <v>357</v>
      </c>
      <c r="F534" s="20" t="s">
        <v>63</v>
      </c>
      <c r="G534" s="64">
        <v>30</v>
      </c>
      <c r="H534" s="103"/>
      <c r="I534" s="64">
        <f t="shared" si="152"/>
        <v>30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70</v>
      </c>
      <c r="B535" s="20" t="s">
        <v>50</v>
      </c>
      <c r="C535" s="20" t="s">
        <v>9</v>
      </c>
      <c r="D535" s="20" t="s">
        <v>9</v>
      </c>
      <c r="E535" s="20" t="s">
        <v>357</v>
      </c>
      <c r="F535" s="20" t="s">
        <v>68</v>
      </c>
      <c r="G535" s="64">
        <f>G536</f>
        <v>90</v>
      </c>
      <c r="H535" s="64">
        <f t="shared" ref="H535" si="168">H536</f>
        <v>0</v>
      </c>
      <c r="I535" s="64">
        <f t="shared" si="152"/>
        <v>90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90</v>
      </c>
      <c r="B536" s="20" t="s">
        <v>50</v>
      </c>
      <c r="C536" s="20" t="s">
        <v>9</v>
      </c>
      <c r="D536" s="20" t="s">
        <v>9</v>
      </c>
      <c r="E536" s="20" t="s">
        <v>357</v>
      </c>
      <c r="F536" s="20" t="s">
        <v>69</v>
      </c>
      <c r="G536" s="64">
        <v>90</v>
      </c>
      <c r="H536" s="103"/>
      <c r="I536" s="64">
        <f t="shared" si="152"/>
        <v>90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418</v>
      </c>
      <c r="B537" s="20" t="s">
        <v>50</v>
      </c>
      <c r="C537" s="20" t="s">
        <v>9</v>
      </c>
      <c r="D537" s="20" t="s">
        <v>9</v>
      </c>
      <c r="E537" s="20" t="s">
        <v>190</v>
      </c>
      <c r="F537" s="20"/>
      <c r="G537" s="64">
        <f>G538+G541</f>
        <v>1922</v>
      </c>
      <c r="H537" s="64">
        <f t="shared" ref="H537" si="169">H538+H541</f>
        <v>0</v>
      </c>
      <c r="I537" s="64">
        <f t="shared" si="152"/>
        <v>1922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24">
      <c r="A538" s="21" t="s">
        <v>404</v>
      </c>
      <c r="B538" s="20" t="s">
        <v>50</v>
      </c>
      <c r="C538" s="20" t="s">
        <v>9</v>
      </c>
      <c r="D538" s="20" t="s">
        <v>9</v>
      </c>
      <c r="E538" s="20" t="s">
        <v>191</v>
      </c>
      <c r="F538" s="20"/>
      <c r="G538" s="64">
        <f>G539</f>
        <v>1472</v>
      </c>
      <c r="H538" s="64">
        <f t="shared" ref="H538:H539" si="170">H539</f>
        <v>0</v>
      </c>
      <c r="I538" s="64">
        <f t="shared" si="152"/>
        <v>1472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5" customHeight="1">
      <c r="A539" s="21" t="s">
        <v>96</v>
      </c>
      <c r="B539" s="20" t="s">
        <v>50</v>
      </c>
      <c r="C539" s="20" t="s">
        <v>9</v>
      </c>
      <c r="D539" s="20" t="s">
        <v>9</v>
      </c>
      <c r="E539" s="20" t="s">
        <v>191</v>
      </c>
      <c r="F539" s="51" t="s">
        <v>95</v>
      </c>
      <c r="G539" s="64">
        <f>G540</f>
        <v>1472</v>
      </c>
      <c r="H539" s="64">
        <f t="shared" si="170"/>
        <v>0</v>
      </c>
      <c r="I539" s="64">
        <f t="shared" si="152"/>
        <v>1472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225</v>
      </c>
      <c r="B540" s="20" t="s">
        <v>50</v>
      </c>
      <c r="C540" s="20" t="s">
        <v>9</v>
      </c>
      <c r="D540" s="20" t="s">
        <v>9</v>
      </c>
      <c r="E540" s="20" t="s">
        <v>191</v>
      </c>
      <c r="F540" s="51" t="s">
        <v>224</v>
      </c>
      <c r="G540" s="64">
        <v>1472</v>
      </c>
      <c r="H540" s="103"/>
      <c r="I540" s="64">
        <f t="shared" si="152"/>
        <v>1472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313</v>
      </c>
      <c r="B541" s="20" t="s">
        <v>50</v>
      </c>
      <c r="C541" s="20" t="s">
        <v>9</v>
      </c>
      <c r="D541" s="20" t="s">
        <v>9</v>
      </c>
      <c r="E541" s="72" t="s">
        <v>314</v>
      </c>
      <c r="F541" s="51"/>
      <c r="G541" s="64">
        <f>G542</f>
        <v>450</v>
      </c>
      <c r="H541" s="64">
        <f t="shared" ref="H541:H542" si="171">H542</f>
        <v>0</v>
      </c>
      <c r="I541" s="64">
        <f t="shared" si="152"/>
        <v>450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5" customHeight="1">
      <c r="A542" s="21" t="s">
        <v>96</v>
      </c>
      <c r="B542" s="20" t="s">
        <v>50</v>
      </c>
      <c r="C542" s="20" t="s">
        <v>9</v>
      </c>
      <c r="D542" s="20" t="s">
        <v>9</v>
      </c>
      <c r="E542" s="72" t="s">
        <v>314</v>
      </c>
      <c r="F542" s="51" t="s">
        <v>95</v>
      </c>
      <c r="G542" s="64">
        <f>G543</f>
        <v>450</v>
      </c>
      <c r="H542" s="64">
        <f t="shared" si="171"/>
        <v>0</v>
      </c>
      <c r="I542" s="64">
        <f t="shared" si="152"/>
        <v>450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223</v>
      </c>
      <c r="B543" s="20" t="s">
        <v>50</v>
      </c>
      <c r="C543" s="20" t="s">
        <v>9</v>
      </c>
      <c r="D543" s="20" t="s">
        <v>9</v>
      </c>
      <c r="E543" s="72" t="s">
        <v>314</v>
      </c>
      <c r="F543" s="51" t="s">
        <v>224</v>
      </c>
      <c r="G543" s="64">
        <v>450</v>
      </c>
      <c r="H543" s="103"/>
      <c r="I543" s="64">
        <f t="shared" si="152"/>
        <v>450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 hidden="1">
      <c r="A544" s="21" t="s">
        <v>281</v>
      </c>
      <c r="B544" s="20" t="s">
        <v>50</v>
      </c>
      <c r="C544" s="20" t="s">
        <v>9</v>
      </c>
      <c r="D544" s="20" t="s">
        <v>9</v>
      </c>
      <c r="E544" s="20" t="s">
        <v>186</v>
      </c>
      <c r="F544" s="51"/>
      <c r="G544" s="64">
        <f>G545</f>
        <v>0</v>
      </c>
      <c r="H544" s="103"/>
      <c r="I544" s="64">
        <f t="shared" si="152"/>
        <v>0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 hidden="1">
      <c r="A545" s="21" t="s">
        <v>100</v>
      </c>
      <c r="B545" s="20" t="s">
        <v>50</v>
      </c>
      <c r="C545" s="20" t="s">
        <v>9</v>
      </c>
      <c r="D545" s="20" t="s">
        <v>9</v>
      </c>
      <c r="E545" s="20" t="s">
        <v>189</v>
      </c>
      <c r="F545" s="51"/>
      <c r="G545" s="64">
        <f>G546</f>
        <v>0</v>
      </c>
      <c r="H545" s="103"/>
      <c r="I545" s="64">
        <f t="shared" si="152"/>
        <v>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 hidden="1">
      <c r="A546" s="21" t="s">
        <v>70</v>
      </c>
      <c r="B546" s="20" t="s">
        <v>50</v>
      </c>
      <c r="C546" s="20" t="s">
        <v>9</v>
      </c>
      <c r="D546" s="20" t="s">
        <v>9</v>
      </c>
      <c r="E546" s="20" t="s">
        <v>189</v>
      </c>
      <c r="F546" s="51" t="s">
        <v>68</v>
      </c>
      <c r="G546" s="64">
        <f>G547</f>
        <v>0</v>
      </c>
      <c r="H546" s="103"/>
      <c r="I546" s="64">
        <f t="shared" si="152"/>
        <v>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90</v>
      </c>
      <c r="B547" s="20" t="s">
        <v>50</v>
      </c>
      <c r="C547" s="20" t="s">
        <v>9</v>
      </c>
      <c r="D547" s="20" t="s">
        <v>9</v>
      </c>
      <c r="E547" s="20" t="s">
        <v>189</v>
      </c>
      <c r="F547" s="51" t="s">
        <v>69</v>
      </c>
      <c r="G547" s="64"/>
      <c r="H547" s="103"/>
      <c r="I547" s="64">
        <f t="shared" si="152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416</v>
      </c>
      <c r="B548" s="20" t="s">
        <v>50</v>
      </c>
      <c r="C548" s="20" t="s">
        <v>9</v>
      </c>
      <c r="D548" s="20" t="s">
        <v>9</v>
      </c>
      <c r="E548" s="20" t="s">
        <v>258</v>
      </c>
      <c r="F548" s="20"/>
      <c r="G548" s="64">
        <f t="shared" ref="G548:H550" si="172">G549</f>
        <v>0</v>
      </c>
      <c r="H548" s="64">
        <f t="shared" si="172"/>
        <v>0</v>
      </c>
      <c r="I548" s="64">
        <f t="shared" si="152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 hidden="1">
      <c r="A549" s="21" t="s">
        <v>280</v>
      </c>
      <c r="B549" s="20" t="s">
        <v>50</v>
      </c>
      <c r="C549" s="20" t="s">
        <v>9</v>
      </c>
      <c r="D549" s="20" t="s">
        <v>9</v>
      </c>
      <c r="E549" s="20" t="s">
        <v>272</v>
      </c>
      <c r="F549" s="20"/>
      <c r="G549" s="64">
        <f>G550+G552</f>
        <v>0</v>
      </c>
      <c r="H549" s="64">
        <f>H550+H552</f>
        <v>0</v>
      </c>
      <c r="I549" s="64">
        <f t="shared" si="152"/>
        <v>0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 hidden="1">
      <c r="A550" s="21" t="s">
        <v>70</v>
      </c>
      <c r="B550" s="20" t="s">
        <v>50</v>
      </c>
      <c r="C550" s="20" t="s">
        <v>9</v>
      </c>
      <c r="D550" s="20" t="s">
        <v>9</v>
      </c>
      <c r="E550" s="20" t="s">
        <v>272</v>
      </c>
      <c r="F550" s="20" t="s">
        <v>68</v>
      </c>
      <c r="G550" s="64">
        <f>G551</f>
        <v>0</v>
      </c>
      <c r="H550" s="64">
        <f t="shared" si="172"/>
        <v>0</v>
      </c>
      <c r="I550" s="64">
        <f t="shared" si="152"/>
        <v>0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 hidden="1">
      <c r="A551" s="21" t="s">
        <v>90</v>
      </c>
      <c r="B551" s="20" t="s">
        <v>50</v>
      </c>
      <c r="C551" s="20" t="s">
        <v>9</v>
      </c>
      <c r="D551" s="20" t="s">
        <v>9</v>
      </c>
      <c r="E551" s="20" t="s">
        <v>272</v>
      </c>
      <c r="F551" s="20" t="s">
        <v>69</v>
      </c>
      <c r="G551" s="64"/>
      <c r="H551" s="103"/>
      <c r="I551" s="64">
        <f t="shared" si="152"/>
        <v>0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 hidden="1">
      <c r="A552" s="21" t="s">
        <v>96</v>
      </c>
      <c r="B552" s="20" t="s">
        <v>50</v>
      </c>
      <c r="C552" s="20" t="s">
        <v>9</v>
      </c>
      <c r="D552" s="20" t="s">
        <v>9</v>
      </c>
      <c r="E552" s="20" t="s">
        <v>272</v>
      </c>
      <c r="F552" s="51" t="s">
        <v>95</v>
      </c>
      <c r="G552" s="64">
        <f>G553</f>
        <v>0</v>
      </c>
      <c r="H552" s="64">
        <f>H553</f>
        <v>0</v>
      </c>
      <c r="I552" s="64">
        <f t="shared" si="152"/>
        <v>0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 hidden="1">
      <c r="A553" s="21" t="s">
        <v>223</v>
      </c>
      <c r="B553" s="20" t="s">
        <v>50</v>
      </c>
      <c r="C553" s="20" t="s">
        <v>9</v>
      </c>
      <c r="D553" s="20" t="s">
        <v>9</v>
      </c>
      <c r="E553" s="20" t="s">
        <v>272</v>
      </c>
      <c r="F553" s="51" t="s">
        <v>224</v>
      </c>
      <c r="G553" s="64"/>
      <c r="H553" s="103"/>
      <c r="I553" s="64">
        <f t="shared" si="152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2" t="s">
        <v>19</v>
      </c>
      <c r="B554" s="18" t="s">
        <v>50</v>
      </c>
      <c r="C554" s="18" t="s">
        <v>9</v>
      </c>
      <c r="D554" s="18" t="s">
        <v>12</v>
      </c>
      <c r="E554" s="18"/>
      <c r="F554" s="18"/>
      <c r="G554" s="65">
        <f>G555</f>
        <v>15223.800000000001</v>
      </c>
      <c r="H554" s="65">
        <f t="shared" ref="H554" si="173">H555</f>
        <v>-8</v>
      </c>
      <c r="I554" s="65">
        <f t="shared" si="152"/>
        <v>15215.800000000001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413</v>
      </c>
      <c r="B555" s="20" t="s">
        <v>50</v>
      </c>
      <c r="C555" s="20" t="s">
        <v>9</v>
      </c>
      <c r="D555" s="20" t="s">
        <v>12</v>
      </c>
      <c r="E555" s="20" t="s">
        <v>182</v>
      </c>
      <c r="F555" s="20"/>
      <c r="G555" s="64">
        <f>G563+G556</f>
        <v>15223.800000000001</v>
      </c>
      <c r="H555" s="64">
        <f t="shared" ref="H555" si="174">H563+H556</f>
        <v>-8</v>
      </c>
      <c r="I555" s="64">
        <f t="shared" si="152"/>
        <v>15215.800000000001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415</v>
      </c>
      <c r="B556" s="20" t="s">
        <v>50</v>
      </c>
      <c r="C556" s="20" t="s">
        <v>9</v>
      </c>
      <c r="D556" s="20" t="s">
        <v>12</v>
      </c>
      <c r="E556" s="20" t="s">
        <v>183</v>
      </c>
      <c r="F556" s="20"/>
      <c r="G556" s="64">
        <f>G557+G560</f>
        <v>7709.2000000000007</v>
      </c>
      <c r="H556" s="64">
        <f t="shared" ref="H556" si="175">H557+H560</f>
        <v>-8</v>
      </c>
      <c r="I556" s="64">
        <f t="shared" si="152"/>
        <v>7701.2000000000007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136</v>
      </c>
      <c r="B557" s="20" t="s">
        <v>50</v>
      </c>
      <c r="C557" s="20" t="s">
        <v>9</v>
      </c>
      <c r="D557" s="20" t="s">
        <v>12</v>
      </c>
      <c r="E557" s="20" t="s">
        <v>184</v>
      </c>
      <c r="F557" s="20"/>
      <c r="G557" s="64">
        <f>G558</f>
        <v>5553.3</v>
      </c>
      <c r="H557" s="64">
        <f t="shared" ref="H557:H558" si="176">H558</f>
        <v>-8</v>
      </c>
      <c r="I557" s="64">
        <f t="shared" si="152"/>
        <v>5545.3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9" t="s">
        <v>72</v>
      </c>
      <c r="B558" s="20" t="s">
        <v>50</v>
      </c>
      <c r="C558" s="20" t="s">
        <v>9</v>
      </c>
      <c r="D558" s="20" t="s">
        <v>12</v>
      </c>
      <c r="E558" s="20" t="s">
        <v>184</v>
      </c>
      <c r="F558" s="20" t="s">
        <v>22</v>
      </c>
      <c r="G558" s="64">
        <f>G559</f>
        <v>5553.3</v>
      </c>
      <c r="H558" s="64">
        <f t="shared" si="176"/>
        <v>-8</v>
      </c>
      <c r="I558" s="64">
        <f t="shared" si="152"/>
        <v>5545.3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109</v>
      </c>
      <c r="B559" s="20" t="s">
        <v>50</v>
      </c>
      <c r="C559" s="20" t="s">
        <v>9</v>
      </c>
      <c r="D559" s="20" t="s">
        <v>12</v>
      </c>
      <c r="E559" s="20" t="s">
        <v>184</v>
      </c>
      <c r="F559" s="20" t="s">
        <v>108</v>
      </c>
      <c r="G559" s="64">
        <v>5553.3</v>
      </c>
      <c r="H559" s="103">
        <f>-8</f>
        <v>-8</v>
      </c>
      <c r="I559" s="64">
        <f t="shared" si="152"/>
        <v>5545.3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94</v>
      </c>
      <c r="B560" s="20" t="s">
        <v>50</v>
      </c>
      <c r="C560" s="20" t="s">
        <v>9</v>
      </c>
      <c r="D560" s="20" t="s">
        <v>12</v>
      </c>
      <c r="E560" s="20" t="s">
        <v>185</v>
      </c>
      <c r="F560" s="20"/>
      <c r="G560" s="64">
        <f>G561</f>
        <v>2155.9</v>
      </c>
      <c r="H560" s="64">
        <f t="shared" ref="H560:H561" si="177">H561</f>
        <v>0</v>
      </c>
      <c r="I560" s="64">
        <f t="shared" si="152"/>
        <v>2155.9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9" t="s">
        <v>72</v>
      </c>
      <c r="B561" s="20" t="s">
        <v>50</v>
      </c>
      <c r="C561" s="20" t="s">
        <v>9</v>
      </c>
      <c r="D561" s="20" t="s">
        <v>12</v>
      </c>
      <c r="E561" s="20" t="s">
        <v>185</v>
      </c>
      <c r="F561" s="20" t="s">
        <v>22</v>
      </c>
      <c r="G561" s="64">
        <f>G562</f>
        <v>2155.9</v>
      </c>
      <c r="H561" s="64">
        <f t="shared" si="177"/>
        <v>0</v>
      </c>
      <c r="I561" s="64">
        <f t="shared" si="152"/>
        <v>2155.9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109</v>
      </c>
      <c r="B562" s="20" t="s">
        <v>50</v>
      </c>
      <c r="C562" s="20" t="s">
        <v>9</v>
      </c>
      <c r="D562" s="20" t="s">
        <v>12</v>
      </c>
      <c r="E562" s="20" t="s">
        <v>185</v>
      </c>
      <c r="F562" s="20" t="s">
        <v>108</v>
      </c>
      <c r="G562" s="64">
        <v>2155.9</v>
      </c>
      <c r="H562" s="103"/>
      <c r="I562" s="64">
        <f t="shared" si="152"/>
        <v>2155.9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24">
      <c r="A563" s="21" t="s">
        <v>217</v>
      </c>
      <c r="B563" s="20" t="s">
        <v>50</v>
      </c>
      <c r="C563" s="20" t="s">
        <v>9</v>
      </c>
      <c r="D563" s="20" t="s">
        <v>12</v>
      </c>
      <c r="E563" s="20" t="s">
        <v>267</v>
      </c>
      <c r="F563" s="20"/>
      <c r="G563" s="64">
        <f>G564</f>
        <v>7514.6</v>
      </c>
      <c r="H563" s="64">
        <f t="shared" ref="H563" si="178">H564</f>
        <v>0</v>
      </c>
      <c r="I563" s="64">
        <f t="shared" si="152"/>
        <v>7514.6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>
      <c r="A564" s="55" t="s">
        <v>60</v>
      </c>
      <c r="B564" s="20" t="s">
        <v>50</v>
      </c>
      <c r="C564" s="20" t="s">
        <v>9</v>
      </c>
      <c r="D564" s="20" t="s">
        <v>12</v>
      </c>
      <c r="E564" s="20" t="s">
        <v>269</v>
      </c>
      <c r="F564" s="20"/>
      <c r="G564" s="64">
        <f>G565+G567+G569</f>
        <v>7514.6</v>
      </c>
      <c r="H564" s="64">
        <f t="shared" ref="H564" si="179">H565+H567+H569</f>
        <v>0</v>
      </c>
      <c r="I564" s="64">
        <f t="shared" si="152"/>
        <v>7514.6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24">
      <c r="A565" s="21" t="s">
        <v>62</v>
      </c>
      <c r="B565" s="20" t="s">
        <v>50</v>
      </c>
      <c r="C565" s="20" t="s">
        <v>9</v>
      </c>
      <c r="D565" s="20" t="s">
        <v>12</v>
      </c>
      <c r="E565" s="20" t="s">
        <v>269</v>
      </c>
      <c r="F565" s="20" t="s">
        <v>61</v>
      </c>
      <c r="G565" s="64">
        <f>G566</f>
        <v>6946</v>
      </c>
      <c r="H565" s="64">
        <f t="shared" ref="H565" si="180">H566</f>
        <v>0</v>
      </c>
      <c r="I565" s="64">
        <f t="shared" si="152"/>
        <v>6946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>
      <c r="A566" s="21" t="s">
        <v>64</v>
      </c>
      <c r="B566" s="20" t="s">
        <v>50</v>
      </c>
      <c r="C566" s="20" t="s">
        <v>9</v>
      </c>
      <c r="D566" s="20" t="s">
        <v>12</v>
      </c>
      <c r="E566" s="20" t="s">
        <v>269</v>
      </c>
      <c r="F566" s="20" t="s">
        <v>63</v>
      </c>
      <c r="G566" s="64">
        <v>6946</v>
      </c>
      <c r="H566" s="103"/>
      <c r="I566" s="64">
        <f t="shared" si="152"/>
        <v>6946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>
      <c r="A567" s="21" t="s">
        <v>70</v>
      </c>
      <c r="B567" s="20" t="s">
        <v>50</v>
      </c>
      <c r="C567" s="20" t="s">
        <v>9</v>
      </c>
      <c r="D567" s="20" t="s">
        <v>12</v>
      </c>
      <c r="E567" s="20" t="s">
        <v>269</v>
      </c>
      <c r="F567" s="20" t="s">
        <v>68</v>
      </c>
      <c r="G567" s="64">
        <f>G568</f>
        <v>568.6</v>
      </c>
      <c r="H567" s="64">
        <f t="shared" ref="H567" si="181">H568</f>
        <v>0</v>
      </c>
      <c r="I567" s="64">
        <f t="shared" si="152"/>
        <v>568.6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>
      <c r="A568" s="21" t="s">
        <v>90</v>
      </c>
      <c r="B568" s="20" t="s">
        <v>50</v>
      </c>
      <c r="C568" s="20" t="s">
        <v>9</v>
      </c>
      <c r="D568" s="20" t="s">
        <v>12</v>
      </c>
      <c r="E568" s="20" t="s">
        <v>269</v>
      </c>
      <c r="F568" s="20" t="s">
        <v>69</v>
      </c>
      <c r="G568" s="64">
        <v>568.6</v>
      </c>
      <c r="H568" s="103"/>
      <c r="I568" s="64">
        <f t="shared" si="152"/>
        <v>568.6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72</v>
      </c>
      <c r="B569" s="20" t="s">
        <v>50</v>
      </c>
      <c r="C569" s="20" t="s">
        <v>9</v>
      </c>
      <c r="D569" s="20" t="s">
        <v>12</v>
      </c>
      <c r="E569" s="20" t="s">
        <v>269</v>
      </c>
      <c r="F569" s="20" t="s">
        <v>22</v>
      </c>
      <c r="G569" s="64">
        <f>G570</f>
        <v>0</v>
      </c>
      <c r="H569" s="103"/>
      <c r="I569" s="63">
        <f t="shared" si="152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73</v>
      </c>
      <c r="B570" s="20" t="s">
        <v>50</v>
      </c>
      <c r="C570" s="20" t="s">
        <v>9</v>
      </c>
      <c r="D570" s="20" t="s">
        <v>12</v>
      </c>
      <c r="E570" s="20" t="s">
        <v>269</v>
      </c>
      <c r="F570" s="20" t="s">
        <v>71</v>
      </c>
      <c r="G570" s="64">
        <v>0</v>
      </c>
      <c r="H570" s="103"/>
      <c r="I570" s="63">
        <f t="shared" si="152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1.4">
      <c r="A571" s="25" t="s">
        <v>34</v>
      </c>
      <c r="B571" s="16" t="s">
        <v>50</v>
      </c>
      <c r="C571" s="26" t="s">
        <v>13</v>
      </c>
      <c r="D571" s="26"/>
      <c r="E571" s="26"/>
      <c r="F571" s="26"/>
      <c r="G571" s="63">
        <f>G572+G587</f>
        <v>8024.6999999999989</v>
      </c>
      <c r="H571" s="63">
        <f t="shared" ref="H571" si="182">H572+H587</f>
        <v>0</v>
      </c>
      <c r="I571" s="63">
        <f t="shared" si="152"/>
        <v>8024.6999999999989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2" t="s">
        <v>41</v>
      </c>
      <c r="B572" s="18" t="s">
        <v>50</v>
      </c>
      <c r="C572" s="42" t="s">
        <v>13</v>
      </c>
      <c r="D572" s="42" t="s">
        <v>14</v>
      </c>
      <c r="E572" s="42"/>
      <c r="F572" s="42"/>
      <c r="G572" s="65">
        <f>G573</f>
        <v>5888.9</v>
      </c>
      <c r="H572" s="65">
        <f t="shared" ref="H572:H573" si="183">H573</f>
        <v>0</v>
      </c>
      <c r="I572" s="65">
        <f t="shared" si="152"/>
        <v>5888.9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413</v>
      </c>
      <c r="B573" s="20" t="s">
        <v>50</v>
      </c>
      <c r="C573" s="23" t="s">
        <v>13</v>
      </c>
      <c r="D573" s="23" t="s">
        <v>14</v>
      </c>
      <c r="E573" s="23" t="s">
        <v>182</v>
      </c>
      <c r="F573" s="23"/>
      <c r="G573" s="64">
        <f>G574</f>
        <v>5888.9</v>
      </c>
      <c r="H573" s="64">
        <f t="shared" si="183"/>
        <v>0</v>
      </c>
      <c r="I573" s="64">
        <f t="shared" si="152"/>
        <v>5888.9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>
      <c r="A574" s="21" t="s">
        <v>415</v>
      </c>
      <c r="B574" s="20" t="s">
        <v>50</v>
      </c>
      <c r="C574" s="23" t="s">
        <v>13</v>
      </c>
      <c r="D574" s="23" t="s">
        <v>14</v>
      </c>
      <c r="E574" s="23" t="s">
        <v>183</v>
      </c>
      <c r="F574" s="23"/>
      <c r="G574" s="64">
        <f>G575+G581+G584+G578</f>
        <v>5888.9</v>
      </c>
      <c r="H574" s="64">
        <f t="shared" ref="H574" si="184">H575+H581+H584+H578</f>
        <v>0</v>
      </c>
      <c r="I574" s="64">
        <f t="shared" si="152"/>
        <v>5888.9</v>
      </c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  <c r="AC574" s="47"/>
      <c r="AD574" s="47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</row>
    <row r="575" spans="1:86" s="2" customFormat="1" ht="24">
      <c r="A575" s="21" t="s">
        <v>137</v>
      </c>
      <c r="B575" s="20" t="s">
        <v>50</v>
      </c>
      <c r="C575" s="23" t="s">
        <v>13</v>
      </c>
      <c r="D575" s="23" t="s">
        <v>14</v>
      </c>
      <c r="E575" s="23" t="s">
        <v>192</v>
      </c>
      <c r="F575" s="23"/>
      <c r="G575" s="64">
        <f>G576</f>
        <v>3894.2</v>
      </c>
      <c r="H575" s="64">
        <f t="shared" ref="H575:H576" si="185">H576</f>
        <v>0</v>
      </c>
      <c r="I575" s="64">
        <f t="shared" si="152"/>
        <v>3894.2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117</v>
      </c>
      <c r="B576" s="20" t="s">
        <v>50</v>
      </c>
      <c r="C576" s="23" t="s">
        <v>13</v>
      </c>
      <c r="D576" s="23" t="s">
        <v>14</v>
      </c>
      <c r="E576" s="23" t="s">
        <v>192</v>
      </c>
      <c r="F576" s="23" t="s">
        <v>95</v>
      </c>
      <c r="G576" s="64">
        <f>G577</f>
        <v>3894.2</v>
      </c>
      <c r="H576" s="64">
        <f t="shared" si="185"/>
        <v>0</v>
      </c>
      <c r="I576" s="64">
        <f t="shared" ref="I576:I641" si="186">G576+H576</f>
        <v>3894.2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223</v>
      </c>
      <c r="B577" s="20" t="s">
        <v>50</v>
      </c>
      <c r="C577" s="23" t="s">
        <v>13</v>
      </c>
      <c r="D577" s="23" t="s">
        <v>14</v>
      </c>
      <c r="E577" s="23" t="s">
        <v>192</v>
      </c>
      <c r="F577" s="23" t="s">
        <v>224</v>
      </c>
      <c r="G577" s="64">
        <v>3894.2</v>
      </c>
      <c r="H577" s="103"/>
      <c r="I577" s="64">
        <f t="shared" si="186"/>
        <v>3894.2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24">
      <c r="A578" s="21" t="s">
        <v>298</v>
      </c>
      <c r="B578" s="20" t="s">
        <v>50</v>
      </c>
      <c r="C578" s="23" t="s">
        <v>13</v>
      </c>
      <c r="D578" s="23" t="s">
        <v>14</v>
      </c>
      <c r="E578" s="23" t="s">
        <v>297</v>
      </c>
      <c r="F578" s="23"/>
      <c r="G578" s="64">
        <f>G579</f>
        <v>1111.4000000000001</v>
      </c>
      <c r="H578" s="64">
        <f t="shared" ref="H578:H579" si="187">H579</f>
        <v>0</v>
      </c>
      <c r="I578" s="64">
        <f t="shared" si="186"/>
        <v>1111.4000000000001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117</v>
      </c>
      <c r="B579" s="20" t="s">
        <v>50</v>
      </c>
      <c r="C579" s="23" t="s">
        <v>13</v>
      </c>
      <c r="D579" s="23" t="s">
        <v>14</v>
      </c>
      <c r="E579" s="23" t="s">
        <v>297</v>
      </c>
      <c r="F579" s="23" t="s">
        <v>95</v>
      </c>
      <c r="G579" s="64">
        <f>G580</f>
        <v>1111.4000000000001</v>
      </c>
      <c r="H579" s="64">
        <f t="shared" si="187"/>
        <v>0</v>
      </c>
      <c r="I579" s="64">
        <f t="shared" si="186"/>
        <v>1111.4000000000001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223</v>
      </c>
      <c r="B580" s="20" t="s">
        <v>50</v>
      </c>
      <c r="C580" s="23" t="s">
        <v>13</v>
      </c>
      <c r="D580" s="23" t="s">
        <v>14</v>
      </c>
      <c r="E580" s="23" t="s">
        <v>297</v>
      </c>
      <c r="F580" s="23" t="s">
        <v>224</v>
      </c>
      <c r="G580" s="64">
        <v>1111.4000000000001</v>
      </c>
      <c r="H580" s="103"/>
      <c r="I580" s="64">
        <f t="shared" si="186"/>
        <v>1111.4000000000001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24">
      <c r="A581" s="21" t="s">
        <v>118</v>
      </c>
      <c r="B581" s="57" t="s">
        <v>50</v>
      </c>
      <c r="C581" s="58" t="s">
        <v>13</v>
      </c>
      <c r="D581" s="58" t="s">
        <v>14</v>
      </c>
      <c r="E581" s="58" t="s">
        <v>193</v>
      </c>
      <c r="F581" s="58"/>
      <c r="G581" s="64">
        <f>G582</f>
        <v>718.8</v>
      </c>
      <c r="H581" s="64">
        <f t="shared" ref="H581:H582" si="188">H582</f>
        <v>0</v>
      </c>
      <c r="I581" s="64">
        <f t="shared" si="186"/>
        <v>718.8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117</v>
      </c>
      <c r="B582" s="57" t="s">
        <v>50</v>
      </c>
      <c r="C582" s="58" t="s">
        <v>13</v>
      </c>
      <c r="D582" s="58" t="s">
        <v>14</v>
      </c>
      <c r="E582" s="58" t="s">
        <v>193</v>
      </c>
      <c r="F582" s="57" t="s">
        <v>95</v>
      </c>
      <c r="G582" s="64">
        <f>G583</f>
        <v>718.8</v>
      </c>
      <c r="H582" s="64">
        <f t="shared" si="188"/>
        <v>0</v>
      </c>
      <c r="I582" s="64">
        <f t="shared" si="186"/>
        <v>718.8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223</v>
      </c>
      <c r="B583" s="57" t="s">
        <v>50</v>
      </c>
      <c r="C583" s="58" t="s">
        <v>13</v>
      </c>
      <c r="D583" s="58" t="s">
        <v>14</v>
      </c>
      <c r="E583" s="58" t="s">
        <v>193</v>
      </c>
      <c r="F583" s="57" t="s">
        <v>224</v>
      </c>
      <c r="G583" s="64">
        <v>718.8</v>
      </c>
      <c r="H583" s="103"/>
      <c r="I583" s="64">
        <f t="shared" si="186"/>
        <v>718.8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24">
      <c r="A584" s="21" t="s">
        <v>364</v>
      </c>
      <c r="B584" s="57" t="s">
        <v>50</v>
      </c>
      <c r="C584" s="58" t="s">
        <v>13</v>
      </c>
      <c r="D584" s="58" t="s">
        <v>14</v>
      </c>
      <c r="E584" s="72" t="s">
        <v>222</v>
      </c>
      <c r="F584" s="58"/>
      <c r="G584" s="64">
        <f>G585</f>
        <v>164.5</v>
      </c>
      <c r="H584" s="64">
        <f t="shared" ref="H584:H585" si="189">H585</f>
        <v>0</v>
      </c>
      <c r="I584" s="64">
        <f t="shared" si="186"/>
        <v>164.5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117</v>
      </c>
      <c r="B585" s="57" t="s">
        <v>50</v>
      </c>
      <c r="C585" s="58" t="s">
        <v>13</v>
      </c>
      <c r="D585" s="58" t="s">
        <v>14</v>
      </c>
      <c r="E585" s="72" t="s">
        <v>222</v>
      </c>
      <c r="F585" s="57" t="s">
        <v>95</v>
      </c>
      <c r="G585" s="64">
        <f>G586</f>
        <v>164.5</v>
      </c>
      <c r="H585" s="64">
        <f t="shared" si="189"/>
        <v>0</v>
      </c>
      <c r="I585" s="64">
        <f t="shared" si="186"/>
        <v>164.5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223</v>
      </c>
      <c r="B586" s="57" t="s">
        <v>50</v>
      </c>
      <c r="C586" s="58" t="s">
        <v>13</v>
      </c>
      <c r="D586" s="58" t="s">
        <v>14</v>
      </c>
      <c r="E586" s="72" t="s">
        <v>222</v>
      </c>
      <c r="F586" s="57" t="s">
        <v>224</v>
      </c>
      <c r="G586" s="64">
        <f>74.2+90.3</f>
        <v>164.5</v>
      </c>
      <c r="H586" s="103"/>
      <c r="I586" s="64">
        <f t="shared" si="186"/>
        <v>164.5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2" t="s">
        <v>259</v>
      </c>
      <c r="B587" s="18" t="s">
        <v>50</v>
      </c>
      <c r="C587" s="42" t="s">
        <v>13</v>
      </c>
      <c r="D587" s="42" t="s">
        <v>15</v>
      </c>
      <c r="E587" s="42"/>
      <c r="F587" s="42"/>
      <c r="G587" s="65">
        <f>G588</f>
        <v>2135.7999999999997</v>
      </c>
      <c r="H587" s="65">
        <f t="shared" ref="H587:H588" si="190">H588</f>
        <v>0</v>
      </c>
      <c r="I587" s="65">
        <f t="shared" si="186"/>
        <v>2135.7999999999997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413</v>
      </c>
      <c r="B588" s="20" t="s">
        <v>50</v>
      </c>
      <c r="C588" s="23" t="s">
        <v>13</v>
      </c>
      <c r="D588" s="23" t="s">
        <v>15</v>
      </c>
      <c r="E588" s="23" t="s">
        <v>182</v>
      </c>
      <c r="F588" s="23"/>
      <c r="G588" s="64">
        <f>G589</f>
        <v>2135.7999999999997</v>
      </c>
      <c r="H588" s="64">
        <f t="shared" si="190"/>
        <v>0</v>
      </c>
      <c r="I588" s="64">
        <f t="shared" si="186"/>
        <v>2135.7999999999997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24">
      <c r="A589" s="21" t="s">
        <v>217</v>
      </c>
      <c r="B589" s="20" t="s">
        <v>50</v>
      </c>
      <c r="C589" s="23" t="s">
        <v>13</v>
      </c>
      <c r="D589" s="23" t="s">
        <v>15</v>
      </c>
      <c r="E589" s="23" t="s">
        <v>267</v>
      </c>
      <c r="F589" s="23"/>
      <c r="G589" s="64">
        <f>G593+G590</f>
        <v>2135.7999999999997</v>
      </c>
      <c r="H589" s="64">
        <f t="shared" ref="H589" si="191">H593+H590</f>
        <v>0</v>
      </c>
      <c r="I589" s="64">
        <f t="shared" si="186"/>
        <v>2135.7999999999997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360</v>
      </c>
      <c r="B590" s="20" t="s">
        <v>50</v>
      </c>
      <c r="C590" s="23" t="s">
        <v>13</v>
      </c>
      <c r="D590" s="23" t="s">
        <v>15</v>
      </c>
      <c r="E590" s="23" t="s">
        <v>428</v>
      </c>
      <c r="F590" s="23"/>
      <c r="G590" s="64">
        <f t="shared" ref="G590:H591" si="192">G591</f>
        <v>96.2</v>
      </c>
      <c r="H590" s="64">
        <f t="shared" si="192"/>
        <v>0</v>
      </c>
      <c r="I590" s="64">
        <f t="shared" si="186"/>
        <v>96.2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4" t="s">
        <v>81</v>
      </c>
      <c r="B591" s="20" t="s">
        <v>50</v>
      </c>
      <c r="C591" s="23" t="s">
        <v>13</v>
      </c>
      <c r="D591" s="23" t="s">
        <v>15</v>
      </c>
      <c r="E591" s="23" t="s">
        <v>428</v>
      </c>
      <c r="F591" s="23" t="s">
        <v>80</v>
      </c>
      <c r="G591" s="64">
        <f t="shared" si="192"/>
        <v>96.2</v>
      </c>
      <c r="H591" s="64">
        <f t="shared" si="192"/>
        <v>0</v>
      </c>
      <c r="I591" s="64">
        <f t="shared" si="186"/>
        <v>96.2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4" t="s">
        <v>86</v>
      </c>
      <c r="B592" s="20" t="s">
        <v>50</v>
      </c>
      <c r="C592" s="23" t="s">
        <v>13</v>
      </c>
      <c r="D592" s="23" t="s">
        <v>15</v>
      </c>
      <c r="E592" s="23" t="s">
        <v>428</v>
      </c>
      <c r="F592" s="23" t="s">
        <v>85</v>
      </c>
      <c r="G592" s="64">
        <v>96.2</v>
      </c>
      <c r="H592" s="103"/>
      <c r="I592" s="64">
        <f t="shared" si="186"/>
        <v>96.2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402</v>
      </c>
      <c r="B593" s="86" t="s">
        <v>50</v>
      </c>
      <c r="C593" s="88" t="s">
        <v>13</v>
      </c>
      <c r="D593" s="88" t="s">
        <v>15</v>
      </c>
      <c r="E593" s="88" t="s">
        <v>426</v>
      </c>
      <c r="F593" s="88"/>
      <c r="G593" s="87">
        <f>G594</f>
        <v>2039.6</v>
      </c>
      <c r="H593" s="87">
        <f t="shared" ref="H593" si="193">H594</f>
        <v>0</v>
      </c>
      <c r="I593" s="64">
        <f t="shared" si="186"/>
        <v>2039.6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24">
      <c r="A594" s="97" t="s">
        <v>312</v>
      </c>
      <c r="B594" s="20" t="s">
        <v>50</v>
      </c>
      <c r="C594" s="23" t="s">
        <v>13</v>
      </c>
      <c r="D594" s="23" t="s">
        <v>15</v>
      </c>
      <c r="E594" s="23" t="s">
        <v>427</v>
      </c>
      <c r="F594" s="23"/>
      <c r="G594" s="64">
        <f>G595+G597</f>
        <v>2039.6</v>
      </c>
      <c r="H594" s="64">
        <f t="shared" ref="H594" si="194">H595+H597</f>
        <v>0</v>
      </c>
      <c r="I594" s="64">
        <f t="shared" si="186"/>
        <v>2039.6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53" customFormat="1" ht="24">
      <c r="A595" s="21" t="s">
        <v>62</v>
      </c>
      <c r="B595" s="20" t="s">
        <v>50</v>
      </c>
      <c r="C595" s="23" t="s">
        <v>13</v>
      </c>
      <c r="D595" s="23" t="s">
        <v>15</v>
      </c>
      <c r="E595" s="23" t="s">
        <v>427</v>
      </c>
      <c r="F595" s="23" t="s">
        <v>61</v>
      </c>
      <c r="G595" s="64">
        <f>G596</f>
        <v>2039.6</v>
      </c>
      <c r="H595" s="64">
        <f t="shared" ref="H595" si="195">H596</f>
        <v>0</v>
      </c>
      <c r="I595" s="64">
        <f t="shared" si="186"/>
        <v>2039.6</v>
      </c>
      <c r="J595" s="45"/>
      <c r="K595" s="45"/>
      <c r="L595" s="45"/>
      <c r="M595" s="45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F595" s="69"/>
      <c r="AG595" s="69"/>
      <c r="AH595" s="69"/>
      <c r="AI595" s="69"/>
      <c r="AJ595" s="69"/>
      <c r="AK595" s="69"/>
      <c r="AL595" s="69"/>
      <c r="AM595" s="69"/>
      <c r="AN595" s="69"/>
      <c r="AO595" s="69"/>
      <c r="AP595" s="69"/>
      <c r="AQ595" s="69"/>
      <c r="AR595" s="69"/>
      <c r="AS595" s="69"/>
      <c r="AT595" s="69"/>
      <c r="AU595" s="69"/>
      <c r="AV595" s="69"/>
      <c r="AW595" s="69"/>
      <c r="AX595" s="69"/>
      <c r="AY595" s="69"/>
      <c r="AZ595" s="69"/>
      <c r="BA595" s="69"/>
      <c r="BB595" s="69"/>
      <c r="BC595" s="69"/>
      <c r="BD595" s="69"/>
      <c r="BE595" s="69"/>
      <c r="BF595" s="69"/>
      <c r="BG595" s="69"/>
      <c r="BH595" s="69"/>
      <c r="BI595" s="69"/>
      <c r="BJ595" s="69"/>
      <c r="BK595" s="69"/>
      <c r="BL595" s="69"/>
      <c r="BM595" s="69"/>
      <c r="BN595" s="69"/>
      <c r="BO595" s="69"/>
      <c r="BP595" s="69"/>
      <c r="BQ595" s="69"/>
      <c r="BR595" s="69"/>
      <c r="BS595" s="69"/>
      <c r="BT595" s="69"/>
      <c r="BU595" s="69"/>
      <c r="BV595" s="69"/>
      <c r="BW595" s="69"/>
      <c r="BX595" s="69"/>
      <c r="BY595" s="69"/>
      <c r="BZ595" s="69"/>
      <c r="CA595" s="69"/>
      <c r="CB595" s="69"/>
      <c r="CC595" s="69"/>
      <c r="CD595" s="69"/>
      <c r="CE595" s="69"/>
      <c r="CF595" s="69"/>
      <c r="CG595" s="69"/>
      <c r="CH595" s="69"/>
    </row>
    <row r="596" spans="1:86" s="2" customFormat="1" ht="12">
      <c r="A596" s="21" t="s">
        <v>64</v>
      </c>
      <c r="B596" s="20" t="s">
        <v>50</v>
      </c>
      <c r="C596" s="23" t="s">
        <v>13</v>
      </c>
      <c r="D596" s="23" t="s">
        <v>15</v>
      </c>
      <c r="E596" s="23" t="s">
        <v>427</v>
      </c>
      <c r="F596" s="23" t="s">
        <v>63</v>
      </c>
      <c r="G596" s="64">
        <v>2039.6</v>
      </c>
      <c r="H596" s="103"/>
      <c r="I596" s="64">
        <f t="shared" si="186"/>
        <v>2039.6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 hidden="1">
      <c r="A597" s="21" t="s">
        <v>70</v>
      </c>
      <c r="B597" s="20" t="s">
        <v>50</v>
      </c>
      <c r="C597" s="23" t="s">
        <v>13</v>
      </c>
      <c r="D597" s="23" t="s">
        <v>15</v>
      </c>
      <c r="E597" s="23" t="s">
        <v>427</v>
      </c>
      <c r="F597" s="23" t="s">
        <v>68</v>
      </c>
      <c r="G597" s="64">
        <f>G598</f>
        <v>0</v>
      </c>
      <c r="H597" s="64">
        <f t="shared" ref="H597" si="196">H598</f>
        <v>0</v>
      </c>
      <c r="I597" s="64">
        <f t="shared" si="186"/>
        <v>0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 hidden="1">
      <c r="A598" s="21" t="s">
        <v>90</v>
      </c>
      <c r="B598" s="20" t="s">
        <v>50</v>
      </c>
      <c r="C598" s="23" t="s">
        <v>13</v>
      </c>
      <c r="D598" s="23" t="s">
        <v>15</v>
      </c>
      <c r="E598" s="23" t="s">
        <v>427</v>
      </c>
      <c r="F598" s="23" t="s">
        <v>69</v>
      </c>
      <c r="G598" s="64"/>
      <c r="H598" s="103"/>
      <c r="I598" s="64">
        <f t="shared" si="186"/>
        <v>0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6" customFormat="1" ht="12">
      <c r="A599" s="15" t="s">
        <v>31</v>
      </c>
      <c r="B599" s="16" t="s">
        <v>50</v>
      </c>
      <c r="C599" s="26" t="s">
        <v>46</v>
      </c>
      <c r="D599" s="26"/>
      <c r="E599" s="26"/>
      <c r="F599" s="26"/>
      <c r="G599" s="63">
        <f t="shared" ref="G599:H604" si="197">G600</f>
        <v>340</v>
      </c>
      <c r="H599" s="63">
        <f t="shared" si="197"/>
        <v>0</v>
      </c>
      <c r="I599" s="63">
        <f t="shared" si="186"/>
        <v>340</v>
      </c>
      <c r="J599" s="46"/>
      <c r="K599" s="46"/>
      <c r="L599" s="46"/>
      <c r="M599" s="46"/>
      <c r="N599" s="84"/>
      <c r="O599" s="84"/>
      <c r="P599" s="84"/>
      <c r="Q599" s="84"/>
      <c r="R599" s="84"/>
      <c r="S599" s="84"/>
      <c r="T599" s="84"/>
      <c r="U599" s="84"/>
      <c r="V599" s="84"/>
      <c r="W599" s="84"/>
      <c r="X599" s="84"/>
      <c r="Y599" s="84"/>
      <c r="Z599" s="84"/>
      <c r="AA599" s="84"/>
      <c r="AB599" s="84"/>
      <c r="AC599" s="84"/>
      <c r="AD599" s="84"/>
      <c r="AE599" s="84"/>
      <c r="AF599" s="84"/>
      <c r="AG599" s="84"/>
      <c r="AH599" s="84"/>
      <c r="AI599" s="84"/>
      <c r="AJ599" s="84"/>
      <c r="AK599" s="84"/>
      <c r="AL599" s="84"/>
      <c r="AM599" s="84"/>
      <c r="AN599" s="84"/>
      <c r="AO599" s="84"/>
      <c r="AP599" s="84"/>
      <c r="AQ599" s="84"/>
      <c r="AR599" s="84"/>
      <c r="AS599" s="84"/>
      <c r="AT599" s="84"/>
      <c r="AU599" s="84"/>
      <c r="AV599" s="84"/>
      <c r="AW599" s="84"/>
      <c r="AX599" s="84"/>
      <c r="AY599" s="84"/>
      <c r="AZ599" s="84"/>
      <c r="BA599" s="84"/>
      <c r="BB599" s="84"/>
      <c r="BC599" s="84"/>
      <c r="BD599" s="84"/>
      <c r="BE599" s="84"/>
      <c r="BF599" s="84"/>
      <c r="BG599" s="84"/>
      <c r="BH599" s="84"/>
      <c r="BI599" s="84"/>
      <c r="BJ599" s="84"/>
      <c r="BK599" s="84"/>
      <c r="BL599" s="84"/>
      <c r="BM599" s="84"/>
      <c r="BN599" s="84"/>
      <c r="BO599" s="84"/>
      <c r="BP599" s="84"/>
      <c r="BQ599" s="84"/>
      <c r="BR599" s="84"/>
      <c r="BS599" s="84"/>
      <c r="BT599" s="84"/>
      <c r="BU599" s="84"/>
      <c r="BV599" s="84"/>
      <c r="BW599" s="84"/>
      <c r="BX599" s="84"/>
      <c r="BY599" s="84"/>
      <c r="BZ599" s="84"/>
      <c r="CA599" s="84"/>
      <c r="CB599" s="84"/>
      <c r="CC599" s="84"/>
      <c r="CD599" s="84"/>
      <c r="CE599" s="84"/>
      <c r="CF599" s="84"/>
      <c r="CG599" s="84"/>
      <c r="CH599" s="84"/>
    </row>
    <row r="600" spans="1:86" s="53" customFormat="1" ht="12">
      <c r="A600" s="33" t="s">
        <v>56</v>
      </c>
      <c r="B600" s="18" t="s">
        <v>50</v>
      </c>
      <c r="C600" s="42" t="s">
        <v>46</v>
      </c>
      <c r="D600" s="42" t="s">
        <v>5</v>
      </c>
      <c r="E600" s="42"/>
      <c r="F600" s="42"/>
      <c r="G600" s="65">
        <f t="shared" si="197"/>
        <v>340</v>
      </c>
      <c r="H600" s="65">
        <f t="shared" si="197"/>
        <v>0</v>
      </c>
      <c r="I600" s="65">
        <f t="shared" si="186"/>
        <v>340</v>
      </c>
      <c r="J600" s="45"/>
      <c r="K600" s="45"/>
      <c r="L600" s="45"/>
      <c r="M600" s="45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  <c r="AB600" s="69"/>
      <c r="AC600" s="69"/>
      <c r="AD600" s="69"/>
      <c r="AE600" s="69"/>
      <c r="AF600" s="69"/>
      <c r="AG600" s="69"/>
      <c r="AH600" s="69"/>
      <c r="AI600" s="69"/>
      <c r="AJ600" s="69"/>
      <c r="AK600" s="69"/>
      <c r="AL600" s="69"/>
      <c r="AM600" s="69"/>
      <c r="AN600" s="69"/>
      <c r="AO600" s="69"/>
      <c r="AP600" s="69"/>
      <c r="AQ600" s="69"/>
      <c r="AR600" s="69"/>
      <c r="AS600" s="69"/>
      <c r="AT600" s="69"/>
      <c r="AU600" s="69"/>
      <c r="AV600" s="69"/>
      <c r="AW600" s="69"/>
      <c r="AX600" s="69"/>
      <c r="AY600" s="69"/>
      <c r="AZ600" s="69"/>
      <c r="BA600" s="69"/>
      <c r="BB600" s="69"/>
      <c r="BC600" s="69"/>
      <c r="BD600" s="69"/>
      <c r="BE600" s="69"/>
      <c r="BF600" s="69"/>
      <c r="BG600" s="69"/>
      <c r="BH600" s="69"/>
      <c r="BI600" s="69"/>
      <c r="BJ600" s="69"/>
      <c r="BK600" s="69"/>
      <c r="BL600" s="69"/>
      <c r="BM600" s="69"/>
      <c r="BN600" s="69"/>
      <c r="BO600" s="69"/>
      <c r="BP600" s="69"/>
      <c r="BQ600" s="69"/>
      <c r="BR600" s="69"/>
      <c r="BS600" s="69"/>
      <c r="BT600" s="69"/>
      <c r="BU600" s="69"/>
      <c r="BV600" s="69"/>
      <c r="BW600" s="69"/>
      <c r="BX600" s="69"/>
      <c r="BY600" s="69"/>
      <c r="BZ600" s="69"/>
      <c r="CA600" s="69"/>
      <c r="CB600" s="69"/>
      <c r="CC600" s="69"/>
      <c r="CD600" s="69"/>
      <c r="CE600" s="69"/>
      <c r="CF600" s="69"/>
      <c r="CG600" s="69"/>
      <c r="CH600" s="69"/>
    </row>
    <row r="601" spans="1:86" s="2" customFormat="1" ht="24">
      <c r="A601" s="24" t="s">
        <v>123</v>
      </c>
      <c r="B601" s="20" t="s">
        <v>50</v>
      </c>
      <c r="C601" s="23" t="s">
        <v>46</v>
      </c>
      <c r="D601" s="23" t="s">
        <v>5</v>
      </c>
      <c r="E601" s="20" t="s">
        <v>169</v>
      </c>
      <c r="F601" s="20"/>
      <c r="G601" s="64">
        <f t="shared" si="197"/>
        <v>340</v>
      </c>
      <c r="H601" s="64">
        <f t="shared" si="197"/>
        <v>0</v>
      </c>
      <c r="I601" s="64">
        <f t="shared" si="186"/>
        <v>340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4" t="s">
        <v>279</v>
      </c>
      <c r="B602" s="20" t="s">
        <v>50</v>
      </c>
      <c r="C602" s="23" t="s">
        <v>46</v>
      </c>
      <c r="D602" s="23" t="s">
        <v>5</v>
      </c>
      <c r="E602" s="20" t="s">
        <v>176</v>
      </c>
      <c r="F602" s="20"/>
      <c r="G602" s="64">
        <f t="shared" si="197"/>
        <v>340</v>
      </c>
      <c r="H602" s="64">
        <f t="shared" si="197"/>
        <v>0</v>
      </c>
      <c r="I602" s="64">
        <f t="shared" si="186"/>
        <v>340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4" t="s">
        <v>87</v>
      </c>
      <c r="B603" s="20" t="s">
        <v>50</v>
      </c>
      <c r="C603" s="23" t="s">
        <v>46</v>
      </c>
      <c r="D603" s="23" t="s">
        <v>5</v>
      </c>
      <c r="E603" s="20" t="s">
        <v>177</v>
      </c>
      <c r="F603" s="20"/>
      <c r="G603" s="64">
        <f t="shared" si="197"/>
        <v>340</v>
      </c>
      <c r="H603" s="64">
        <f t="shared" si="197"/>
        <v>0</v>
      </c>
      <c r="I603" s="64">
        <f t="shared" si="186"/>
        <v>340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4.25" customHeight="1">
      <c r="A604" s="21" t="s">
        <v>96</v>
      </c>
      <c r="B604" s="20" t="s">
        <v>50</v>
      </c>
      <c r="C604" s="23" t="s">
        <v>46</v>
      </c>
      <c r="D604" s="23" t="s">
        <v>5</v>
      </c>
      <c r="E604" s="20" t="s">
        <v>177</v>
      </c>
      <c r="F604" s="20" t="s">
        <v>95</v>
      </c>
      <c r="G604" s="64">
        <f t="shared" si="197"/>
        <v>340</v>
      </c>
      <c r="H604" s="64">
        <f t="shared" si="197"/>
        <v>0</v>
      </c>
      <c r="I604" s="64">
        <f t="shared" si="186"/>
        <v>340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223</v>
      </c>
      <c r="B605" s="20" t="s">
        <v>50</v>
      </c>
      <c r="C605" s="23" t="s">
        <v>46</v>
      </c>
      <c r="D605" s="23" t="s">
        <v>5</v>
      </c>
      <c r="E605" s="20" t="s">
        <v>177</v>
      </c>
      <c r="F605" s="20" t="s">
        <v>224</v>
      </c>
      <c r="G605" s="64">
        <v>340</v>
      </c>
      <c r="H605" s="103"/>
      <c r="I605" s="64">
        <f t="shared" si="186"/>
        <v>340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3.75" customHeight="1">
      <c r="A606" s="21"/>
      <c r="B606" s="20"/>
      <c r="C606" s="23"/>
      <c r="D606" s="23"/>
      <c r="E606" s="23"/>
      <c r="F606" s="23"/>
      <c r="G606" s="64"/>
      <c r="H606" s="103"/>
      <c r="I606" s="63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.6">
      <c r="A607" s="62" t="s">
        <v>125</v>
      </c>
      <c r="B607" s="16" t="s">
        <v>51</v>
      </c>
      <c r="C607" s="27"/>
      <c r="D607" s="27"/>
      <c r="E607" s="27"/>
      <c r="F607" s="27"/>
      <c r="G607" s="63">
        <f>G608+G646+G653+G661+G668+G701+G694+G684</f>
        <v>52958.799999999996</v>
      </c>
      <c r="H607" s="63">
        <f>H608+H646+H653+H661+H668+H701+H694+H684</f>
        <v>-14104.4</v>
      </c>
      <c r="I607" s="63">
        <f t="shared" si="186"/>
        <v>38854.399999999994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8" t="s">
        <v>1</v>
      </c>
      <c r="B608" s="16" t="s">
        <v>51</v>
      </c>
      <c r="C608" s="16" t="s">
        <v>5</v>
      </c>
      <c r="D608" s="27"/>
      <c r="E608" s="27"/>
      <c r="F608" s="27"/>
      <c r="G608" s="63">
        <f>G609+G615+G630+G635+G625</f>
        <v>9251.2999999999993</v>
      </c>
      <c r="H608" s="63">
        <f t="shared" ref="H608" si="198">H609+H615+H630+H635+H625</f>
        <v>-300</v>
      </c>
      <c r="I608" s="63">
        <f t="shared" si="186"/>
        <v>8951.2999999999993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3" customFormat="1" ht="24">
      <c r="A609" s="22" t="s">
        <v>57</v>
      </c>
      <c r="B609" s="18" t="s">
        <v>51</v>
      </c>
      <c r="C609" s="18" t="s">
        <v>5</v>
      </c>
      <c r="D609" s="18" t="s">
        <v>14</v>
      </c>
      <c r="E609" s="18"/>
      <c r="F609" s="18"/>
      <c r="G609" s="65">
        <f t="shared" ref="G609:H613" si="199">G610</f>
        <v>437.5</v>
      </c>
      <c r="H609" s="65">
        <f t="shared" si="199"/>
        <v>0</v>
      </c>
      <c r="I609" s="65">
        <f t="shared" si="186"/>
        <v>437.5</v>
      </c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  <c r="AC609" s="47"/>
      <c r="AD609" s="47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</row>
    <row r="610" spans="1:86" s="3" customFormat="1" ht="24">
      <c r="A610" s="21" t="s">
        <v>296</v>
      </c>
      <c r="B610" s="20" t="s">
        <v>51</v>
      </c>
      <c r="C610" s="20" t="s">
        <v>5</v>
      </c>
      <c r="D610" s="20" t="s">
        <v>14</v>
      </c>
      <c r="E610" s="20" t="s">
        <v>194</v>
      </c>
      <c r="F610" s="19"/>
      <c r="G610" s="64">
        <f t="shared" si="199"/>
        <v>437.5</v>
      </c>
      <c r="H610" s="64">
        <f t="shared" si="199"/>
        <v>0</v>
      </c>
      <c r="I610" s="64">
        <f t="shared" si="186"/>
        <v>437.5</v>
      </c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  <c r="AC610" s="47"/>
      <c r="AD610" s="47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</row>
    <row r="611" spans="1:86" s="3" customFormat="1">
      <c r="A611" s="21" t="s">
        <v>301</v>
      </c>
      <c r="B611" s="20" t="s">
        <v>51</v>
      </c>
      <c r="C611" s="20" t="s">
        <v>5</v>
      </c>
      <c r="D611" s="20" t="s">
        <v>14</v>
      </c>
      <c r="E611" s="20" t="s">
        <v>195</v>
      </c>
      <c r="F611" s="20"/>
      <c r="G611" s="64">
        <f t="shared" si="199"/>
        <v>437.5</v>
      </c>
      <c r="H611" s="64">
        <f t="shared" si="199"/>
        <v>0</v>
      </c>
      <c r="I611" s="64">
        <f t="shared" si="186"/>
        <v>437.5</v>
      </c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  <c r="AC611" s="47"/>
      <c r="AD611" s="47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</row>
    <row r="612" spans="1:86" s="3" customFormat="1">
      <c r="A612" s="21" t="s">
        <v>102</v>
      </c>
      <c r="B612" s="20" t="s">
        <v>51</v>
      </c>
      <c r="C612" s="20" t="s">
        <v>5</v>
      </c>
      <c r="D612" s="20" t="s">
        <v>14</v>
      </c>
      <c r="E612" s="20" t="s">
        <v>196</v>
      </c>
      <c r="F612" s="20"/>
      <c r="G612" s="64">
        <f t="shared" si="199"/>
        <v>437.5</v>
      </c>
      <c r="H612" s="64">
        <f t="shared" si="199"/>
        <v>0</v>
      </c>
      <c r="I612" s="64">
        <f t="shared" si="186"/>
        <v>437.5</v>
      </c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  <c r="AC612" s="47"/>
      <c r="AD612" s="47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</row>
    <row r="613" spans="1:86" s="3" customFormat="1">
      <c r="A613" s="21" t="s">
        <v>105</v>
      </c>
      <c r="B613" s="20" t="s">
        <v>51</v>
      </c>
      <c r="C613" s="20" t="s">
        <v>5</v>
      </c>
      <c r="D613" s="20" t="s">
        <v>14</v>
      </c>
      <c r="E613" s="20" t="s">
        <v>196</v>
      </c>
      <c r="F613" s="20" t="s">
        <v>103</v>
      </c>
      <c r="G613" s="64">
        <f t="shared" si="199"/>
        <v>437.5</v>
      </c>
      <c r="H613" s="64">
        <f t="shared" si="199"/>
        <v>0</v>
      </c>
      <c r="I613" s="64">
        <f t="shared" si="186"/>
        <v>437.5</v>
      </c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  <c r="AC613" s="47"/>
      <c r="AD613" s="47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</row>
    <row r="614" spans="1:86" s="3" customFormat="1">
      <c r="A614" s="71" t="s">
        <v>106</v>
      </c>
      <c r="B614" s="51" t="s">
        <v>51</v>
      </c>
      <c r="C614" s="51" t="s">
        <v>5</v>
      </c>
      <c r="D614" s="51" t="s">
        <v>14</v>
      </c>
      <c r="E614" s="20" t="s">
        <v>196</v>
      </c>
      <c r="F614" s="51" t="s">
        <v>104</v>
      </c>
      <c r="G614" s="66">
        <v>437.5</v>
      </c>
      <c r="H614" s="103"/>
      <c r="I614" s="64">
        <f t="shared" si="186"/>
        <v>437.5</v>
      </c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  <c r="AC614" s="47"/>
      <c r="AD614" s="47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</row>
    <row r="615" spans="1:86" s="3" customFormat="1" ht="24">
      <c r="A615" s="22" t="s">
        <v>29</v>
      </c>
      <c r="B615" s="18" t="s">
        <v>51</v>
      </c>
      <c r="C615" s="18" t="s">
        <v>5</v>
      </c>
      <c r="D615" s="18" t="s">
        <v>15</v>
      </c>
      <c r="E615" s="18"/>
      <c r="F615" s="18"/>
      <c r="G615" s="65">
        <f t="shared" ref="G615:H617" si="200">G616</f>
        <v>6938.4</v>
      </c>
      <c r="H615" s="65">
        <f t="shared" si="200"/>
        <v>0</v>
      </c>
      <c r="I615" s="65">
        <f t="shared" si="186"/>
        <v>6938.4</v>
      </c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  <c r="AC615" s="47"/>
      <c r="AD615" s="47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</row>
    <row r="616" spans="1:86" s="3" customFormat="1" ht="24">
      <c r="A616" s="21" t="s">
        <v>296</v>
      </c>
      <c r="B616" s="20" t="s">
        <v>51</v>
      </c>
      <c r="C616" s="20" t="s">
        <v>5</v>
      </c>
      <c r="D616" s="20" t="s">
        <v>15</v>
      </c>
      <c r="E616" s="20" t="s">
        <v>194</v>
      </c>
      <c r="F616" s="20"/>
      <c r="G616" s="64">
        <f t="shared" si="200"/>
        <v>6938.4</v>
      </c>
      <c r="H616" s="64">
        <f t="shared" si="200"/>
        <v>0</v>
      </c>
      <c r="I616" s="64">
        <f t="shared" si="186"/>
        <v>6938.4</v>
      </c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  <c r="AC616" s="47"/>
      <c r="AD616" s="47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</row>
    <row r="617" spans="1:86" s="12" customFormat="1">
      <c r="A617" s="21" t="s">
        <v>301</v>
      </c>
      <c r="B617" s="20" t="s">
        <v>51</v>
      </c>
      <c r="C617" s="20" t="s">
        <v>5</v>
      </c>
      <c r="D617" s="20" t="s">
        <v>15</v>
      </c>
      <c r="E617" s="20" t="s">
        <v>195</v>
      </c>
      <c r="F617" s="20"/>
      <c r="G617" s="64">
        <f t="shared" si="200"/>
        <v>6938.4</v>
      </c>
      <c r="H617" s="64">
        <f t="shared" si="200"/>
        <v>0</v>
      </c>
      <c r="I617" s="64">
        <f t="shared" si="186"/>
        <v>6938.4</v>
      </c>
      <c r="J617" s="47"/>
      <c r="K617" s="47"/>
      <c r="L617" s="47"/>
      <c r="M617" s="47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  <c r="AF617" s="49"/>
      <c r="AG617" s="49"/>
      <c r="AH617" s="49"/>
      <c r="AI617" s="49"/>
      <c r="AJ617" s="49"/>
      <c r="AK617" s="49"/>
      <c r="AL617" s="49"/>
      <c r="AM617" s="49"/>
      <c r="AN617" s="49"/>
      <c r="AO617" s="49"/>
      <c r="AP617" s="49"/>
      <c r="AQ617" s="49"/>
      <c r="AR617" s="49"/>
      <c r="AS617" s="49"/>
      <c r="AT617" s="49"/>
      <c r="AU617" s="49"/>
      <c r="AV617" s="49"/>
      <c r="AW617" s="49"/>
      <c r="AX617" s="49"/>
      <c r="AY617" s="49"/>
      <c r="AZ617" s="49"/>
      <c r="BA617" s="49"/>
      <c r="BB617" s="49"/>
      <c r="BC617" s="49"/>
      <c r="BD617" s="49"/>
      <c r="BE617" s="49"/>
      <c r="BF617" s="49"/>
      <c r="BG617" s="49"/>
      <c r="BH617" s="49"/>
      <c r="BI617" s="49"/>
      <c r="BJ617" s="49"/>
      <c r="BK617" s="49"/>
      <c r="BL617" s="49"/>
      <c r="BM617" s="49"/>
      <c r="BN617" s="49"/>
      <c r="BO617" s="49"/>
      <c r="BP617" s="49"/>
      <c r="BQ617" s="49"/>
      <c r="BR617" s="49"/>
      <c r="BS617" s="49"/>
      <c r="BT617" s="49"/>
      <c r="BU617" s="49"/>
      <c r="BV617" s="49"/>
      <c r="BW617" s="49"/>
      <c r="BX617" s="49"/>
      <c r="BY617" s="49"/>
      <c r="BZ617" s="49"/>
      <c r="CA617" s="49"/>
      <c r="CB617" s="49"/>
      <c r="CC617" s="49"/>
      <c r="CD617" s="49"/>
      <c r="CE617" s="49"/>
      <c r="CF617" s="49"/>
      <c r="CG617" s="49"/>
      <c r="CH617" s="49"/>
    </row>
    <row r="618" spans="1:86" s="14" customFormat="1" ht="12">
      <c r="A618" s="21" t="s">
        <v>60</v>
      </c>
      <c r="B618" s="20" t="s">
        <v>51</v>
      </c>
      <c r="C618" s="20" t="s">
        <v>5</v>
      </c>
      <c r="D618" s="20" t="s">
        <v>15</v>
      </c>
      <c r="E618" s="20" t="s">
        <v>197</v>
      </c>
      <c r="F618" s="20"/>
      <c r="G618" s="64">
        <f>G619+G621+G623</f>
        <v>6938.4</v>
      </c>
      <c r="H618" s="64">
        <f t="shared" ref="H618" si="201">H619+H621+H623</f>
        <v>0</v>
      </c>
      <c r="I618" s="64">
        <f t="shared" si="186"/>
        <v>6938.4</v>
      </c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45"/>
      <c r="AB618" s="45"/>
      <c r="AC618" s="45"/>
      <c r="AD618" s="45"/>
      <c r="AE618" s="45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</row>
    <row r="619" spans="1:86" s="13" customFormat="1" ht="24">
      <c r="A619" s="21" t="s">
        <v>62</v>
      </c>
      <c r="B619" s="20" t="s">
        <v>51</v>
      </c>
      <c r="C619" s="20" t="s">
        <v>5</v>
      </c>
      <c r="D619" s="20" t="s">
        <v>15</v>
      </c>
      <c r="E619" s="20" t="s">
        <v>197</v>
      </c>
      <c r="F619" s="20" t="s">
        <v>61</v>
      </c>
      <c r="G619" s="64">
        <f>G620</f>
        <v>6300</v>
      </c>
      <c r="H619" s="64">
        <f t="shared" ref="H619" si="202">H620</f>
        <v>0</v>
      </c>
      <c r="I619" s="64">
        <f t="shared" si="186"/>
        <v>6300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13" customFormat="1" ht="12">
      <c r="A620" s="21" t="s">
        <v>64</v>
      </c>
      <c r="B620" s="20" t="s">
        <v>51</v>
      </c>
      <c r="C620" s="20" t="s">
        <v>5</v>
      </c>
      <c r="D620" s="20" t="s">
        <v>15</v>
      </c>
      <c r="E620" s="20" t="s">
        <v>197</v>
      </c>
      <c r="F620" s="20" t="s">
        <v>63</v>
      </c>
      <c r="G620" s="64">
        <v>6300</v>
      </c>
      <c r="H620" s="103"/>
      <c r="I620" s="64">
        <f t="shared" si="186"/>
        <v>6300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13" customFormat="1" ht="12">
      <c r="A621" s="24" t="s">
        <v>70</v>
      </c>
      <c r="B621" s="20" t="s">
        <v>51</v>
      </c>
      <c r="C621" s="20" t="s">
        <v>5</v>
      </c>
      <c r="D621" s="20" t="s">
        <v>15</v>
      </c>
      <c r="E621" s="20" t="s">
        <v>197</v>
      </c>
      <c r="F621" s="20" t="s">
        <v>68</v>
      </c>
      <c r="G621" s="64">
        <f>G622</f>
        <v>638.4</v>
      </c>
      <c r="H621" s="64">
        <f t="shared" ref="H621" si="203">H622</f>
        <v>0</v>
      </c>
      <c r="I621" s="64">
        <f t="shared" si="186"/>
        <v>638.4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13" customFormat="1" ht="12">
      <c r="A622" s="24" t="s">
        <v>88</v>
      </c>
      <c r="B622" s="20" t="s">
        <v>51</v>
      </c>
      <c r="C622" s="20" t="s">
        <v>5</v>
      </c>
      <c r="D622" s="20" t="s">
        <v>15</v>
      </c>
      <c r="E622" s="20" t="s">
        <v>197</v>
      </c>
      <c r="F622" s="20" t="s">
        <v>69</v>
      </c>
      <c r="G622" s="64">
        <v>638.4</v>
      </c>
      <c r="H622" s="103"/>
      <c r="I622" s="64">
        <f t="shared" si="186"/>
        <v>638.4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13" customFormat="1" ht="12" hidden="1">
      <c r="A623" s="21" t="s">
        <v>72</v>
      </c>
      <c r="B623" s="20" t="s">
        <v>51</v>
      </c>
      <c r="C623" s="20" t="s">
        <v>5</v>
      </c>
      <c r="D623" s="20" t="s">
        <v>15</v>
      </c>
      <c r="E623" s="20" t="s">
        <v>197</v>
      </c>
      <c r="F623" s="20" t="s">
        <v>22</v>
      </c>
      <c r="G623" s="64">
        <f>G624</f>
        <v>0</v>
      </c>
      <c r="H623" s="103"/>
      <c r="I623" s="63">
        <f t="shared" si="186"/>
        <v>0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13" customFormat="1" ht="12" hidden="1">
      <c r="A624" s="21" t="s">
        <v>73</v>
      </c>
      <c r="B624" s="20" t="s">
        <v>51</v>
      </c>
      <c r="C624" s="20" t="s">
        <v>5</v>
      </c>
      <c r="D624" s="20" t="s">
        <v>15</v>
      </c>
      <c r="E624" s="20" t="s">
        <v>197</v>
      </c>
      <c r="F624" s="20" t="s">
        <v>71</v>
      </c>
      <c r="G624" s="64"/>
      <c r="H624" s="103"/>
      <c r="I624" s="63">
        <f t="shared" si="186"/>
        <v>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13" customFormat="1" ht="12" hidden="1">
      <c r="A625" s="22" t="s">
        <v>216</v>
      </c>
      <c r="B625" s="18" t="s">
        <v>51</v>
      </c>
      <c r="C625" s="18" t="s">
        <v>5</v>
      </c>
      <c r="D625" s="18" t="s">
        <v>9</v>
      </c>
      <c r="E625" s="18"/>
      <c r="F625" s="18"/>
      <c r="G625" s="65">
        <f t="shared" ref="G625:G628" si="204">G626</f>
        <v>0</v>
      </c>
      <c r="H625" s="103"/>
      <c r="I625" s="63">
        <f t="shared" si="186"/>
        <v>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13" customFormat="1" ht="12" hidden="1">
      <c r="A626" s="21" t="s">
        <v>215</v>
      </c>
      <c r="B626" s="20" t="s">
        <v>51</v>
      </c>
      <c r="C626" s="20" t="s">
        <v>5</v>
      </c>
      <c r="D626" s="20" t="s">
        <v>9</v>
      </c>
      <c r="E626" s="20" t="s">
        <v>214</v>
      </c>
      <c r="F626" s="20"/>
      <c r="G626" s="64">
        <f t="shared" si="204"/>
        <v>0</v>
      </c>
      <c r="H626" s="103"/>
      <c r="I626" s="63">
        <f t="shared" si="186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13" customFormat="1" ht="12" hidden="1">
      <c r="A627" s="21" t="s">
        <v>305</v>
      </c>
      <c r="B627" s="20" t="s">
        <v>51</v>
      </c>
      <c r="C627" s="20" t="s">
        <v>5</v>
      </c>
      <c r="D627" s="20" t="s">
        <v>9</v>
      </c>
      <c r="E627" s="20" t="s">
        <v>293</v>
      </c>
      <c r="F627" s="20"/>
      <c r="G627" s="64">
        <f t="shared" si="204"/>
        <v>0</v>
      </c>
      <c r="H627" s="103"/>
      <c r="I627" s="63">
        <f t="shared" si="186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70" customFormat="1" ht="12" hidden="1">
      <c r="A628" s="21" t="s">
        <v>72</v>
      </c>
      <c r="B628" s="20" t="s">
        <v>51</v>
      </c>
      <c r="C628" s="20" t="s">
        <v>5</v>
      </c>
      <c r="D628" s="20" t="s">
        <v>9</v>
      </c>
      <c r="E628" s="20" t="s">
        <v>293</v>
      </c>
      <c r="F628" s="20" t="s">
        <v>22</v>
      </c>
      <c r="G628" s="64">
        <f t="shared" si="204"/>
        <v>0</v>
      </c>
      <c r="H628" s="104"/>
      <c r="I628" s="63">
        <f t="shared" si="186"/>
        <v>0</v>
      </c>
      <c r="J628" s="45"/>
      <c r="K628" s="45"/>
      <c r="L628" s="45"/>
      <c r="M628" s="45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  <c r="AB628" s="69"/>
      <c r="AC628" s="69"/>
      <c r="AD628" s="69"/>
      <c r="AE628" s="69"/>
      <c r="AF628" s="69"/>
      <c r="AG628" s="69"/>
      <c r="AH628" s="69"/>
      <c r="AI628" s="69"/>
      <c r="AJ628" s="69"/>
      <c r="AK628" s="69"/>
      <c r="AL628" s="69"/>
      <c r="AM628" s="69"/>
      <c r="AN628" s="69"/>
      <c r="AO628" s="69"/>
      <c r="AP628" s="69"/>
      <c r="AQ628" s="69"/>
      <c r="AR628" s="69"/>
      <c r="AS628" s="69"/>
      <c r="AT628" s="69"/>
      <c r="AU628" s="69"/>
      <c r="AV628" s="69"/>
      <c r="AW628" s="69"/>
      <c r="AX628" s="69"/>
      <c r="AY628" s="69"/>
      <c r="AZ628" s="69"/>
      <c r="BA628" s="69"/>
      <c r="BB628" s="69"/>
      <c r="BC628" s="69"/>
      <c r="BD628" s="69"/>
      <c r="BE628" s="69"/>
      <c r="BF628" s="69"/>
      <c r="BG628" s="69"/>
      <c r="BH628" s="69"/>
      <c r="BI628" s="69"/>
      <c r="BJ628" s="69"/>
      <c r="BK628" s="69"/>
      <c r="BL628" s="69"/>
      <c r="BM628" s="69"/>
      <c r="BN628" s="69"/>
      <c r="BO628" s="69"/>
      <c r="BP628" s="69"/>
      <c r="BQ628" s="69"/>
      <c r="BR628" s="69"/>
      <c r="BS628" s="69"/>
      <c r="BT628" s="69"/>
      <c r="BU628" s="69"/>
      <c r="BV628" s="69"/>
      <c r="BW628" s="69"/>
      <c r="BX628" s="69"/>
      <c r="BY628" s="69"/>
      <c r="BZ628" s="69"/>
      <c r="CA628" s="69"/>
      <c r="CB628" s="69"/>
      <c r="CC628" s="69"/>
      <c r="CD628" s="69"/>
      <c r="CE628" s="69"/>
      <c r="CF628" s="69"/>
      <c r="CG628" s="69"/>
      <c r="CH628" s="69"/>
    </row>
    <row r="629" spans="1:86" s="13" customFormat="1" ht="12" hidden="1">
      <c r="A629" s="21" t="s">
        <v>294</v>
      </c>
      <c r="B629" s="20" t="s">
        <v>51</v>
      </c>
      <c r="C629" s="20" t="s">
        <v>5</v>
      </c>
      <c r="D629" s="20" t="s">
        <v>9</v>
      </c>
      <c r="E629" s="20" t="s">
        <v>293</v>
      </c>
      <c r="F629" s="20" t="s">
        <v>292</v>
      </c>
      <c r="G629" s="64"/>
      <c r="H629" s="103"/>
      <c r="I629" s="63">
        <f t="shared" si="186"/>
        <v>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13" customFormat="1" ht="12">
      <c r="A630" s="22" t="s">
        <v>11</v>
      </c>
      <c r="B630" s="18" t="s">
        <v>51</v>
      </c>
      <c r="C630" s="18" t="s">
        <v>5</v>
      </c>
      <c r="D630" s="18" t="s">
        <v>46</v>
      </c>
      <c r="E630" s="18"/>
      <c r="F630" s="18"/>
      <c r="G630" s="65">
        <f t="shared" ref="G630:H633" si="205">G631</f>
        <v>300</v>
      </c>
      <c r="H630" s="65">
        <f t="shared" si="205"/>
        <v>0</v>
      </c>
      <c r="I630" s="65">
        <f t="shared" si="186"/>
        <v>300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13" customFormat="1" ht="12">
      <c r="A631" s="21" t="s">
        <v>273</v>
      </c>
      <c r="B631" s="20" t="s">
        <v>51</v>
      </c>
      <c r="C631" s="20" t="s">
        <v>5</v>
      </c>
      <c r="D631" s="20" t="s">
        <v>46</v>
      </c>
      <c r="E631" s="20" t="s">
        <v>198</v>
      </c>
      <c r="F631" s="20"/>
      <c r="G631" s="64">
        <f t="shared" si="205"/>
        <v>300</v>
      </c>
      <c r="H631" s="64">
        <f t="shared" si="205"/>
        <v>0</v>
      </c>
      <c r="I631" s="64">
        <f t="shared" si="186"/>
        <v>300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13" customFormat="1" ht="12">
      <c r="A632" s="29" t="s">
        <v>107</v>
      </c>
      <c r="B632" s="20" t="s">
        <v>51</v>
      </c>
      <c r="C632" s="20" t="s">
        <v>5</v>
      </c>
      <c r="D632" s="20" t="s">
        <v>46</v>
      </c>
      <c r="E632" s="20" t="s">
        <v>199</v>
      </c>
      <c r="F632" s="20"/>
      <c r="G632" s="64">
        <f t="shared" si="205"/>
        <v>300</v>
      </c>
      <c r="H632" s="64">
        <f t="shared" si="205"/>
        <v>0</v>
      </c>
      <c r="I632" s="64">
        <f t="shared" si="186"/>
        <v>300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13" customFormat="1" ht="12">
      <c r="A633" s="29" t="s">
        <v>72</v>
      </c>
      <c r="B633" s="20" t="s">
        <v>51</v>
      </c>
      <c r="C633" s="20" t="s">
        <v>5</v>
      </c>
      <c r="D633" s="20" t="s">
        <v>46</v>
      </c>
      <c r="E633" s="20" t="s">
        <v>199</v>
      </c>
      <c r="F633" s="20" t="s">
        <v>22</v>
      </c>
      <c r="G633" s="64">
        <f t="shared" si="205"/>
        <v>300</v>
      </c>
      <c r="H633" s="64">
        <f t="shared" si="205"/>
        <v>0</v>
      </c>
      <c r="I633" s="64">
        <f t="shared" si="186"/>
        <v>300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13" customFormat="1" ht="12">
      <c r="A634" s="21" t="s">
        <v>109</v>
      </c>
      <c r="B634" s="20" t="s">
        <v>51</v>
      </c>
      <c r="C634" s="20" t="s">
        <v>5</v>
      </c>
      <c r="D634" s="20" t="s">
        <v>46</v>
      </c>
      <c r="E634" s="20" t="s">
        <v>199</v>
      </c>
      <c r="F634" s="20" t="s">
        <v>108</v>
      </c>
      <c r="G634" s="64">
        <v>300</v>
      </c>
      <c r="H634" s="103"/>
      <c r="I634" s="64">
        <f t="shared" si="186"/>
        <v>300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13" customFormat="1" ht="12">
      <c r="A635" s="22" t="s">
        <v>52</v>
      </c>
      <c r="B635" s="18" t="s">
        <v>51</v>
      </c>
      <c r="C635" s="18" t="s">
        <v>5</v>
      </c>
      <c r="D635" s="18" t="s">
        <v>49</v>
      </c>
      <c r="E635" s="18"/>
      <c r="F635" s="18"/>
      <c r="G635" s="65">
        <f>G636+G641</f>
        <v>1575.4</v>
      </c>
      <c r="H635" s="65">
        <f t="shared" ref="H635" si="206">H636+H641</f>
        <v>-300</v>
      </c>
      <c r="I635" s="65">
        <f t="shared" si="186"/>
        <v>1275.4000000000001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13" customFormat="1" ht="24">
      <c r="A636" s="21" t="s">
        <v>308</v>
      </c>
      <c r="B636" s="20" t="s">
        <v>51</v>
      </c>
      <c r="C636" s="20" t="s">
        <v>5</v>
      </c>
      <c r="D636" s="20" t="s">
        <v>49</v>
      </c>
      <c r="E636" s="20" t="s">
        <v>158</v>
      </c>
      <c r="F636" s="20"/>
      <c r="G636" s="64">
        <f>G637</f>
        <v>1275.4000000000001</v>
      </c>
      <c r="H636" s="64">
        <f t="shared" ref="H636:H639" si="207">H637</f>
        <v>0</v>
      </c>
      <c r="I636" s="64">
        <f t="shared" si="186"/>
        <v>1275.4000000000001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13" customFormat="1" ht="12">
      <c r="A637" s="21" t="s">
        <v>119</v>
      </c>
      <c r="B637" s="20" t="s">
        <v>51</v>
      </c>
      <c r="C637" s="20" t="s">
        <v>5</v>
      </c>
      <c r="D637" s="20" t="s">
        <v>49</v>
      </c>
      <c r="E637" s="20" t="s">
        <v>200</v>
      </c>
      <c r="F637" s="20"/>
      <c r="G637" s="64">
        <f>G638</f>
        <v>1275.4000000000001</v>
      </c>
      <c r="H637" s="64">
        <f t="shared" si="207"/>
        <v>0</v>
      </c>
      <c r="I637" s="64">
        <f t="shared" si="186"/>
        <v>1275.4000000000001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13" customFormat="1" ht="12">
      <c r="A638" s="21" t="s">
        <v>208</v>
      </c>
      <c r="B638" s="20" t="s">
        <v>51</v>
      </c>
      <c r="C638" s="20" t="s">
        <v>5</v>
      </c>
      <c r="D638" s="20" t="s">
        <v>49</v>
      </c>
      <c r="E638" s="20" t="s">
        <v>221</v>
      </c>
      <c r="F638" s="20"/>
      <c r="G638" s="64">
        <f>G639</f>
        <v>1275.4000000000001</v>
      </c>
      <c r="H638" s="64">
        <f t="shared" si="207"/>
        <v>0</v>
      </c>
      <c r="I638" s="64">
        <f t="shared" si="186"/>
        <v>1275.4000000000001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13" customFormat="1" ht="12">
      <c r="A639" s="21" t="s">
        <v>105</v>
      </c>
      <c r="B639" s="20" t="s">
        <v>51</v>
      </c>
      <c r="C639" s="20" t="s">
        <v>5</v>
      </c>
      <c r="D639" s="20" t="s">
        <v>49</v>
      </c>
      <c r="E639" s="20" t="s">
        <v>221</v>
      </c>
      <c r="F639" s="20" t="s">
        <v>103</v>
      </c>
      <c r="G639" s="64">
        <f>G640</f>
        <v>1275.4000000000001</v>
      </c>
      <c r="H639" s="64">
        <f t="shared" si="207"/>
        <v>0</v>
      </c>
      <c r="I639" s="64">
        <f t="shared" si="186"/>
        <v>1275.4000000000001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13" customFormat="1" ht="12">
      <c r="A640" s="21" t="s">
        <v>113</v>
      </c>
      <c r="B640" s="20" t="s">
        <v>51</v>
      </c>
      <c r="C640" s="20" t="s">
        <v>5</v>
      </c>
      <c r="D640" s="20" t="s">
        <v>49</v>
      </c>
      <c r="E640" s="20" t="s">
        <v>221</v>
      </c>
      <c r="F640" s="20" t="s">
        <v>111</v>
      </c>
      <c r="G640" s="64">
        <f>956.5+318.9</f>
        <v>1275.4000000000001</v>
      </c>
      <c r="H640" s="103"/>
      <c r="I640" s="64">
        <f t="shared" si="186"/>
        <v>1275.4000000000001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8" s="13" customFormat="1" ht="24" hidden="1">
      <c r="A641" s="96" t="s">
        <v>397</v>
      </c>
      <c r="B641" s="20" t="s">
        <v>51</v>
      </c>
      <c r="C641" s="20" t="s">
        <v>5</v>
      </c>
      <c r="D641" s="20" t="s">
        <v>49</v>
      </c>
      <c r="E641" s="20" t="s">
        <v>400</v>
      </c>
      <c r="F641" s="20"/>
      <c r="G641" s="64">
        <f>G642</f>
        <v>300</v>
      </c>
      <c r="H641" s="64">
        <f>H642</f>
        <v>-300</v>
      </c>
      <c r="I641" s="64">
        <f t="shared" si="186"/>
        <v>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</row>
    <row r="642" spans="1:88" s="13" customFormat="1" ht="12" hidden="1">
      <c r="A642" s="85" t="s">
        <v>433</v>
      </c>
      <c r="B642" s="20" t="s">
        <v>51</v>
      </c>
      <c r="C642" s="20" t="s">
        <v>5</v>
      </c>
      <c r="D642" s="20" t="s">
        <v>49</v>
      </c>
      <c r="E642" s="20" t="s">
        <v>431</v>
      </c>
      <c r="F642" s="20"/>
      <c r="G642" s="64">
        <f>G643</f>
        <v>300</v>
      </c>
      <c r="H642" s="64">
        <f>H643</f>
        <v>-300</v>
      </c>
      <c r="I642" s="64">
        <f t="shared" ref="I642:I706" si="208">G642+H642</f>
        <v>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</row>
    <row r="643" spans="1:88" s="13" customFormat="1" ht="12" hidden="1">
      <c r="A643" s="24" t="s">
        <v>399</v>
      </c>
      <c r="B643" s="20" t="s">
        <v>51</v>
      </c>
      <c r="C643" s="20" t="s">
        <v>5</v>
      </c>
      <c r="D643" s="20" t="s">
        <v>49</v>
      </c>
      <c r="E643" s="20" t="s">
        <v>432</v>
      </c>
      <c r="F643" s="20"/>
      <c r="G643" s="64">
        <f t="shared" ref="G643:H644" si="209">G644</f>
        <v>300</v>
      </c>
      <c r="H643" s="64">
        <f t="shared" si="209"/>
        <v>-300</v>
      </c>
      <c r="I643" s="64">
        <f t="shared" si="208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</row>
    <row r="644" spans="1:88" s="13" customFormat="1" ht="12" hidden="1">
      <c r="A644" s="21" t="s">
        <v>105</v>
      </c>
      <c r="B644" s="20" t="s">
        <v>51</v>
      </c>
      <c r="C644" s="20" t="s">
        <v>5</v>
      </c>
      <c r="D644" s="20" t="s">
        <v>49</v>
      </c>
      <c r="E644" s="20" t="s">
        <v>432</v>
      </c>
      <c r="F644" s="20" t="s">
        <v>103</v>
      </c>
      <c r="G644" s="64">
        <f t="shared" si="209"/>
        <v>300</v>
      </c>
      <c r="H644" s="64">
        <f t="shared" si="209"/>
        <v>-300</v>
      </c>
      <c r="I644" s="64">
        <f t="shared" si="208"/>
        <v>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</row>
    <row r="645" spans="1:88" s="13" customFormat="1" ht="12" hidden="1">
      <c r="A645" s="21" t="s">
        <v>113</v>
      </c>
      <c r="B645" s="20" t="s">
        <v>51</v>
      </c>
      <c r="C645" s="20" t="s">
        <v>5</v>
      </c>
      <c r="D645" s="20" t="s">
        <v>49</v>
      </c>
      <c r="E645" s="20" t="s">
        <v>432</v>
      </c>
      <c r="F645" s="20" t="s">
        <v>111</v>
      </c>
      <c r="G645" s="64">
        <v>300</v>
      </c>
      <c r="H645" s="103">
        <v>-300</v>
      </c>
      <c r="I645" s="64">
        <f t="shared" si="208"/>
        <v>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</row>
    <row r="646" spans="1:88" s="13" customFormat="1" ht="11.4">
      <c r="A646" s="25" t="s">
        <v>44</v>
      </c>
      <c r="B646" s="16" t="s">
        <v>51</v>
      </c>
      <c r="C646" s="16" t="s">
        <v>6</v>
      </c>
      <c r="D646" s="16"/>
      <c r="E646" s="16"/>
      <c r="F646" s="16"/>
      <c r="G646" s="63">
        <f t="shared" ref="G646:H651" si="210">G647</f>
        <v>953.9</v>
      </c>
      <c r="H646" s="63">
        <f t="shared" si="210"/>
        <v>0</v>
      </c>
      <c r="I646" s="63">
        <f t="shared" si="208"/>
        <v>953.9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8" s="13" customFormat="1" ht="12">
      <c r="A647" s="22" t="s">
        <v>45</v>
      </c>
      <c r="B647" s="18" t="s">
        <v>51</v>
      </c>
      <c r="C647" s="18" t="s">
        <v>6</v>
      </c>
      <c r="D647" s="18" t="s">
        <v>7</v>
      </c>
      <c r="E647" s="18"/>
      <c r="F647" s="18"/>
      <c r="G647" s="65">
        <f t="shared" si="210"/>
        <v>953.9</v>
      </c>
      <c r="H647" s="65">
        <f t="shared" si="210"/>
        <v>0</v>
      </c>
      <c r="I647" s="65">
        <f t="shared" si="208"/>
        <v>953.9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8" s="13" customFormat="1" ht="24">
      <c r="A648" s="21" t="s">
        <v>296</v>
      </c>
      <c r="B648" s="20" t="s">
        <v>51</v>
      </c>
      <c r="C648" s="20" t="s">
        <v>6</v>
      </c>
      <c r="D648" s="20" t="s">
        <v>7</v>
      </c>
      <c r="E648" s="20" t="s">
        <v>194</v>
      </c>
      <c r="F648" s="20"/>
      <c r="G648" s="64">
        <f t="shared" si="210"/>
        <v>953.9</v>
      </c>
      <c r="H648" s="64">
        <f t="shared" si="210"/>
        <v>0</v>
      </c>
      <c r="I648" s="64">
        <f t="shared" si="208"/>
        <v>953.9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8" s="13" customFormat="1" ht="12">
      <c r="A649" s="21" t="s">
        <v>301</v>
      </c>
      <c r="B649" s="20" t="s">
        <v>51</v>
      </c>
      <c r="C649" s="20" t="s">
        <v>6</v>
      </c>
      <c r="D649" s="20" t="s">
        <v>7</v>
      </c>
      <c r="E649" s="20" t="s">
        <v>195</v>
      </c>
      <c r="F649" s="20"/>
      <c r="G649" s="64">
        <f t="shared" si="210"/>
        <v>953.9</v>
      </c>
      <c r="H649" s="64">
        <f t="shared" si="210"/>
        <v>0</v>
      </c>
      <c r="I649" s="64">
        <f t="shared" si="208"/>
        <v>953.9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8">
      <c r="A650" s="21" t="s">
        <v>110</v>
      </c>
      <c r="B650" s="20" t="s">
        <v>51</v>
      </c>
      <c r="C650" s="20" t="s">
        <v>6</v>
      </c>
      <c r="D650" s="20" t="s">
        <v>7</v>
      </c>
      <c r="E650" s="20" t="s">
        <v>201</v>
      </c>
      <c r="F650" s="20"/>
      <c r="G650" s="64">
        <f t="shared" si="210"/>
        <v>953.9</v>
      </c>
      <c r="H650" s="64">
        <f t="shared" si="210"/>
        <v>0</v>
      </c>
      <c r="I650" s="64">
        <f t="shared" si="208"/>
        <v>953.9</v>
      </c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  <c r="AC650" s="47"/>
      <c r="AD650" s="47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</row>
    <row r="651" spans="1:88">
      <c r="A651" s="21" t="s">
        <v>112</v>
      </c>
      <c r="B651" s="20" t="s">
        <v>51</v>
      </c>
      <c r="C651" s="20" t="s">
        <v>6</v>
      </c>
      <c r="D651" s="20" t="s">
        <v>7</v>
      </c>
      <c r="E651" s="20" t="s">
        <v>201</v>
      </c>
      <c r="F651" s="20" t="s">
        <v>103</v>
      </c>
      <c r="G651" s="64">
        <f t="shared" si="210"/>
        <v>953.9</v>
      </c>
      <c r="H651" s="64">
        <f t="shared" si="210"/>
        <v>0</v>
      </c>
      <c r="I651" s="64">
        <f t="shared" si="208"/>
        <v>953.9</v>
      </c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  <c r="AC651" s="47"/>
      <c r="AD651" s="47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</row>
    <row r="652" spans="1:88">
      <c r="A652" s="21" t="s">
        <v>106</v>
      </c>
      <c r="B652" s="20" t="s">
        <v>51</v>
      </c>
      <c r="C652" s="20" t="s">
        <v>6</v>
      </c>
      <c r="D652" s="20" t="s">
        <v>7</v>
      </c>
      <c r="E652" s="20" t="s">
        <v>201</v>
      </c>
      <c r="F652" s="20" t="s">
        <v>104</v>
      </c>
      <c r="G652" s="64">
        <v>953.9</v>
      </c>
      <c r="H652" s="103"/>
      <c r="I652" s="64">
        <f t="shared" si="208"/>
        <v>953.9</v>
      </c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  <c r="AC652" s="47"/>
      <c r="AD652" s="47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</row>
    <row r="653" spans="1:88">
      <c r="A653" s="25" t="s">
        <v>33</v>
      </c>
      <c r="B653" s="16" t="s">
        <v>51</v>
      </c>
      <c r="C653" s="16" t="s">
        <v>7</v>
      </c>
      <c r="D653" s="16"/>
      <c r="E653" s="16"/>
      <c r="F653" s="16"/>
      <c r="G653" s="63">
        <f t="shared" ref="G653:H659" si="211">G654</f>
        <v>124</v>
      </c>
      <c r="H653" s="63">
        <f t="shared" si="211"/>
        <v>0</v>
      </c>
      <c r="I653" s="63">
        <f t="shared" si="208"/>
        <v>124</v>
      </c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  <c r="AC653" s="47"/>
      <c r="AD653" s="47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</row>
    <row r="654" spans="1:88" ht="24">
      <c r="A654" s="61" t="s">
        <v>58</v>
      </c>
      <c r="B654" s="18" t="s">
        <v>51</v>
      </c>
      <c r="C654" s="18" t="s">
        <v>7</v>
      </c>
      <c r="D654" s="18" t="s">
        <v>12</v>
      </c>
      <c r="E654" s="18"/>
      <c r="F654" s="18"/>
      <c r="G654" s="65">
        <f t="shared" si="211"/>
        <v>124</v>
      </c>
      <c r="H654" s="65">
        <f t="shared" si="211"/>
        <v>0</v>
      </c>
      <c r="I654" s="65">
        <f t="shared" si="208"/>
        <v>124</v>
      </c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  <c r="AC654" s="47"/>
      <c r="AD654" s="47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</row>
    <row r="655" spans="1:88" ht="36">
      <c r="A655" s="29" t="s">
        <v>446</v>
      </c>
      <c r="B655" s="20" t="s">
        <v>51</v>
      </c>
      <c r="C655" s="20" t="s">
        <v>7</v>
      </c>
      <c r="D655" s="20" t="s">
        <v>12</v>
      </c>
      <c r="E655" s="20" t="s">
        <v>419</v>
      </c>
      <c r="F655" s="20"/>
      <c r="G655" s="64">
        <f>G656</f>
        <v>124</v>
      </c>
      <c r="H655" s="64">
        <f t="shared" si="211"/>
        <v>0</v>
      </c>
      <c r="I655" s="64">
        <f t="shared" si="208"/>
        <v>124</v>
      </c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  <c r="AC655" s="47"/>
      <c r="AD655" s="47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</row>
    <row r="656" spans="1:88">
      <c r="A656" s="29" t="s">
        <v>126</v>
      </c>
      <c r="B656" s="20" t="s">
        <v>51</v>
      </c>
      <c r="C656" s="20" t="s">
        <v>7</v>
      </c>
      <c r="D656" s="20" t="s">
        <v>12</v>
      </c>
      <c r="E656" s="20" t="s">
        <v>429</v>
      </c>
      <c r="F656" s="20"/>
      <c r="G656" s="64">
        <f>G659+G657</f>
        <v>124</v>
      </c>
      <c r="H656" s="64">
        <f t="shared" ref="H656" si="212">H659+H657</f>
        <v>0</v>
      </c>
      <c r="I656" s="64">
        <f t="shared" si="208"/>
        <v>124</v>
      </c>
    </row>
    <row r="657" spans="1:13" s="2" customFormat="1" ht="12" hidden="1">
      <c r="A657" s="21" t="s">
        <v>105</v>
      </c>
      <c r="B657" s="20" t="s">
        <v>51</v>
      </c>
      <c r="C657" s="20" t="s">
        <v>7</v>
      </c>
      <c r="D657" s="20" t="s">
        <v>12</v>
      </c>
      <c r="E657" s="20" t="s">
        <v>429</v>
      </c>
      <c r="F657" s="20" t="s">
        <v>103</v>
      </c>
      <c r="G657" s="64">
        <f>G658</f>
        <v>0</v>
      </c>
      <c r="H657" s="64">
        <f t="shared" ref="H657" si="213">H658</f>
        <v>0</v>
      </c>
      <c r="I657" s="64">
        <f t="shared" si="208"/>
        <v>0</v>
      </c>
    </row>
    <row r="658" spans="1:13" s="2" customFormat="1" ht="12" hidden="1">
      <c r="A658" s="21" t="s">
        <v>115</v>
      </c>
      <c r="B658" s="20" t="s">
        <v>51</v>
      </c>
      <c r="C658" s="20" t="s">
        <v>7</v>
      </c>
      <c r="D658" s="20" t="s">
        <v>12</v>
      </c>
      <c r="E658" s="20" t="s">
        <v>429</v>
      </c>
      <c r="F658" s="20" t="s">
        <v>114</v>
      </c>
      <c r="G658" s="64"/>
      <c r="H658" s="64"/>
      <c r="I658" s="64">
        <f t="shared" si="208"/>
        <v>0</v>
      </c>
    </row>
    <row r="659" spans="1:13" s="2" customFormat="1" ht="12">
      <c r="A659" s="29" t="s">
        <v>72</v>
      </c>
      <c r="B659" s="20" t="s">
        <v>51</v>
      </c>
      <c r="C659" s="20" t="s">
        <v>7</v>
      </c>
      <c r="D659" s="20" t="s">
        <v>12</v>
      </c>
      <c r="E659" s="20" t="s">
        <v>429</v>
      </c>
      <c r="F659" s="20" t="s">
        <v>22</v>
      </c>
      <c r="G659" s="64">
        <f t="shared" si="211"/>
        <v>124</v>
      </c>
      <c r="H659" s="64">
        <f t="shared" si="211"/>
        <v>0</v>
      </c>
      <c r="I659" s="64">
        <f t="shared" si="208"/>
        <v>124</v>
      </c>
    </row>
    <row r="660" spans="1:13" s="2" customFormat="1" ht="12">
      <c r="A660" s="29" t="s">
        <v>109</v>
      </c>
      <c r="B660" s="20" t="s">
        <v>51</v>
      </c>
      <c r="C660" s="20" t="s">
        <v>7</v>
      </c>
      <c r="D660" s="20" t="s">
        <v>12</v>
      </c>
      <c r="E660" s="20" t="s">
        <v>429</v>
      </c>
      <c r="F660" s="20" t="s">
        <v>108</v>
      </c>
      <c r="G660" s="64">
        <v>124</v>
      </c>
      <c r="H660" s="101"/>
      <c r="I660" s="64">
        <f t="shared" si="208"/>
        <v>124</v>
      </c>
    </row>
    <row r="661" spans="1:13" s="2" customFormat="1" ht="12">
      <c r="A661" s="25" t="s">
        <v>2</v>
      </c>
      <c r="B661" s="16" t="s">
        <v>51</v>
      </c>
      <c r="C661" s="16" t="s">
        <v>14</v>
      </c>
      <c r="D661" s="20"/>
      <c r="E661" s="20"/>
      <c r="F661" s="20"/>
      <c r="G661" s="63">
        <f>G662</f>
        <v>300</v>
      </c>
      <c r="H661" s="63">
        <f t="shared" ref="H661" si="214">H662</f>
        <v>0</v>
      </c>
      <c r="I661" s="63">
        <f t="shared" si="208"/>
        <v>300</v>
      </c>
    </row>
    <row r="662" spans="1:13" s="2" customFormat="1" ht="12">
      <c r="A662" s="22" t="s">
        <v>16</v>
      </c>
      <c r="B662" s="18" t="s">
        <v>51</v>
      </c>
      <c r="C662" s="42" t="s">
        <v>14</v>
      </c>
      <c r="D662" s="18" t="s">
        <v>17</v>
      </c>
      <c r="E662" s="18"/>
      <c r="F662" s="18"/>
      <c r="G662" s="65">
        <f t="shared" ref="G662:H666" si="215">G663</f>
        <v>300</v>
      </c>
      <c r="H662" s="65">
        <f t="shared" si="215"/>
        <v>0</v>
      </c>
      <c r="I662" s="65">
        <f t="shared" si="208"/>
        <v>300</v>
      </c>
    </row>
    <row r="663" spans="1:13" s="2" customFormat="1" ht="24">
      <c r="A663" s="21" t="s">
        <v>296</v>
      </c>
      <c r="B663" s="20" t="s">
        <v>51</v>
      </c>
      <c r="C663" s="23" t="s">
        <v>14</v>
      </c>
      <c r="D663" s="20" t="s">
        <v>17</v>
      </c>
      <c r="E663" s="20" t="s">
        <v>194</v>
      </c>
      <c r="F663" s="20"/>
      <c r="G663" s="64">
        <f t="shared" si="215"/>
        <v>300</v>
      </c>
      <c r="H663" s="64">
        <f t="shared" si="215"/>
        <v>0</v>
      </c>
      <c r="I663" s="64">
        <f t="shared" si="208"/>
        <v>300</v>
      </c>
    </row>
    <row r="664" spans="1:13" s="5" customFormat="1" ht="12">
      <c r="A664" s="21" t="s">
        <v>301</v>
      </c>
      <c r="B664" s="20" t="s">
        <v>51</v>
      </c>
      <c r="C664" s="23" t="s">
        <v>14</v>
      </c>
      <c r="D664" s="20" t="s">
        <v>17</v>
      </c>
      <c r="E664" s="20" t="s">
        <v>195</v>
      </c>
      <c r="F664" s="20"/>
      <c r="G664" s="64">
        <f t="shared" si="215"/>
        <v>300</v>
      </c>
      <c r="H664" s="64">
        <f t="shared" si="215"/>
        <v>0</v>
      </c>
      <c r="I664" s="64">
        <f t="shared" si="208"/>
        <v>300</v>
      </c>
    </row>
    <row r="665" spans="1:13" s="53" customFormat="1" ht="24">
      <c r="A665" s="21" t="s">
        <v>287</v>
      </c>
      <c r="B665" s="20" t="s">
        <v>51</v>
      </c>
      <c r="C665" s="23" t="s">
        <v>14</v>
      </c>
      <c r="D665" s="20" t="s">
        <v>17</v>
      </c>
      <c r="E665" s="20" t="s">
        <v>286</v>
      </c>
      <c r="F665" s="20"/>
      <c r="G665" s="64">
        <f t="shared" si="215"/>
        <v>300</v>
      </c>
      <c r="H665" s="64">
        <f t="shared" si="215"/>
        <v>0</v>
      </c>
      <c r="I665" s="64">
        <f t="shared" si="208"/>
        <v>300</v>
      </c>
      <c r="J665" s="5"/>
      <c r="K665" s="5"/>
      <c r="L665" s="5"/>
      <c r="M665" s="5"/>
    </row>
    <row r="666" spans="1:13" s="5" customFormat="1" ht="12">
      <c r="A666" s="21" t="s">
        <v>105</v>
      </c>
      <c r="B666" s="20" t="s">
        <v>51</v>
      </c>
      <c r="C666" s="23" t="s">
        <v>14</v>
      </c>
      <c r="D666" s="20" t="s">
        <v>17</v>
      </c>
      <c r="E666" s="20" t="s">
        <v>286</v>
      </c>
      <c r="F666" s="20" t="s">
        <v>103</v>
      </c>
      <c r="G666" s="64">
        <f t="shared" si="215"/>
        <v>300</v>
      </c>
      <c r="H666" s="64">
        <f t="shared" si="215"/>
        <v>0</v>
      </c>
      <c r="I666" s="64">
        <f t="shared" si="208"/>
        <v>300</v>
      </c>
    </row>
    <row r="667" spans="1:13" s="5" customFormat="1" ht="12">
      <c r="A667" s="21" t="s">
        <v>115</v>
      </c>
      <c r="B667" s="20" t="s">
        <v>51</v>
      </c>
      <c r="C667" s="23" t="s">
        <v>14</v>
      </c>
      <c r="D667" s="20" t="s">
        <v>17</v>
      </c>
      <c r="E667" s="20" t="s">
        <v>286</v>
      </c>
      <c r="F667" s="20" t="s">
        <v>114</v>
      </c>
      <c r="G667" s="64">
        <v>300</v>
      </c>
      <c r="H667" s="106"/>
      <c r="I667" s="64">
        <f t="shared" si="208"/>
        <v>300</v>
      </c>
    </row>
    <row r="668" spans="1:13" s="2" customFormat="1" ht="11.4">
      <c r="A668" s="25" t="s">
        <v>47</v>
      </c>
      <c r="B668" s="16" t="s">
        <v>51</v>
      </c>
      <c r="C668" s="26" t="s">
        <v>8</v>
      </c>
      <c r="D668" s="16"/>
      <c r="E668" s="16"/>
      <c r="F668" s="16"/>
      <c r="G668" s="63">
        <f>G669</f>
        <v>250</v>
      </c>
      <c r="H668" s="63">
        <f>H669</f>
        <v>5147.3999999999996</v>
      </c>
      <c r="I668" s="63">
        <f t="shared" si="208"/>
        <v>5397.4</v>
      </c>
    </row>
    <row r="669" spans="1:13" s="52" customFormat="1" ht="12">
      <c r="A669" s="33" t="s">
        <v>237</v>
      </c>
      <c r="B669" s="18" t="s">
        <v>51</v>
      </c>
      <c r="C669" s="18" t="s">
        <v>8</v>
      </c>
      <c r="D669" s="18" t="s">
        <v>7</v>
      </c>
      <c r="E669" s="18"/>
      <c r="F669" s="18"/>
      <c r="G669" s="65">
        <f>G670+G675+G679</f>
        <v>250</v>
      </c>
      <c r="H669" s="65">
        <f>H670+H675+H679</f>
        <v>5147.3999999999996</v>
      </c>
      <c r="I669" s="65">
        <f t="shared" si="208"/>
        <v>5397.4</v>
      </c>
    </row>
    <row r="670" spans="1:13" s="52" customFormat="1" ht="24" hidden="1">
      <c r="A670" s="21" t="s">
        <v>296</v>
      </c>
      <c r="B670" s="20" t="s">
        <v>51</v>
      </c>
      <c r="C670" s="20" t="s">
        <v>8</v>
      </c>
      <c r="D670" s="20" t="s">
        <v>7</v>
      </c>
      <c r="E670" s="20" t="s">
        <v>194</v>
      </c>
      <c r="F670" s="20"/>
      <c r="G670" s="64">
        <f t="shared" ref="G670:H673" si="216">G671</f>
        <v>0</v>
      </c>
      <c r="H670" s="64">
        <f t="shared" si="216"/>
        <v>0</v>
      </c>
      <c r="I670" s="64">
        <f t="shared" si="208"/>
        <v>0</v>
      </c>
    </row>
    <row r="671" spans="1:13" s="52" customFormat="1" ht="12" hidden="1">
      <c r="A671" s="21" t="s">
        <v>301</v>
      </c>
      <c r="B671" s="20" t="s">
        <v>51</v>
      </c>
      <c r="C671" s="20" t="s">
        <v>8</v>
      </c>
      <c r="D671" s="20" t="s">
        <v>7</v>
      </c>
      <c r="E671" s="20" t="s">
        <v>195</v>
      </c>
      <c r="F671" s="20"/>
      <c r="G671" s="64">
        <f t="shared" si="216"/>
        <v>0</v>
      </c>
      <c r="H671" s="64">
        <f t="shared" si="216"/>
        <v>0</v>
      </c>
      <c r="I671" s="64">
        <f t="shared" si="208"/>
        <v>0</v>
      </c>
    </row>
    <row r="672" spans="1:13" s="53" customFormat="1" ht="12" hidden="1">
      <c r="A672" s="24" t="s">
        <v>238</v>
      </c>
      <c r="B672" s="20" t="s">
        <v>51</v>
      </c>
      <c r="C672" s="20" t="s">
        <v>8</v>
      </c>
      <c r="D672" s="20" t="s">
        <v>7</v>
      </c>
      <c r="E672" s="20" t="s">
        <v>236</v>
      </c>
      <c r="F672" s="20"/>
      <c r="G672" s="64">
        <f t="shared" si="216"/>
        <v>0</v>
      </c>
      <c r="H672" s="64">
        <f t="shared" si="216"/>
        <v>0</v>
      </c>
      <c r="I672" s="64">
        <f t="shared" si="208"/>
        <v>0</v>
      </c>
      <c r="J672" s="5"/>
      <c r="K672" s="5"/>
      <c r="L672" s="5"/>
      <c r="M672" s="5"/>
    </row>
    <row r="673" spans="1:13" s="2" customFormat="1" ht="12" hidden="1">
      <c r="A673" s="21" t="s">
        <v>105</v>
      </c>
      <c r="B673" s="20" t="s">
        <v>51</v>
      </c>
      <c r="C673" s="20" t="s">
        <v>8</v>
      </c>
      <c r="D673" s="20" t="s">
        <v>7</v>
      </c>
      <c r="E673" s="20" t="s">
        <v>236</v>
      </c>
      <c r="F673" s="20" t="s">
        <v>103</v>
      </c>
      <c r="G673" s="64">
        <f t="shared" si="216"/>
        <v>0</v>
      </c>
      <c r="H673" s="64">
        <f t="shared" si="216"/>
        <v>0</v>
      </c>
      <c r="I673" s="64">
        <f t="shared" si="208"/>
        <v>0</v>
      </c>
    </row>
    <row r="674" spans="1:13" s="2" customFormat="1" ht="12" hidden="1">
      <c r="A674" s="21" t="s">
        <v>115</v>
      </c>
      <c r="B674" s="20" t="s">
        <v>51</v>
      </c>
      <c r="C674" s="20" t="s">
        <v>8</v>
      </c>
      <c r="D674" s="20" t="s">
        <v>7</v>
      </c>
      <c r="E674" s="20" t="s">
        <v>236</v>
      </c>
      <c r="F674" s="20" t="s">
        <v>114</v>
      </c>
      <c r="G674" s="64"/>
      <c r="H674" s="64"/>
      <c r="I674" s="64">
        <f t="shared" si="208"/>
        <v>0</v>
      </c>
    </row>
    <row r="675" spans="1:13" s="2" customFormat="1" ht="12">
      <c r="A675" s="21" t="s">
        <v>341</v>
      </c>
      <c r="B675" s="20" t="s">
        <v>51</v>
      </c>
      <c r="C675" s="20" t="s">
        <v>8</v>
      </c>
      <c r="D675" s="20" t="s">
        <v>7</v>
      </c>
      <c r="E675" s="20" t="s">
        <v>342</v>
      </c>
      <c r="F675" s="20"/>
      <c r="G675" s="64">
        <f>G676</f>
        <v>250</v>
      </c>
      <c r="H675" s="64">
        <f t="shared" ref="H675:H677" si="217">H676</f>
        <v>2997.3999999999996</v>
      </c>
      <c r="I675" s="64">
        <f t="shared" si="208"/>
        <v>3247.3999999999996</v>
      </c>
    </row>
    <row r="676" spans="1:13" s="2" customFormat="1" ht="12">
      <c r="A676" s="21" t="s">
        <v>381</v>
      </c>
      <c r="B676" s="20" t="s">
        <v>51</v>
      </c>
      <c r="C676" s="20" t="s">
        <v>8</v>
      </c>
      <c r="D676" s="20" t="s">
        <v>7</v>
      </c>
      <c r="E676" s="20" t="s">
        <v>366</v>
      </c>
      <c r="F676" s="20"/>
      <c r="G676" s="64">
        <f>G677</f>
        <v>250</v>
      </c>
      <c r="H676" s="64">
        <f t="shared" si="217"/>
        <v>2997.3999999999996</v>
      </c>
      <c r="I676" s="64">
        <f t="shared" si="208"/>
        <v>3247.3999999999996</v>
      </c>
    </row>
    <row r="677" spans="1:13" s="2" customFormat="1" ht="12">
      <c r="A677" s="21" t="s">
        <v>112</v>
      </c>
      <c r="B677" s="20" t="s">
        <v>51</v>
      </c>
      <c r="C677" s="20" t="s">
        <v>8</v>
      </c>
      <c r="D677" s="20" t="s">
        <v>7</v>
      </c>
      <c r="E677" s="20" t="s">
        <v>366</v>
      </c>
      <c r="F677" s="20" t="s">
        <v>103</v>
      </c>
      <c r="G677" s="64">
        <f>G678</f>
        <v>250</v>
      </c>
      <c r="H677" s="64">
        <f t="shared" si="217"/>
        <v>2997.3999999999996</v>
      </c>
      <c r="I677" s="64">
        <f t="shared" si="208"/>
        <v>3247.3999999999996</v>
      </c>
    </row>
    <row r="678" spans="1:13" s="2" customFormat="1" ht="12">
      <c r="A678" s="21" t="s">
        <v>113</v>
      </c>
      <c r="B678" s="20" t="s">
        <v>51</v>
      </c>
      <c r="C678" s="20" t="s">
        <v>8</v>
      </c>
      <c r="D678" s="20" t="s">
        <v>7</v>
      </c>
      <c r="E678" s="20" t="s">
        <v>366</v>
      </c>
      <c r="F678" s="20" t="s">
        <v>111</v>
      </c>
      <c r="G678" s="64">
        <v>250</v>
      </c>
      <c r="H678" s="101">
        <f>3183.7-186.3</f>
        <v>2997.3999999999996</v>
      </c>
      <c r="I678" s="64">
        <f t="shared" si="208"/>
        <v>3247.3999999999996</v>
      </c>
    </row>
    <row r="679" spans="1:13" s="2" customFormat="1" ht="24">
      <c r="A679" s="96" t="s">
        <v>397</v>
      </c>
      <c r="B679" s="20" t="s">
        <v>51</v>
      </c>
      <c r="C679" s="20" t="s">
        <v>8</v>
      </c>
      <c r="D679" s="20" t="s">
        <v>7</v>
      </c>
      <c r="E679" s="20" t="s">
        <v>400</v>
      </c>
      <c r="F679" s="20"/>
      <c r="G679" s="64">
        <f t="shared" ref="G679:H682" si="218">G680</f>
        <v>0</v>
      </c>
      <c r="H679" s="64">
        <f t="shared" si="218"/>
        <v>2150</v>
      </c>
      <c r="I679" s="64">
        <f t="shared" si="208"/>
        <v>2150</v>
      </c>
    </row>
    <row r="680" spans="1:13" s="2" customFormat="1" ht="12">
      <c r="A680" s="85" t="s">
        <v>433</v>
      </c>
      <c r="B680" s="20" t="s">
        <v>51</v>
      </c>
      <c r="C680" s="20" t="s">
        <v>8</v>
      </c>
      <c r="D680" s="20" t="s">
        <v>7</v>
      </c>
      <c r="E680" s="20" t="s">
        <v>431</v>
      </c>
      <c r="F680" s="20"/>
      <c r="G680" s="64">
        <f t="shared" si="218"/>
        <v>0</v>
      </c>
      <c r="H680" s="64">
        <f t="shared" si="218"/>
        <v>2150</v>
      </c>
      <c r="I680" s="64">
        <f t="shared" si="208"/>
        <v>2150</v>
      </c>
    </row>
    <row r="681" spans="1:13" s="2" customFormat="1" ht="12">
      <c r="A681" s="24" t="s">
        <v>399</v>
      </c>
      <c r="B681" s="20" t="s">
        <v>51</v>
      </c>
      <c r="C681" s="20" t="s">
        <v>8</v>
      </c>
      <c r="D681" s="20" t="s">
        <v>7</v>
      </c>
      <c r="E681" s="20" t="s">
        <v>432</v>
      </c>
      <c r="F681" s="20"/>
      <c r="G681" s="64">
        <f t="shared" si="218"/>
        <v>0</v>
      </c>
      <c r="H681" s="64">
        <f t="shared" si="218"/>
        <v>2150</v>
      </c>
      <c r="I681" s="64">
        <f t="shared" si="208"/>
        <v>2150</v>
      </c>
    </row>
    <row r="682" spans="1:13" s="2" customFormat="1" ht="12">
      <c r="A682" s="21" t="s">
        <v>112</v>
      </c>
      <c r="B682" s="20" t="s">
        <v>51</v>
      </c>
      <c r="C682" s="20" t="s">
        <v>8</v>
      </c>
      <c r="D682" s="20" t="s">
        <v>7</v>
      </c>
      <c r="E682" s="20" t="s">
        <v>432</v>
      </c>
      <c r="F682" s="20" t="s">
        <v>103</v>
      </c>
      <c r="G682" s="64">
        <f t="shared" si="218"/>
        <v>0</v>
      </c>
      <c r="H682" s="64">
        <f t="shared" si="218"/>
        <v>2150</v>
      </c>
      <c r="I682" s="64">
        <f t="shared" si="208"/>
        <v>2150</v>
      </c>
    </row>
    <row r="683" spans="1:13" s="2" customFormat="1" ht="12">
      <c r="A683" s="21" t="s">
        <v>113</v>
      </c>
      <c r="B683" s="20" t="s">
        <v>51</v>
      </c>
      <c r="C683" s="20" t="s">
        <v>8</v>
      </c>
      <c r="D683" s="20" t="s">
        <v>7</v>
      </c>
      <c r="E683" s="20" t="s">
        <v>432</v>
      </c>
      <c r="F683" s="20" t="s">
        <v>111</v>
      </c>
      <c r="G683" s="64">
        <v>0</v>
      </c>
      <c r="H683" s="101">
        <f>2000+150</f>
        <v>2150</v>
      </c>
      <c r="I683" s="64">
        <f t="shared" si="208"/>
        <v>2150</v>
      </c>
    </row>
    <row r="684" spans="1:13" s="6" customFormat="1" ht="12">
      <c r="A684" s="25" t="s">
        <v>55</v>
      </c>
      <c r="B684" s="16" t="s">
        <v>51</v>
      </c>
      <c r="C684" s="16" t="s">
        <v>17</v>
      </c>
      <c r="D684" s="16"/>
      <c r="E684" s="16"/>
      <c r="F684" s="16"/>
      <c r="G684" s="63">
        <f t="shared" ref="G684:H689" si="219">G685</f>
        <v>0</v>
      </c>
      <c r="H684" s="63">
        <f t="shared" si="219"/>
        <v>405.8</v>
      </c>
      <c r="I684" s="63">
        <f t="shared" si="208"/>
        <v>405.8</v>
      </c>
      <c r="J684" s="2"/>
      <c r="K684" s="2"/>
      <c r="L684" s="2"/>
      <c r="M684" s="2"/>
    </row>
    <row r="685" spans="1:13" s="53" customFormat="1" ht="12">
      <c r="A685" s="22" t="s">
        <v>20</v>
      </c>
      <c r="B685" s="18" t="s">
        <v>51</v>
      </c>
      <c r="C685" s="18" t="s">
        <v>17</v>
      </c>
      <c r="D685" s="18" t="s">
        <v>5</v>
      </c>
      <c r="E685" s="18"/>
      <c r="F685" s="18"/>
      <c r="G685" s="65">
        <f t="shared" si="219"/>
        <v>0</v>
      </c>
      <c r="H685" s="65">
        <f t="shared" si="219"/>
        <v>405.8</v>
      </c>
      <c r="I685" s="65">
        <f t="shared" si="208"/>
        <v>405.8</v>
      </c>
      <c r="J685" s="5"/>
      <c r="K685" s="5"/>
      <c r="L685" s="5"/>
      <c r="M685" s="5"/>
    </row>
    <row r="686" spans="1:13" s="2" customFormat="1" ht="12">
      <c r="A686" s="21" t="s">
        <v>248</v>
      </c>
      <c r="B686" s="20" t="s">
        <v>51</v>
      </c>
      <c r="C686" s="20" t="s">
        <v>17</v>
      </c>
      <c r="D686" s="20" t="s">
        <v>5</v>
      </c>
      <c r="E686" s="20" t="s">
        <v>168</v>
      </c>
      <c r="F686" s="20"/>
      <c r="G686" s="64">
        <f t="shared" si="219"/>
        <v>0</v>
      </c>
      <c r="H686" s="64">
        <f t="shared" si="219"/>
        <v>405.8</v>
      </c>
      <c r="I686" s="64">
        <f t="shared" si="208"/>
        <v>405.8</v>
      </c>
    </row>
    <row r="687" spans="1:13" s="2" customFormat="1" ht="12">
      <c r="A687" s="21" t="s">
        <v>278</v>
      </c>
      <c r="B687" s="20" t="s">
        <v>51</v>
      </c>
      <c r="C687" s="20" t="s">
        <v>17</v>
      </c>
      <c r="D687" s="20" t="s">
        <v>5</v>
      </c>
      <c r="E687" s="20" t="s">
        <v>249</v>
      </c>
      <c r="F687" s="20"/>
      <c r="G687" s="64">
        <f>G688+G691</f>
        <v>0</v>
      </c>
      <c r="H687" s="64">
        <f>H688+H691</f>
        <v>405.8</v>
      </c>
      <c r="I687" s="64">
        <f t="shared" si="208"/>
        <v>405.8</v>
      </c>
    </row>
    <row r="688" spans="1:13" s="2" customFormat="1" ht="24">
      <c r="A688" s="21" t="s">
        <v>383</v>
      </c>
      <c r="B688" s="20" t="s">
        <v>51</v>
      </c>
      <c r="C688" s="20" t="s">
        <v>17</v>
      </c>
      <c r="D688" s="20" t="s">
        <v>5</v>
      </c>
      <c r="E688" s="20" t="s">
        <v>331</v>
      </c>
      <c r="F688" s="20"/>
      <c r="G688" s="64">
        <f t="shared" si="219"/>
        <v>0</v>
      </c>
      <c r="H688" s="64">
        <f t="shared" si="219"/>
        <v>382.8</v>
      </c>
      <c r="I688" s="64">
        <f t="shared" si="208"/>
        <v>382.8</v>
      </c>
    </row>
    <row r="689" spans="1:13" s="2" customFormat="1" ht="12">
      <c r="A689" s="21" t="s">
        <v>112</v>
      </c>
      <c r="B689" s="20" t="s">
        <v>51</v>
      </c>
      <c r="C689" s="20" t="s">
        <v>17</v>
      </c>
      <c r="D689" s="20" t="s">
        <v>5</v>
      </c>
      <c r="E689" s="20" t="s">
        <v>331</v>
      </c>
      <c r="F689" s="20" t="s">
        <v>103</v>
      </c>
      <c r="G689" s="64">
        <f t="shared" si="219"/>
        <v>0</v>
      </c>
      <c r="H689" s="64">
        <f t="shared" si="219"/>
        <v>382.8</v>
      </c>
      <c r="I689" s="64">
        <f t="shared" si="208"/>
        <v>382.8</v>
      </c>
    </row>
    <row r="690" spans="1:13" s="2" customFormat="1" ht="12">
      <c r="A690" s="21" t="s">
        <v>113</v>
      </c>
      <c r="B690" s="20" t="s">
        <v>51</v>
      </c>
      <c r="C690" s="20" t="s">
        <v>17</v>
      </c>
      <c r="D690" s="20" t="s">
        <v>5</v>
      </c>
      <c r="E690" s="20" t="s">
        <v>331</v>
      </c>
      <c r="F690" s="20" t="s">
        <v>111</v>
      </c>
      <c r="G690" s="64">
        <v>0</v>
      </c>
      <c r="H690" s="101">
        <f>350+32.8</f>
        <v>382.8</v>
      </c>
      <c r="I690" s="64">
        <f t="shared" si="208"/>
        <v>382.8</v>
      </c>
    </row>
    <row r="691" spans="1:13" s="2" customFormat="1" ht="12">
      <c r="A691" s="21" t="s">
        <v>451</v>
      </c>
      <c r="B691" s="20" t="s">
        <v>22</v>
      </c>
      <c r="C691" s="20" t="s">
        <v>17</v>
      </c>
      <c r="D691" s="20" t="s">
        <v>5</v>
      </c>
      <c r="E691" s="20" t="s">
        <v>450</v>
      </c>
      <c r="F691" s="20"/>
      <c r="G691" s="64">
        <f>G692</f>
        <v>0</v>
      </c>
      <c r="H691" s="64">
        <f>H692</f>
        <v>23</v>
      </c>
      <c r="I691" s="64">
        <f t="shared" si="208"/>
        <v>23</v>
      </c>
    </row>
    <row r="692" spans="1:13" s="2" customFormat="1" ht="13.5" customHeight="1">
      <c r="A692" s="21" t="s">
        <v>112</v>
      </c>
      <c r="B692" s="20" t="s">
        <v>22</v>
      </c>
      <c r="C692" s="20" t="s">
        <v>17</v>
      </c>
      <c r="D692" s="20" t="s">
        <v>5</v>
      </c>
      <c r="E692" s="20" t="s">
        <v>450</v>
      </c>
      <c r="F692" s="20" t="s">
        <v>103</v>
      </c>
      <c r="G692" s="64">
        <f>G693</f>
        <v>0</v>
      </c>
      <c r="H692" s="64">
        <f>H693</f>
        <v>23</v>
      </c>
      <c r="I692" s="64">
        <f t="shared" si="208"/>
        <v>23</v>
      </c>
    </row>
    <row r="693" spans="1:13" s="2" customFormat="1" ht="14.25" customHeight="1">
      <c r="A693" s="21" t="s">
        <v>113</v>
      </c>
      <c r="B693" s="20" t="s">
        <v>22</v>
      </c>
      <c r="C693" s="20" t="s">
        <v>17</v>
      </c>
      <c r="D693" s="20" t="s">
        <v>5</v>
      </c>
      <c r="E693" s="20" t="s">
        <v>450</v>
      </c>
      <c r="F693" s="20" t="s">
        <v>111</v>
      </c>
      <c r="G693" s="64">
        <v>0</v>
      </c>
      <c r="H693" s="103">
        <v>23</v>
      </c>
      <c r="I693" s="64">
        <f t="shared" si="208"/>
        <v>23</v>
      </c>
    </row>
    <row r="694" spans="1:13" s="6" customFormat="1" ht="12" hidden="1">
      <c r="A694" s="15" t="s">
        <v>31</v>
      </c>
      <c r="B694" s="16" t="s">
        <v>51</v>
      </c>
      <c r="C694" s="16" t="s">
        <v>46</v>
      </c>
      <c r="D694" s="16"/>
      <c r="E694" s="16"/>
      <c r="F694" s="16"/>
      <c r="G694" s="63">
        <f t="shared" ref="G694:H699" si="220">G695</f>
        <v>19357.599999999999</v>
      </c>
      <c r="H694" s="63">
        <f t="shared" si="220"/>
        <v>-19357.599999999999</v>
      </c>
      <c r="I694" s="63">
        <f t="shared" si="208"/>
        <v>0</v>
      </c>
      <c r="J694" s="2"/>
      <c r="K694" s="2"/>
      <c r="L694" s="2"/>
      <c r="M694" s="2"/>
    </row>
    <row r="695" spans="1:13" s="53" customFormat="1" ht="12" hidden="1">
      <c r="A695" s="33" t="s">
        <v>56</v>
      </c>
      <c r="B695" s="18" t="s">
        <v>51</v>
      </c>
      <c r="C695" s="18" t="s">
        <v>46</v>
      </c>
      <c r="D695" s="18" t="s">
        <v>5</v>
      </c>
      <c r="E695" s="18"/>
      <c r="F695" s="18"/>
      <c r="G695" s="65">
        <f t="shared" si="220"/>
        <v>19357.599999999999</v>
      </c>
      <c r="H695" s="65">
        <f t="shared" si="220"/>
        <v>-19357.599999999999</v>
      </c>
      <c r="I695" s="65">
        <f t="shared" si="208"/>
        <v>0</v>
      </c>
      <c r="J695" s="5"/>
      <c r="K695" s="5"/>
      <c r="L695" s="5"/>
      <c r="M695" s="5"/>
    </row>
    <row r="696" spans="1:13" s="2" customFormat="1" ht="24" hidden="1">
      <c r="A696" s="96" t="s">
        <v>397</v>
      </c>
      <c r="B696" s="20" t="s">
        <v>51</v>
      </c>
      <c r="C696" s="20" t="s">
        <v>46</v>
      </c>
      <c r="D696" s="20" t="s">
        <v>5</v>
      </c>
      <c r="E696" s="20" t="s">
        <v>400</v>
      </c>
      <c r="F696" s="20"/>
      <c r="G696" s="64">
        <f t="shared" si="220"/>
        <v>19357.599999999999</v>
      </c>
      <c r="H696" s="64">
        <f t="shared" si="220"/>
        <v>-19357.599999999999</v>
      </c>
      <c r="I696" s="64">
        <f t="shared" si="208"/>
        <v>0</v>
      </c>
    </row>
    <row r="697" spans="1:13" s="2" customFormat="1" ht="12" hidden="1">
      <c r="A697" s="85" t="s">
        <v>433</v>
      </c>
      <c r="B697" s="20" t="s">
        <v>51</v>
      </c>
      <c r="C697" s="20" t="s">
        <v>46</v>
      </c>
      <c r="D697" s="20" t="s">
        <v>5</v>
      </c>
      <c r="E697" s="20" t="s">
        <v>431</v>
      </c>
      <c r="F697" s="20"/>
      <c r="G697" s="64">
        <f t="shared" si="220"/>
        <v>19357.599999999999</v>
      </c>
      <c r="H697" s="64">
        <f t="shared" si="220"/>
        <v>-19357.599999999999</v>
      </c>
      <c r="I697" s="64">
        <f t="shared" si="208"/>
        <v>0</v>
      </c>
    </row>
    <row r="698" spans="1:13" s="2" customFormat="1" ht="12" hidden="1">
      <c r="A698" s="24" t="s">
        <v>399</v>
      </c>
      <c r="B698" s="20" t="s">
        <v>51</v>
      </c>
      <c r="C698" s="20" t="s">
        <v>46</v>
      </c>
      <c r="D698" s="20" t="s">
        <v>5</v>
      </c>
      <c r="E698" s="20" t="s">
        <v>432</v>
      </c>
      <c r="F698" s="20"/>
      <c r="G698" s="64">
        <f t="shared" si="220"/>
        <v>19357.599999999999</v>
      </c>
      <c r="H698" s="64">
        <f t="shared" si="220"/>
        <v>-19357.599999999999</v>
      </c>
      <c r="I698" s="64">
        <f t="shared" si="208"/>
        <v>0</v>
      </c>
    </row>
    <row r="699" spans="1:13" s="2" customFormat="1" ht="12" hidden="1">
      <c r="A699" s="21" t="s">
        <v>112</v>
      </c>
      <c r="B699" s="20" t="s">
        <v>51</v>
      </c>
      <c r="C699" s="20" t="s">
        <v>46</v>
      </c>
      <c r="D699" s="20" t="s">
        <v>5</v>
      </c>
      <c r="E699" s="20" t="s">
        <v>432</v>
      </c>
      <c r="F699" s="20" t="s">
        <v>103</v>
      </c>
      <c r="G699" s="64">
        <f t="shared" si="220"/>
        <v>19357.599999999999</v>
      </c>
      <c r="H699" s="64">
        <f t="shared" si="220"/>
        <v>-19357.599999999999</v>
      </c>
      <c r="I699" s="64">
        <f t="shared" si="208"/>
        <v>0</v>
      </c>
    </row>
    <row r="700" spans="1:13" s="2" customFormat="1" ht="12" hidden="1">
      <c r="A700" s="21" t="s">
        <v>113</v>
      </c>
      <c r="B700" s="20" t="s">
        <v>51</v>
      </c>
      <c r="C700" s="20" t="s">
        <v>46</v>
      </c>
      <c r="D700" s="20" t="s">
        <v>5</v>
      </c>
      <c r="E700" s="20" t="s">
        <v>432</v>
      </c>
      <c r="F700" s="20" t="s">
        <v>111</v>
      </c>
      <c r="G700" s="64">
        <v>19357.599999999999</v>
      </c>
      <c r="H700" s="108">
        <v>-19357.599999999999</v>
      </c>
      <c r="I700" s="64">
        <f t="shared" si="208"/>
        <v>0</v>
      </c>
    </row>
    <row r="701" spans="1:13" s="2" customFormat="1" ht="11.4">
      <c r="A701" s="15" t="s">
        <v>285</v>
      </c>
      <c r="B701" s="16" t="s">
        <v>51</v>
      </c>
      <c r="C701" s="16" t="s">
        <v>30</v>
      </c>
      <c r="D701" s="16"/>
      <c r="E701" s="16"/>
      <c r="F701" s="16"/>
      <c r="G701" s="63">
        <f>G702+G711+G717</f>
        <v>22722</v>
      </c>
      <c r="H701" s="63">
        <f t="shared" ref="H701" si="221">H702+H711+H717</f>
        <v>0</v>
      </c>
      <c r="I701" s="63">
        <f t="shared" si="208"/>
        <v>22722</v>
      </c>
    </row>
    <row r="702" spans="1:13" s="2" customFormat="1" ht="12">
      <c r="A702" s="17" t="s">
        <v>43</v>
      </c>
      <c r="B702" s="18" t="s">
        <v>51</v>
      </c>
      <c r="C702" s="18" t="s">
        <v>30</v>
      </c>
      <c r="D702" s="18" t="s">
        <v>5</v>
      </c>
      <c r="E702" s="18"/>
      <c r="F702" s="18"/>
      <c r="G702" s="65">
        <f>G703</f>
        <v>3486.9</v>
      </c>
      <c r="H702" s="65">
        <f t="shared" ref="H702:H703" si="222">H703</f>
        <v>0</v>
      </c>
      <c r="I702" s="65">
        <f t="shared" si="208"/>
        <v>3486.9</v>
      </c>
    </row>
    <row r="703" spans="1:13" s="2" customFormat="1" ht="24">
      <c r="A703" s="21" t="s">
        <v>296</v>
      </c>
      <c r="B703" s="20" t="s">
        <v>51</v>
      </c>
      <c r="C703" s="20" t="s">
        <v>30</v>
      </c>
      <c r="D703" s="20" t="s">
        <v>5</v>
      </c>
      <c r="E703" s="20" t="s">
        <v>194</v>
      </c>
      <c r="F703" s="20"/>
      <c r="G703" s="64">
        <f>G704</f>
        <v>3486.9</v>
      </c>
      <c r="H703" s="64">
        <f t="shared" si="222"/>
        <v>0</v>
      </c>
      <c r="I703" s="64">
        <f t="shared" si="208"/>
        <v>3486.9</v>
      </c>
    </row>
    <row r="704" spans="1:13" s="2" customFormat="1" ht="24">
      <c r="A704" s="21" t="s">
        <v>302</v>
      </c>
      <c r="B704" s="20" t="s">
        <v>51</v>
      </c>
      <c r="C704" s="20" t="s">
        <v>30</v>
      </c>
      <c r="D704" s="20" t="s">
        <v>5</v>
      </c>
      <c r="E704" s="20" t="s">
        <v>202</v>
      </c>
      <c r="F704" s="20"/>
      <c r="G704" s="64">
        <f>G705+G708</f>
        <v>3486.9</v>
      </c>
      <c r="H704" s="64">
        <f t="shared" ref="H704" si="223">H705+H708</f>
        <v>0</v>
      </c>
      <c r="I704" s="64">
        <f t="shared" si="208"/>
        <v>3486.9</v>
      </c>
    </row>
    <row r="705" spans="1:13" s="2" customFormat="1" ht="12">
      <c r="A705" s="21" t="s">
        <v>116</v>
      </c>
      <c r="B705" s="20" t="s">
        <v>51</v>
      </c>
      <c r="C705" s="20" t="s">
        <v>30</v>
      </c>
      <c r="D705" s="20" t="s">
        <v>5</v>
      </c>
      <c r="E705" s="20" t="s">
        <v>203</v>
      </c>
      <c r="F705" s="20"/>
      <c r="G705" s="64">
        <f>G706</f>
        <v>2239.3000000000002</v>
      </c>
      <c r="H705" s="64">
        <f t="shared" ref="H705:H706" si="224">H706</f>
        <v>0</v>
      </c>
      <c r="I705" s="64">
        <f t="shared" si="208"/>
        <v>2239.3000000000002</v>
      </c>
    </row>
    <row r="706" spans="1:13" s="2" customFormat="1" ht="12">
      <c r="A706" s="21" t="s">
        <v>112</v>
      </c>
      <c r="B706" s="20" t="s">
        <v>51</v>
      </c>
      <c r="C706" s="20" t="s">
        <v>30</v>
      </c>
      <c r="D706" s="20" t="s">
        <v>5</v>
      </c>
      <c r="E706" s="20" t="s">
        <v>203</v>
      </c>
      <c r="F706" s="20" t="s">
        <v>103</v>
      </c>
      <c r="G706" s="64">
        <f>G707</f>
        <v>2239.3000000000002</v>
      </c>
      <c r="H706" s="64">
        <f t="shared" si="224"/>
        <v>0</v>
      </c>
      <c r="I706" s="64">
        <f t="shared" si="208"/>
        <v>2239.3000000000002</v>
      </c>
    </row>
    <row r="707" spans="1:13" s="2" customFormat="1" ht="12">
      <c r="A707" s="21" t="s">
        <v>226</v>
      </c>
      <c r="B707" s="20" t="s">
        <v>51</v>
      </c>
      <c r="C707" s="20" t="s">
        <v>30</v>
      </c>
      <c r="D707" s="20" t="s">
        <v>5</v>
      </c>
      <c r="E707" s="20" t="s">
        <v>203</v>
      </c>
      <c r="F707" s="20" t="s">
        <v>228</v>
      </c>
      <c r="G707" s="64">
        <v>2239.3000000000002</v>
      </c>
      <c r="H707" s="108"/>
      <c r="I707" s="64">
        <f t="shared" ref="I707:I723" si="225">G707+H707</f>
        <v>2239.3000000000002</v>
      </c>
    </row>
    <row r="708" spans="1:13" s="2" customFormat="1" ht="12">
      <c r="A708" s="21" t="s">
        <v>116</v>
      </c>
      <c r="B708" s="20" t="s">
        <v>51</v>
      </c>
      <c r="C708" s="20" t="s">
        <v>30</v>
      </c>
      <c r="D708" s="20" t="s">
        <v>5</v>
      </c>
      <c r="E708" s="20" t="s">
        <v>204</v>
      </c>
      <c r="F708" s="20"/>
      <c r="G708" s="64">
        <f>G709</f>
        <v>1247.5999999999999</v>
      </c>
      <c r="H708" s="64">
        <f t="shared" ref="H708:H709" si="226">H709</f>
        <v>0</v>
      </c>
      <c r="I708" s="64">
        <f t="shared" si="225"/>
        <v>1247.5999999999999</v>
      </c>
    </row>
    <row r="709" spans="1:13" s="6" customFormat="1" ht="12">
      <c r="A709" s="21" t="s">
        <v>112</v>
      </c>
      <c r="B709" s="20" t="s">
        <v>51</v>
      </c>
      <c r="C709" s="20" t="s">
        <v>30</v>
      </c>
      <c r="D709" s="20" t="s">
        <v>5</v>
      </c>
      <c r="E709" s="20" t="s">
        <v>204</v>
      </c>
      <c r="F709" s="20" t="s">
        <v>103</v>
      </c>
      <c r="G709" s="64">
        <f>G710</f>
        <v>1247.5999999999999</v>
      </c>
      <c r="H709" s="64">
        <f t="shared" si="226"/>
        <v>0</v>
      </c>
      <c r="I709" s="64">
        <f t="shared" si="225"/>
        <v>1247.5999999999999</v>
      </c>
      <c r="J709" s="2"/>
      <c r="K709" s="2"/>
      <c r="L709" s="2"/>
      <c r="M709" s="2"/>
    </row>
    <row r="710" spans="1:13" s="2" customFormat="1" ht="12">
      <c r="A710" s="21" t="s">
        <v>227</v>
      </c>
      <c r="B710" s="20" t="s">
        <v>51</v>
      </c>
      <c r="C710" s="20" t="s">
        <v>30</v>
      </c>
      <c r="D710" s="20" t="s">
        <v>5</v>
      </c>
      <c r="E710" s="20" t="s">
        <v>204</v>
      </c>
      <c r="F710" s="20" t="s">
        <v>228</v>
      </c>
      <c r="G710" s="64">
        <v>1247.5999999999999</v>
      </c>
      <c r="H710" s="108"/>
      <c r="I710" s="64">
        <f t="shared" si="225"/>
        <v>1247.5999999999999</v>
      </c>
    </row>
    <row r="711" spans="1:13" s="2" customFormat="1" ht="12">
      <c r="A711" s="22" t="s">
        <v>53</v>
      </c>
      <c r="B711" s="18" t="s">
        <v>51</v>
      </c>
      <c r="C711" s="18" t="s">
        <v>30</v>
      </c>
      <c r="D711" s="18" t="s">
        <v>6</v>
      </c>
      <c r="E711" s="18"/>
      <c r="F711" s="18"/>
      <c r="G711" s="65">
        <f t="shared" ref="G711:H715" si="227">G712</f>
        <v>19235.099999999999</v>
      </c>
      <c r="H711" s="65">
        <f t="shared" si="227"/>
        <v>0</v>
      </c>
      <c r="I711" s="65">
        <f t="shared" si="225"/>
        <v>19235.099999999999</v>
      </c>
    </row>
    <row r="712" spans="1:13" s="2" customFormat="1" ht="24">
      <c r="A712" s="21" t="s">
        <v>296</v>
      </c>
      <c r="B712" s="20" t="s">
        <v>51</v>
      </c>
      <c r="C712" s="20" t="s">
        <v>30</v>
      </c>
      <c r="D712" s="20" t="s">
        <v>6</v>
      </c>
      <c r="E712" s="20" t="s">
        <v>194</v>
      </c>
      <c r="F712" s="20"/>
      <c r="G712" s="64">
        <f t="shared" si="227"/>
        <v>19235.099999999999</v>
      </c>
      <c r="H712" s="64">
        <f t="shared" si="227"/>
        <v>0</v>
      </c>
      <c r="I712" s="64">
        <f t="shared" si="225"/>
        <v>19235.099999999999</v>
      </c>
    </row>
    <row r="713" spans="1:13" s="2" customFormat="1" ht="24">
      <c r="A713" s="21" t="s">
        <v>302</v>
      </c>
      <c r="B713" s="20" t="s">
        <v>51</v>
      </c>
      <c r="C713" s="20" t="s">
        <v>30</v>
      </c>
      <c r="D713" s="20" t="s">
        <v>6</v>
      </c>
      <c r="E713" s="20" t="s">
        <v>202</v>
      </c>
      <c r="F713" s="20"/>
      <c r="G713" s="64">
        <f t="shared" si="227"/>
        <v>19235.099999999999</v>
      </c>
      <c r="H713" s="64">
        <f t="shared" si="227"/>
        <v>0</v>
      </c>
      <c r="I713" s="64">
        <f t="shared" si="225"/>
        <v>19235.099999999999</v>
      </c>
    </row>
    <row r="714" spans="1:13" s="2" customFormat="1" ht="12">
      <c r="A714" s="21" t="s">
        <v>263</v>
      </c>
      <c r="B714" s="20" t="s">
        <v>51</v>
      </c>
      <c r="C714" s="20" t="s">
        <v>30</v>
      </c>
      <c r="D714" s="20" t="s">
        <v>6</v>
      </c>
      <c r="E714" s="50" t="s">
        <v>205</v>
      </c>
      <c r="F714" s="20"/>
      <c r="G714" s="64">
        <f>G715</f>
        <v>19235.099999999999</v>
      </c>
      <c r="H714" s="64">
        <f t="shared" si="227"/>
        <v>0</v>
      </c>
      <c r="I714" s="64">
        <f t="shared" si="225"/>
        <v>19235.099999999999</v>
      </c>
    </row>
    <row r="715" spans="1:13" s="2" customFormat="1" ht="12">
      <c r="A715" s="21" t="s">
        <v>112</v>
      </c>
      <c r="B715" s="20" t="s">
        <v>51</v>
      </c>
      <c r="C715" s="20" t="s">
        <v>30</v>
      </c>
      <c r="D715" s="20" t="s">
        <v>6</v>
      </c>
      <c r="E715" s="50" t="s">
        <v>205</v>
      </c>
      <c r="F715" s="20" t="s">
        <v>103</v>
      </c>
      <c r="G715" s="64">
        <f>G716</f>
        <v>19235.099999999999</v>
      </c>
      <c r="H715" s="64">
        <f t="shared" si="227"/>
        <v>0</v>
      </c>
      <c r="I715" s="64">
        <f t="shared" si="225"/>
        <v>19235.099999999999</v>
      </c>
    </row>
    <row r="716" spans="1:13" s="2" customFormat="1" ht="12">
      <c r="A716" s="21" t="s">
        <v>227</v>
      </c>
      <c r="B716" s="20" t="s">
        <v>51</v>
      </c>
      <c r="C716" s="20" t="s">
        <v>30</v>
      </c>
      <c r="D716" s="20" t="s">
        <v>6</v>
      </c>
      <c r="E716" s="50" t="s">
        <v>205</v>
      </c>
      <c r="F716" s="20" t="s">
        <v>228</v>
      </c>
      <c r="G716" s="64">
        <v>19235.099999999999</v>
      </c>
      <c r="H716" s="101"/>
      <c r="I716" s="64">
        <f t="shared" si="225"/>
        <v>19235.099999999999</v>
      </c>
    </row>
    <row r="717" spans="1:13" s="2" customFormat="1" ht="14.25" hidden="1" customHeight="1">
      <c r="A717" s="22" t="s">
        <v>343</v>
      </c>
      <c r="B717" s="18" t="s">
        <v>51</v>
      </c>
      <c r="C717" s="18" t="s">
        <v>30</v>
      </c>
      <c r="D717" s="18" t="s">
        <v>7</v>
      </c>
      <c r="E717" s="81"/>
      <c r="F717" s="18"/>
      <c r="G717" s="65">
        <f t="shared" ref="G717:G720" si="228">G718</f>
        <v>0</v>
      </c>
      <c r="H717" s="101"/>
      <c r="I717" s="63">
        <f t="shared" si="225"/>
        <v>0</v>
      </c>
    </row>
    <row r="718" spans="1:13" s="2" customFormat="1" ht="15" hidden="1" customHeight="1">
      <c r="A718" s="21" t="s">
        <v>344</v>
      </c>
      <c r="B718" s="20" t="s">
        <v>51</v>
      </c>
      <c r="C718" s="20" t="s">
        <v>30</v>
      </c>
      <c r="D718" s="20" t="s">
        <v>7</v>
      </c>
      <c r="E718" s="50" t="s">
        <v>345</v>
      </c>
      <c r="F718" s="20"/>
      <c r="G718" s="64">
        <f>G719</f>
        <v>0</v>
      </c>
      <c r="H718" s="101"/>
      <c r="I718" s="63">
        <f t="shared" si="225"/>
        <v>0</v>
      </c>
    </row>
    <row r="719" spans="1:13" s="2" customFormat="1" ht="14.25" hidden="1" customHeight="1">
      <c r="A719" s="21" t="s">
        <v>340</v>
      </c>
      <c r="B719" s="20" t="s">
        <v>51</v>
      </c>
      <c r="C719" s="20" t="s">
        <v>30</v>
      </c>
      <c r="D719" s="20" t="s">
        <v>7</v>
      </c>
      <c r="E719" s="50" t="s">
        <v>361</v>
      </c>
      <c r="F719" s="20"/>
      <c r="G719" s="64">
        <f t="shared" si="228"/>
        <v>0</v>
      </c>
      <c r="H719" s="101"/>
      <c r="I719" s="63">
        <f t="shared" si="225"/>
        <v>0</v>
      </c>
    </row>
    <row r="720" spans="1:13" s="53" customFormat="1" ht="14.25" hidden="1" customHeight="1">
      <c r="A720" s="21" t="s">
        <v>105</v>
      </c>
      <c r="B720" s="20" t="s">
        <v>51</v>
      </c>
      <c r="C720" s="20" t="s">
        <v>30</v>
      </c>
      <c r="D720" s="20" t="s">
        <v>7</v>
      </c>
      <c r="E720" s="50" t="s">
        <v>361</v>
      </c>
      <c r="F720" s="20" t="s">
        <v>103</v>
      </c>
      <c r="G720" s="64">
        <f t="shared" si="228"/>
        <v>0</v>
      </c>
      <c r="H720" s="105"/>
      <c r="I720" s="63">
        <f t="shared" si="225"/>
        <v>0</v>
      </c>
      <c r="J720" s="5"/>
      <c r="K720" s="5"/>
      <c r="L720" s="5"/>
      <c r="M720" s="5"/>
    </row>
    <row r="721" spans="1:86" s="2" customFormat="1" ht="14.25" hidden="1" customHeight="1">
      <c r="A721" s="21" t="s">
        <v>115</v>
      </c>
      <c r="B721" s="20" t="s">
        <v>51</v>
      </c>
      <c r="C721" s="20" t="s">
        <v>30</v>
      </c>
      <c r="D721" s="20" t="s">
        <v>7</v>
      </c>
      <c r="E721" s="50" t="s">
        <v>361</v>
      </c>
      <c r="F721" s="20" t="s">
        <v>114</v>
      </c>
      <c r="G721" s="64"/>
      <c r="H721" s="101"/>
      <c r="I721" s="63">
        <f t="shared" si="225"/>
        <v>0</v>
      </c>
    </row>
    <row r="722" spans="1:86" s="2" customFormat="1" ht="6.75" customHeight="1">
      <c r="A722" s="25"/>
      <c r="B722" s="27"/>
      <c r="C722" s="27"/>
      <c r="D722" s="27"/>
      <c r="E722" s="27"/>
      <c r="F722" s="27"/>
      <c r="G722" s="64"/>
      <c r="H722" s="101"/>
      <c r="I722" s="63"/>
    </row>
    <row r="723" spans="1:86" s="2" customFormat="1" ht="18" customHeight="1">
      <c r="A723" s="83" t="s">
        <v>25</v>
      </c>
      <c r="B723" s="83"/>
      <c r="C723" s="16"/>
      <c r="D723" s="16"/>
      <c r="E723" s="16"/>
      <c r="F723" s="16"/>
      <c r="G723" s="63">
        <f>G14+G371+G411+G607</f>
        <v>691379.3</v>
      </c>
      <c r="H723" s="63">
        <f>H14+H371+H411+H607</f>
        <v>32085.299999999996</v>
      </c>
      <c r="I723" s="63">
        <f t="shared" si="225"/>
        <v>723464.60000000009</v>
      </c>
    </row>
    <row r="724" spans="1:86" s="2" customFormat="1" ht="6.75" customHeight="1">
      <c r="A724" s="35"/>
      <c r="B724" s="35"/>
      <c r="C724" s="36"/>
      <c r="D724" s="36"/>
      <c r="E724" s="36"/>
      <c r="F724" s="36"/>
      <c r="G724" s="37"/>
      <c r="H724" s="38"/>
      <c r="I724" s="38"/>
    </row>
    <row r="725" spans="1:86" s="2" customFormat="1" ht="18.75" customHeight="1">
      <c r="A725" s="38" t="s">
        <v>26</v>
      </c>
      <c r="B725" s="38"/>
      <c r="C725" s="39"/>
      <c r="D725" s="39"/>
      <c r="E725" s="39"/>
      <c r="F725" s="39"/>
      <c r="G725" s="40"/>
      <c r="H725" s="38"/>
      <c r="I725" s="38"/>
    </row>
    <row r="726" spans="1:86" s="4" customFormat="1" ht="13.8">
      <c r="A726" s="38"/>
      <c r="B726" s="38"/>
      <c r="C726" s="39"/>
      <c r="D726" s="39"/>
      <c r="E726" s="39"/>
      <c r="F726" s="39"/>
      <c r="G726" s="40"/>
      <c r="H726" s="112"/>
      <c r="I726" s="107"/>
      <c r="J726" s="10"/>
      <c r="K726" s="10"/>
      <c r="L726" s="10"/>
      <c r="M726" s="10"/>
    </row>
    <row r="727" spans="1:86">
      <c r="A727" s="38"/>
      <c r="B727" s="38"/>
      <c r="C727" s="39"/>
      <c r="D727" s="39"/>
      <c r="E727" s="39"/>
      <c r="F727" s="39"/>
      <c r="G727" s="40"/>
    </row>
    <row r="728" spans="1:86">
      <c r="A728" s="38"/>
      <c r="B728" s="38"/>
      <c r="C728" s="39"/>
      <c r="D728" s="39"/>
      <c r="E728" s="39"/>
      <c r="F728" s="39"/>
      <c r="G728" s="40"/>
    </row>
    <row r="729" spans="1:86">
      <c r="A729" s="38"/>
      <c r="B729" s="38"/>
      <c r="C729" s="39"/>
      <c r="D729" s="39"/>
      <c r="E729" s="39"/>
      <c r="F729" s="39"/>
      <c r="G729" s="40"/>
    </row>
    <row r="730" spans="1:86">
      <c r="A730" s="38"/>
      <c r="B730" s="38"/>
      <c r="C730" s="39"/>
      <c r="D730" s="39"/>
      <c r="E730" s="39"/>
      <c r="F730" s="39"/>
      <c r="G730" s="40"/>
    </row>
    <row r="731" spans="1:86">
      <c r="A731" s="38"/>
      <c r="B731" s="38"/>
      <c r="C731" s="41"/>
      <c r="D731" s="41"/>
      <c r="E731" s="41"/>
      <c r="F731" s="41"/>
      <c r="G731" s="40"/>
    </row>
    <row r="732" spans="1:86">
      <c r="A732" s="38"/>
      <c r="B732" s="38"/>
      <c r="C732" s="41"/>
      <c r="D732" s="41"/>
      <c r="E732" s="41"/>
      <c r="F732" s="41"/>
      <c r="G732" s="40"/>
    </row>
    <row r="733" spans="1:86">
      <c r="A733" s="38"/>
      <c r="B733" s="38"/>
      <c r="C733" s="41"/>
      <c r="D733" s="41"/>
      <c r="E733" s="41"/>
      <c r="F733" s="41"/>
      <c r="G733" s="40"/>
    </row>
    <row r="734" spans="1:86" s="77" customFormat="1">
      <c r="A734" s="38"/>
      <c r="B734" s="38"/>
      <c r="C734" s="41"/>
      <c r="D734" s="41"/>
      <c r="E734" s="41"/>
      <c r="F734" s="41"/>
      <c r="G734" s="40"/>
      <c r="H734" s="38"/>
      <c r="I734" s="38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</row>
    <row r="735" spans="1:86" s="77" customFormat="1">
      <c r="A735" s="38"/>
      <c r="B735" s="38"/>
      <c r="C735" s="41"/>
      <c r="D735" s="41"/>
      <c r="E735" s="41"/>
      <c r="F735" s="41"/>
      <c r="G735" s="40"/>
      <c r="H735" s="38"/>
      <c r="I735" s="38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</row>
    <row r="736" spans="1:86" s="77" customFormat="1">
      <c r="A736" s="38"/>
      <c r="B736" s="38"/>
      <c r="C736" s="41"/>
      <c r="D736" s="41"/>
      <c r="E736" s="41"/>
      <c r="F736" s="41"/>
      <c r="G736" s="40"/>
      <c r="H736" s="38"/>
      <c r="I736" s="38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</row>
    <row r="737" spans="1:86" s="77" customFormat="1">
      <c r="A737" s="38"/>
      <c r="B737" s="38"/>
      <c r="C737" s="41"/>
      <c r="D737" s="41"/>
      <c r="E737" s="41"/>
      <c r="F737" s="41"/>
      <c r="G737" s="40"/>
      <c r="H737" s="38"/>
      <c r="I737" s="38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</row>
    <row r="738" spans="1:86" s="77" customFormat="1">
      <c r="A738" s="38"/>
      <c r="B738" s="38"/>
      <c r="C738" s="41"/>
      <c r="D738" s="41"/>
      <c r="E738" s="41"/>
      <c r="F738" s="41"/>
      <c r="G738" s="40"/>
      <c r="H738" s="38"/>
      <c r="I738" s="38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</row>
    <row r="739" spans="1:86" s="77" customFormat="1">
      <c r="A739" s="38"/>
      <c r="B739" s="38"/>
      <c r="C739" s="41"/>
      <c r="D739" s="41"/>
      <c r="E739" s="41"/>
      <c r="F739" s="41"/>
      <c r="G739" s="40"/>
      <c r="H739" s="38"/>
      <c r="I739" s="38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</row>
    <row r="740" spans="1:86" s="77" customFormat="1">
      <c r="A740" s="38"/>
      <c r="B740" s="38"/>
      <c r="C740" s="41"/>
      <c r="D740" s="41"/>
      <c r="E740" s="41"/>
      <c r="F740" s="41"/>
      <c r="G740" s="40"/>
      <c r="H740" s="38"/>
      <c r="I740" s="38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</row>
    <row r="741" spans="1:86" s="77" customFormat="1">
      <c r="A741" s="38"/>
      <c r="B741" s="38"/>
      <c r="C741" s="41"/>
      <c r="D741" s="41"/>
      <c r="E741" s="41"/>
      <c r="F741" s="41"/>
      <c r="G741" s="40"/>
      <c r="H741" s="38"/>
      <c r="I741" s="38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</row>
    <row r="742" spans="1:86" s="77" customFormat="1">
      <c r="A742" s="38"/>
      <c r="B742" s="38"/>
      <c r="C742" s="41"/>
      <c r="D742" s="41"/>
      <c r="E742" s="41"/>
      <c r="F742" s="41"/>
      <c r="G742" s="40"/>
      <c r="H742" s="38"/>
      <c r="I742" s="38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</row>
    <row r="743" spans="1:86" s="77" customFormat="1">
      <c r="A743" s="38"/>
      <c r="B743" s="38"/>
      <c r="C743" s="41"/>
      <c r="D743" s="41"/>
      <c r="E743" s="41"/>
      <c r="F743" s="41"/>
      <c r="G743" s="40"/>
      <c r="H743" s="38"/>
      <c r="I743" s="38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</row>
    <row r="744" spans="1:86" s="77" customFormat="1">
      <c r="A744" s="38"/>
      <c r="B744" s="38"/>
      <c r="C744" s="41"/>
      <c r="D744" s="41"/>
      <c r="E744" s="41"/>
      <c r="F744" s="41"/>
      <c r="G744" s="40"/>
      <c r="H744" s="38"/>
      <c r="I744" s="38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</row>
    <row r="745" spans="1:86" s="77" customFormat="1">
      <c r="A745" s="38"/>
      <c r="B745" s="38"/>
      <c r="C745" s="41"/>
      <c r="D745" s="41"/>
      <c r="E745" s="41"/>
      <c r="F745" s="41"/>
      <c r="G745" s="40"/>
      <c r="H745" s="38"/>
      <c r="I745" s="38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</row>
    <row r="746" spans="1:86" s="77" customFormat="1">
      <c r="A746" s="38"/>
      <c r="B746" s="38"/>
      <c r="C746" s="41"/>
      <c r="D746" s="41"/>
      <c r="E746" s="41"/>
      <c r="F746" s="41"/>
      <c r="G746" s="40"/>
      <c r="H746" s="38"/>
      <c r="I746" s="38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</row>
    <row r="747" spans="1:86" s="77" customFormat="1">
      <c r="A747" s="38"/>
      <c r="B747" s="38"/>
      <c r="C747" s="41"/>
      <c r="D747" s="41"/>
      <c r="E747" s="41"/>
      <c r="F747" s="41"/>
      <c r="G747" s="40"/>
      <c r="H747" s="38"/>
      <c r="I747" s="38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</row>
    <row r="748" spans="1:86" s="77" customFormat="1">
      <c r="A748" s="38"/>
      <c r="B748" s="38"/>
      <c r="C748" s="41"/>
      <c r="D748" s="41"/>
      <c r="E748" s="41"/>
      <c r="F748" s="41"/>
      <c r="G748" s="40"/>
      <c r="H748" s="38"/>
      <c r="I748" s="38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</row>
    <row r="749" spans="1:86" s="77" customFormat="1">
      <c r="A749" s="38"/>
      <c r="B749" s="38"/>
      <c r="C749" s="41"/>
      <c r="D749" s="41"/>
      <c r="E749" s="41"/>
      <c r="F749" s="41"/>
      <c r="G749" s="40"/>
      <c r="H749" s="38"/>
      <c r="I749" s="38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</row>
    <row r="750" spans="1:86" s="77" customFormat="1">
      <c r="A750" s="38"/>
      <c r="B750" s="38"/>
      <c r="C750" s="41"/>
      <c r="D750" s="41"/>
      <c r="E750" s="41"/>
      <c r="F750" s="41"/>
      <c r="G750" s="40"/>
      <c r="H750" s="38"/>
      <c r="I750" s="38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</row>
    <row r="751" spans="1:86" s="77" customFormat="1">
      <c r="A751" s="38"/>
      <c r="B751" s="38"/>
      <c r="C751" s="41"/>
      <c r="D751" s="41"/>
      <c r="E751" s="41"/>
      <c r="F751" s="41"/>
      <c r="G751" s="40"/>
      <c r="H751" s="38"/>
      <c r="I751" s="38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</row>
    <row r="752" spans="1:86" s="77" customFormat="1">
      <c r="A752" s="38"/>
      <c r="B752" s="38"/>
      <c r="C752" s="41"/>
      <c r="D752" s="41"/>
      <c r="E752" s="41"/>
      <c r="F752" s="41"/>
      <c r="G752" s="40"/>
      <c r="H752" s="38"/>
      <c r="I752" s="38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</row>
    <row r="753" spans="1:86" s="77" customFormat="1">
      <c r="A753" s="38"/>
      <c r="B753" s="38"/>
      <c r="C753" s="41"/>
      <c r="D753" s="41"/>
      <c r="E753" s="41"/>
      <c r="F753" s="41"/>
      <c r="G753" s="40"/>
      <c r="H753" s="38"/>
      <c r="I753" s="38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</row>
  </sheetData>
  <mergeCells count="2">
    <mergeCell ref="A10:I10"/>
    <mergeCell ref="A11:G11"/>
  </mergeCells>
  <pageMargins left="0.39370078740157483" right="0.19685039370078741" top="0.55118110236220474" bottom="0.15748031496062992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2020-02-26T08:26:15Z</cp:lastPrinted>
  <dcterms:created xsi:type="dcterms:W3CDTF">2004-09-08T09:13:27Z</dcterms:created>
  <dcterms:modified xsi:type="dcterms:W3CDTF">2020-02-27T06:02:17Z</dcterms:modified>
</cp:coreProperties>
</file>