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постан.'!$D$2:$G$74</definedName>
    <definedName name="_xlnm._FilterDatabase" localSheetId="1" hidden="1">'РП ЦС ВР'!$B$2:$G$1955</definedName>
    <definedName name="_xlnm.Print_Titles" localSheetId="2">'к постан.'!$10:$11</definedName>
    <definedName name="_xlnm.Print_Area" localSheetId="2">'к постан.'!$C$1:$F$73</definedName>
    <definedName name="_xlnm.Print_Area" localSheetId="1">'РП ЦС ВР'!$A$1:$H$1940</definedName>
  </definedNames>
  <calcPr calcId="124519" iterate="1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E69" i="13"/>
  <c r="D69"/>
  <c r="F69" s="1"/>
  <c r="F70"/>
  <c r="E60"/>
  <c r="E58" s="1"/>
  <c r="D60"/>
  <c r="F66"/>
  <c r="F67"/>
  <c r="F38"/>
  <c r="E36"/>
  <c r="D36"/>
  <c r="F27"/>
  <c r="F19"/>
  <c r="D58" l="1"/>
  <c r="D16"/>
  <c r="E16"/>
  <c r="D20"/>
  <c r="E20"/>
  <c r="D30"/>
  <c r="E30"/>
  <c r="D39"/>
  <c r="E39"/>
  <c r="D43"/>
  <c r="E43"/>
  <c r="D47"/>
  <c r="E47"/>
  <c r="D52"/>
  <c r="E52"/>
  <c r="E13" l="1"/>
  <c r="E73" s="1"/>
  <c r="D13"/>
  <c r="D73" s="1"/>
  <c r="F46"/>
  <c r="F56" l="1"/>
  <c r="F57"/>
  <c r="F53"/>
  <c r="F54"/>
  <c r="F34"/>
  <c r="F28"/>
  <c r="F51"/>
  <c r="F26"/>
  <c r="F48"/>
  <c r="F49"/>
  <c r="F50"/>
  <c r="F36"/>
  <c r="F37"/>
  <c r="F33"/>
  <c r="F52" l="1"/>
  <c r="F29"/>
  <c r="F47"/>
  <c r="F15" l="1"/>
  <c r="F17"/>
  <c r="F18"/>
  <c r="F21"/>
  <c r="F22"/>
  <c r="F23"/>
  <c r="F24"/>
  <c r="F25"/>
  <c r="F35"/>
  <c r="F40"/>
  <c r="F41"/>
  <c r="F42"/>
  <c r="F44"/>
  <c r="F45"/>
  <c r="F55"/>
  <c r="F59"/>
  <c r="F61"/>
  <c r="F62"/>
  <c r="F63"/>
  <c r="F64"/>
  <c r="F65"/>
  <c r="F68"/>
  <c r="F71"/>
  <c r="F72"/>
  <c r="F60" l="1"/>
  <c r="F4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389" l="1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 s="1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670" l="1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1225" l="1"/>
  <c r="F39" i="13"/>
  <c r="F16"/>
  <c r="H412" i="10"/>
  <c r="H1940" s="1"/>
  <c r="F20" i="13"/>
  <c r="F14"/>
  <c r="F30"/>
  <c r="F13" l="1"/>
  <c r="F58"/>
  <c r="F73" l="1"/>
</calcChain>
</file>

<file path=xl/sharedStrings.xml><?xml version="1.0" encoding="utf-8"?>
<sst xmlns="http://schemas.openxmlformats.org/spreadsheetml/2006/main" count="10472" uniqueCount="813">
  <si>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</si>
  <si>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</si>
  <si>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</si>
  <si>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</si>
  <si>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</si>
  <si>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</si>
  <si>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</si>
  <si>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</si>
  <si>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</si>
  <si>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</si>
  <si>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</si>
  <si>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</si>
  <si>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</si>
  <si>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</si>
  <si>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</si>
  <si>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</si>
  <si>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</si>
  <si>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</si>
  <si>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</si>
  <si>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</si>
  <si>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</si>
  <si>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</si>
  <si>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</si>
  <si>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</si>
  <si>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</si>
  <si>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</si>
  <si>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</si>
  <si>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</si>
  <si>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</si>
  <si>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</si>
  <si>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</si>
  <si>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</si>
  <si>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</si>
  <si>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</si>
  <si>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</si>
  <si>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</si>
  <si>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</si>
  <si>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</si>
  <si>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</si>
  <si>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</si>
  <si>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</si>
  <si>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</si>
  <si>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</si>
  <si>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</si>
  <si>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</si>
  <si>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</si>
  <si>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</si>
  <si>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</si>
  <si>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</si>
  <si>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</si>
  <si>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</si>
  <si>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</si>
  <si>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</si>
  <si>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</si>
  <si>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</si>
  <si>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</si>
  <si>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</si>
  <si>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</si>
  <si>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</si>
  <si>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</si>
  <si>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</si>
  <si>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</si>
  <si>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</si>
  <si>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</si>
  <si>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</si>
  <si>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</si>
  <si>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</si>
  <si>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</si>
  <si>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</si>
  <si>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</si>
  <si>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</si>
  <si>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</si>
  <si>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</si>
  <si>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</si>
  <si>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</si>
  <si>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</si>
  <si>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</si>
  <si>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</si>
  <si>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</si>
  <si>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</si>
  <si>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</si>
  <si>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</si>
  <si>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</si>
  <si>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</si>
  <si>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</si>
  <si>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</si>
  <si>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</si>
  <si>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</si>
  <si>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</si>
  <si>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</si>
  <si>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</si>
  <si>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</si>
  <si>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</si>
  <si>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</si>
  <si>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</si>
  <si>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</si>
  <si>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</si>
  <si>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</si>
  <si>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</si>
  <si>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</si>
  <si>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</si>
  <si>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</si>
  <si>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</si>
  <si>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</si>
  <si>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</si>
  <si>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</si>
  <si>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</si>
  <si>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</si>
  <si>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</si>
  <si>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</si>
  <si>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</si>
  <si>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</si>
  <si>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</si>
  <si>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</si>
  <si>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</si>
  <si>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</si>
  <si>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</si>
  <si>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</si>
  <si>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</si>
  <si>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</si>
  <si>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</si>
  <si>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</si>
  <si>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</si>
  <si>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</si>
  <si>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</si>
  <si>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</si>
  <si>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</si>
  <si>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</si>
  <si>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</si>
  <si>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</si>
  <si>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</si>
  <si>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</si>
  <si>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</si>
  <si>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</si>
  <si>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</si>
  <si>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</si>
  <si>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</si>
  <si>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</si>
  <si>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</si>
  <si>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</si>
  <si>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</si>
  <si>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</si>
  <si>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</si>
  <si>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</si>
  <si>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</si>
  <si>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</si>
  <si>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</si>
  <si>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</si>
  <si>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</si>
  <si>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</si>
  <si>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</si>
  <si>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</si>
  <si>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</si>
  <si>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</si>
  <si>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</si>
  <si>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</si>
  <si>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</si>
  <si>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</si>
  <si>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</si>
  <si>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</si>
  <si>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</si>
  <si>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</si>
  <si>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</si>
  <si>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</si>
  <si>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</si>
  <si>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</si>
  <si>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</si>
  <si>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</si>
  <si>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</si>
  <si>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</si>
  <si>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</si>
  <si>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</si>
  <si>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</si>
  <si>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</si>
  <si>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</si>
  <si>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</si>
  <si>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</si>
  <si>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</si>
  <si>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</si>
  <si>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</si>
  <si>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</si>
  <si>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</si>
  <si>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</si>
  <si>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</si>
  <si>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</si>
  <si>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</si>
  <si>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</si>
  <si>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</si>
  <si>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</si>
  <si>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</si>
  <si>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</si>
  <si>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</si>
  <si>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</si>
  <si>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</si>
  <si>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</si>
  <si>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</si>
  <si>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</si>
  <si>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</si>
  <si>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</si>
  <si>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</si>
  <si>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</si>
  <si>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</si>
  <si>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</si>
  <si>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</si>
  <si>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</si>
  <si>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</si>
  <si>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</si>
  <si>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</si>
  <si>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</si>
  <si>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</si>
  <si>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</si>
  <si>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</si>
  <si>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</si>
  <si>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</si>
  <si>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</si>
  <si>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</si>
  <si>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</si>
  <si>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</si>
  <si>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</si>
  <si>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</si>
  <si>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</si>
  <si>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</si>
  <si>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</si>
  <si>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</si>
  <si>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</si>
  <si>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</si>
  <si>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</si>
  <si>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</si>
  <si>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</si>
  <si>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</si>
  <si>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</si>
  <si>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</si>
  <si>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</si>
  <si>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</si>
  <si>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</si>
  <si>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</si>
  <si>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</si>
  <si>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</si>
  <si>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</si>
  <si>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</si>
  <si>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</si>
  <si>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</si>
  <si>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</si>
  <si>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</si>
  <si>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</si>
  <si>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</si>
  <si>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</si>
  <si>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</si>
  <si>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</si>
  <si>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</si>
  <si>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</si>
  <si>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</si>
  <si>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</si>
  <si>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</si>
  <si>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</si>
  <si>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</si>
  <si>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</si>
  <si>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</si>
  <si>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</si>
  <si>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</si>
  <si>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</si>
  <si>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</si>
  <si>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</si>
  <si>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</si>
  <si>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</si>
  <si>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</si>
  <si>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</si>
  <si>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</si>
  <si>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</si>
  <si>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</si>
  <si>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</si>
  <si>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</si>
  <si>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</si>
  <si>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</si>
  <si>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</si>
  <si>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</si>
  <si>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</si>
  <si>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</si>
  <si>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</si>
  <si>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</si>
  <si>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</si>
  <si>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</si>
  <si>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</si>
  <si>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</si>
  <si>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</si>
  <si>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</si>
  <si>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</si>
  <si>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</si>
  <si>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</si>
  <si>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</si>
  <si>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</si>
  <si>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</si>
  <si>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</si>
  <si>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</si>
  <si>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</si>
  <si>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</si>
  <si>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</si>
  <si>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</si>
  <si>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</si>
  <si>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</si>
  <si>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</si>
  <si>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</si>
  <si>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</si>
  <si>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</si>
  <si>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</si>
  <si>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</si>
  <si>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</si>
  <si>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</si>
  <si>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</si>
  <si>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</si>
  <si>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</si>
  <si>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</si>
  <si>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</si>
  <si>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</si>
  <si>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</si>
  <si>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</si>
  <si>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</si>
  <si>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</si>
  <si>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</si>
  <si>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</si>
  <si>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</si>
  <si>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</si>
  <si>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</si>
  <si>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</si>
  <si>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</si>
  <si>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</si>
  <si>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</si>
  <si>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</si>
  <si>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</si>
  <si>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</si>
  <si>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</si>
  <si>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</si>
  <si>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</si>
  <si>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</si>
  <si>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</si>
  <si>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</si>
  <si>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</si>
  <si>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</si>
  <si>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</si>
  <si>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</si>
  <si>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</si>
  <si>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</si>
  <si>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</si>
  <si>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</si>
  <si>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</si>
  <si>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</si>
  <si>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</si>
  <si>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</si>
  <si>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</si>
  <si>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</si>
  <si>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</si>
  <si>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</si>
  <si>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</si>
  <si>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</si>
  <si>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</si>
  <si>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</si>
  <si>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</si>
  <si>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</si>
  <si>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</si>
  <si>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</si>
  <si>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</si>
  <si>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</si>
  <si>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</si>
  <si>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</si>
  <si>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</si>
  <si>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</si>
  <si>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</si>
  <si>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</si>
  <si>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</si>
  <si>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</si>
  <si>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</si>
  <si>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</si>
  <si>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</si>
  <si>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</si>
  <si>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</si>
  <si>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</si>
  <si>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</si>
  <si>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</si>
  <si>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</si>
  <si>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</si>
  <si>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</si>
  <si>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</si>
  <si>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</si>
  <si>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</si>
  <si>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</si>
  <si>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</si>
  <si>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</si>
  <si>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</si>
  <si>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</si>
  <si>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</si>
  <si>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</si>
  <si>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</si>
  <si>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</si>
  <si>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</si>
  <si>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</si>
  <si>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</si>
  <si>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</si>
  <si>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</si>
  <si>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</si>
  <si>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</si>
  <si>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</si>
  <si>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</si>
  <si>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</si>
  <si>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</si>
  <si>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</si>
  <si>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</si>
  <si>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</si>
  <si>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</si>
  <si>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</si>
  <si>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</si>
  <si>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</si>
  <si>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</si>
  <si>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</si>
  <si>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</si>
  <si>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</si>
  <si>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</si>
  <si>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</si>
  <si>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</si>
  <si>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</si>
  <si>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</si>
  <si>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</si>
  <si>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</si>
  <si>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</si>
  <si>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</si>
  <si>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</si>
  <si>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</si>
  <si>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</si>
  <si>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</si>
  <si>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</si>
  <si>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</si>
  <si>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</si>
  <si>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</si>
  <si>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</si>
  <si>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</si>
  <si>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</si>
  <si>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</si>
  <si>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</si>
  <si>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</si>
  <si>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</si>
  <si>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</si>
  <si>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</si>
  <si>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</si>
  <si>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</si>
  <si>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</si>
  <si>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</si>
  <si>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</si>
  <si>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</si>
  <si>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</si>
  <si>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</si>
  <si>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</si>
  <si>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</si>
  <si>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</si>
  <si>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</si>
  <si>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</si>
  <si>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</si>
  <si>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</si>
  <si>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</si>
  <si>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</si>
  <si>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</si>
  <si>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</si>
  <si>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</si>
  <si>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</si>
  <si>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</si>
  <si>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</si>
  <si>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</si>
  <si>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</si>
  <si>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</si>
  <si>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</si>
  <si>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</si>
  <si>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</si>
  <si>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</si>
  <si>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</si>
  <si>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</si>
  <si>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</si>
  <si>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</si>
  <si>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</si>
  <si>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</si>
  <si>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</si>
  <si>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</si>
  <si>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</si>
  <si>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</si>
  <si>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</si>
  <si>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</si>
  <si>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</si>
  <si>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</si>
  <si>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</si>
  <si>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</si>
  <si>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</si>
  <si>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</si>
  <si>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</si>
  <si>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</si>
  <si>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</si>
  <si>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</si>
  <si>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</si>
  <si>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</si>
  <si>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</si>
  <si>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</si>
  <si>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</si>
  <si>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</si>
  <si>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</si>
  <si>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</si>
  <si>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</si>
  <si>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</si>
  <si>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</si>
  <si>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</si>
  <si>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</si>
  <si>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</si>
  <si>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</si>
  <si>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</si>
  <si>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</si>
  <si>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</si>
  <si>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</si>
  <si>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</si>
  <si>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</si>
  <si>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</si>
  <si>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</si>
  <si>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</si>
  <si>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</si>
  <si>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</si>
  <si>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</si>
  <si>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</si>
  <si>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</si>
  <si>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</si>
  <si>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</si>
  <si>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</si>
  <si>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</si>
  <si>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</si>
  <si>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</si>
  <si>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</si>
  <si>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</si>
  <si>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</si>
  <si>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</si>
  <si>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</si>
  <si>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</si>
  <si>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</si>
  <si>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</si>
  <si>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</si>
  <si>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</si>
  <si>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</si>
  <si>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</si>
  <si>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</si>
  <si>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</si>
  <si>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</si>
  <si>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</si>
  <si>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</si>
  <si>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</si>
  <si>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</si>
  <si>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</si>
  <si>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</si>
  <si>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</si>
  <si>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</si>
  <si>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</si>
  <si>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</si>
  <si>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</si>
  <si>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</si>
  <si>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</si>
  <si>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</si>
  <si>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</si>
  <si>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</si>
  <si>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</si>
  <si>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</si>
  <si>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</si>
  <si>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</si>
  <si>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</si>
  <si>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</si>
  <si>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</si>
  <si>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</si>
  <si>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</si>
  <si>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</si>
  <si>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</si>
  <si>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</si>
  <si>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</si>
  <si>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</si>
  <si>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</si>
  <si>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</si>
  <si>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</si>
  <si>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</si>
  <si>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</si>
  <si>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</si>
  <si>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</si>
  <si>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</si>
  <si>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</si>
  <si>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</si>
  <si>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</si>
  <si>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</si>
  <si>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</si>
  <si>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</si>
  <si>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</si>
  <si>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</si>
  <si>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</si>
  <si>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</si>
  <si>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</si>
  <si>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</si>
  <si>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</si>
  <si>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</si>
  <si>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</si>
  <si>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</si>
  <si>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</si>
  <si>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</si>
  <si>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</si>
  <si>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</si>
  <si>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</si>
  <si>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</si>
  <si>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</si>
  <si>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</si>
  <si>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</si>
  <si>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</si>
  <si>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</si>
  <si>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</si>
  <si>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</si>
  <si>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</si>
  <si>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</si>
  <si>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</si>
  <si>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</si>
  <si>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</si>
  <si>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</si>
  <si>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</si>
  <si>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</si>
  <si>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</si>
  <si>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</si>
  <si>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</si>
  <si>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</si>
  <si>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</si>
  <si>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</si>
  <si>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</si>
  <si>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</si>
  <si>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</si>
  <si>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</si>
  <si>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</si>
  <si>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</si>
  <si>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</si>
  <si>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</si>
  <si>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</si>
  <si>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</si>
  <si>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</si>
  <si>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</si>
  <si>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</si>
  <si>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</si>
  <si>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</si>
  <si>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</si>
  <si>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</si>
  <si>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</si>
  <si>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</si>
  <si>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</si>
  <si>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</si>
  <si>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</si>
  <si>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</si>
  <si>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</si>
  <si>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</si>
  <si>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</si>
  <si>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</si>
  <si>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</si>
  <si>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</si>
  <si>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</si>
  <si>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</si>
  <si>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</si>
  <si>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</si>
  <si>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</si>
  <si>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</si>
  <si>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</si>
  <si>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</si>
  <si>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</si>
  <si>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</si>
  <si>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</si>
  <si>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</si>
  <si>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</si>
  <si>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</si>
  <si>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</si>
  <si>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</si>
  <si>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</si>
  <si>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</si>
  <si>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</si>
  <si>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</si>
  <si>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</si>
  <si>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</si>
  <si>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</si>
  <si>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</si>
  <si>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</si>
  <si>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</si>
  <si>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</si>
  <si>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</si>
  <si>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</si>
  <si>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</si>
  <si>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</si>
  <si>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</si>
  <si>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</si>
  <si>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</si>
  <si>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</si>
  <si>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</si>
  <si>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</si>
  <si>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</si>
  <si>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</si>
  <si>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</si>
  <si>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</si>
  <si>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</si>
  <si>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</si>
  <si>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</si>
  <si>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</si>
  <si>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</si>
  <si>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</si>
  <si>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</si>
  <si>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</si>
  <si>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</si>
  <si>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</si>
  <si>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</si>
  <si>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</si>
  <si>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</si>
  <si>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</si>
  <si>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</si>
  <si>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</si>
  <si>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</si>
  <si>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</si>
  <si>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</si>
  <si>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% исполнения</t>
  </si>
  <si>
    <t>01 0 0000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</si>
  <si>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</si>
  <si>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</si>
  <si>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</si>
  <si>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</si>
  <si>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</si>
  <si>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</si>
  <si>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</si>
  <si>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</si>
  <si>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</si>
  <si>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</si>
  <si>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</si>
  <si>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</si>
  <si>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</si>
  <si>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</si>
  <si>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</si>
  <si>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</si>
  <si>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</si>
  <si>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</si>
  <si>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</si>
  <si>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</si>
  <si>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</si>
  <si>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</si>
  <si>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</si>
  <si>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</si>
  <si>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</si>
  <si>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</si>
  <si>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</si>
  <si>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68 0 0000</t>
  </si>
  <si>
    <t>70 0 0000</t>
  </si>
  <si>
    <t>12 0 0000</t>
  </si>
  <si>
    <t>к постановлению администрации</t>
  </si>
  <si>
    <t>МО "Красноборский муниципальный район"</t>
  </si>
  <si>
    <t>57 0 0000</t>
  </si>
  <si>
    <t>Проведение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</si>
  <si>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</si>
  <si>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</si>
  <si>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09 0 0000</t>
  </si>
  <si>
    <t>14 3 0000</t>
  </si>
  <si>
    <t>16 0 0000</t>
  </si>
  <si>
    <t>16 1 0000</t>
  </si>
  <si>
    <t>16 2 0000</t>
  </si>
  <si>
    <t>16 3 0000</t>
  </si>
  <si>
    <t>17 0 0000</t>
  </si>
  <si>
    <t>11 0 0000</t>
  </si>
  <si>
    <t>05 8 0000</t>
  </si>
  <si>
    <t>10 0 0000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</si>
  <si>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</si>
  <si>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</si>
  <si>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</si>
  <si>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</si>
  <si>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</si>
  <si>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</si>
  <si>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</si>
  <si>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Муниципальная программа "Развитие физической культуры и спорта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</si>
  <si>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</si>
  <si>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Подпрограмма "Развитие территориального общественного самоуправления в Красноборском районе"</t>
  </si>
  <si>
    <t>Муниципальная программа "Профилактика терроризма и экстремизма в МО "Красноборский муниципальный район" на 2021-2025 годы"</t>
  </si>
  <si>
    <t>04 0 0000</t>
  </si>
  <si>
    <t>05 6 0000</t>
  </si>
  <si>
    <t>Муниципальная программа "Развитие культуры в МО "Красноборский муниципальный район"</t>
  </si>
  <si>
    <t>Муниципальная программа "Молодежная политика и патриотическое воспитание в МО "Красноборский муниципальный район"</t>
  </si>
  <si>
    <t>08 1 0000</t>
  </si>
  <si>
    <t>08 2 0000</t>
  </si>
  <si>
    <t>Подпрограмма "Семья и молодежь Красноборского района"</t>
  </si>
  <si>
    <t>Подпрограмма "Патриотическое воспитание и допризывная подготовка граждан Красноборского района"</t>
  </si>
  <si>
    <t xml:space="preserve">Муниципальная программа "Профилактика правонарушений в МО "Красноборский муниципальный район" 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</si>
  <si>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</si>
  <si>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Подпрограмма "Управление муниципальным долгом" (2018-2021 годы)</t>
  </si>
  <si>
    <t>15 3 0000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</si>
  <si>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</si>
  <si>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Подпрограмма "Развитие транспортной системы Красноборского района"</t>
  </si>
  <si>
    <t>Подпрограмма "Развитие социальной инфраструктуры Красноборского района"</t>
  </si>
  <si>
    <t>Подпрограмма "Создание условий для обеспечения доступным и комфортным жильем сельского населения"</t>
  </si>
  <si>
    <t>Назначено на год, рублей</t>
  </si>
  <si>
    <t>Исполнено, рублей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</si>
  <si>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</si>
  <si>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Подпрограмма «Поддержка социально ориентированных некоммерческих организаций»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</si>
  <si>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</si>
  <si>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</si>
  <si>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</si>
  <si>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</si>
  <si>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</si>
  <si>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</si>
  <si>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12 1 0000</t>
  </si>
  <si>
    <t>12 2 0000</t>
  </si>
  <si>
    <t>Подпрограмма "Развитие торговли в МО "Красноборский муниципальный район"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</si>
  <si>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</si>
  <si>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t>Подпрограмма "Организация и обеспечение бюджетного процесса в МО "Красноборский муниципальный район"</t>
  </si>
  <si>
    <t>Подпрограмма "Поддержание устойчивого исполнения бюджетов сельских поселений МО "Красноборский муниципальный район"</t>
  </si>
  <si>
    <t>Подпрограмма "Создание и развитие инфраструктуры на сельских территориях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</si>
  <si>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</si>
  <si>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</si>
  <si>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56 0 0000</t>
  </si>
  <si>
    <t xml:space="preserve">Обеспечение деятельности контрольно-ревизионной комиссии    </t>
  </si>
  <si>
    <t>62 0 0000</t>
  </si>
  <si>
    <t>62 1 0000</t>
  </si>
  <si>
    <t xml:space="preserve">Отчет об исполнении расходов бюджета муниципального района по муниципальным программам  и непрограммным направлениям деятельности за 1 квартал 2023 года </t>
  </si>
  <si>
    <t>от  13.04.2023 года № 234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</si>
</sst>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0" t="s">
        <v>230</v>
      </c>
      <c r="B4" s="101"/>
      <c r="C4" s="101"/>
      <c r="D4" s="101"/>
      <c r="E4" s="101"/>
      <c r="F4" s="101"/>
      <c r="G4" s="101"/>
      <c r="H4" s="101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680</v>
      </c>
      <c r="B7" s="47" t="s">
        <v>681</v>
      </c>
      <c r="C7" s="47" t="s">
        <v>682</v>
      </c>
      <c r="D7" s="102" t="s">
        <v>679</v>
      </c>
      <c r="E7" s="102"/>
      <c r="F7" s="102"/>
      <c r="G7" s="48" t="s">
        <v>202</v>
      </c>
      <c r="H7" s="44" t="s">
        <v>376</v>
      </c>
    </row>
    <row r="8" spans="1:9" s="7" customFormat="1" ht="9.6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6.4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9.6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6.4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6.4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2.8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6.4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6.4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2.8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6.4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6.4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2.8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6.4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6.4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6.4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6.4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9.6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6.4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2.8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6.4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6.4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6.4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9.6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6.4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6.4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26.4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6.4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6.4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9.6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6.4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6.4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6.4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6.4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6.4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9.6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6.4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6.4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6.4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2.8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6.4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6.4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6.4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6.4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9.6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6.4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2.8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6.4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6.4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6.4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6.4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6.4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6.4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6.4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2.8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6.4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6.4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6.4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6.4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6.4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6.4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2.8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6.4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2.8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6.4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2.8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6.4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6.4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6.4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6.4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9.6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6.4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9.6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9.6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6.4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6.4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9.6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6.4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6.4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6.4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6.4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6.4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6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6.4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6.4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6.4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6.4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6.4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6.4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6.4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6.4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6.4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6.4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6.4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6.4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2.8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6.4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6.4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6.4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6.4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6.4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6.4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2.8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6.4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6.4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6.4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9.6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6.4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6.4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2.8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6.4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6.4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6.4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6.4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6.4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9.6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6.4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6.4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6.4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6.4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6.4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6.4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6.4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6.4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2.8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6.4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6.4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6.4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6.4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6.4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6.4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6.4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6.4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9.6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6.4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6.4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6.4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6.4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9.6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6.4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6.4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6.4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6.4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9.6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6.4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2.8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6.4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6.4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6.4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6.4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6.4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9.6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9.6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6.4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9.6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9.6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26.4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2.8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9.6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6.4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9.6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6.4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6.4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6.4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6.4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6.4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6.4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6.4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9.6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6.4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6.4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6.4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9.6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6.4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6.4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9.6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6.4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6.4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9.6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6.4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6.4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6.4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6.4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6.4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2.8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6.4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6.4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6.4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9.6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6.4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2.8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6.4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6.4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6.4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6.4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2.8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6.4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6.4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6.4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6.4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6.4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2.8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6.4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6.4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6.4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9.6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6.4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6.4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6.4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2.8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6.4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6.4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6.4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6.4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6.4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6.4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6.4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2.8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6.4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6.4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6.4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9.6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9.6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6.4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9.6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6.4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6.4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9.6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6.4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2.8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6.4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6.4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6.4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6.4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6.4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6.4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6.4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6.4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2.8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6.4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6.4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6.4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6.4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6.4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6.4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9.6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6.4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6.4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6.4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6.4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6.4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9.6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6.4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6.4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6.4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2.8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6.4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6.4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6.4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6.4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6.4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9.6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6.4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6.4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6.4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6.4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6.4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6.4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6.4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6.4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6.4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6.4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9.6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6.4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9.6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6.4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6.4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6.4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6.4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6.4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6.4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6.4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6.4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6.4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9.6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6.4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2.8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6.4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2.8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6.4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2.8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6.4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2.8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6.4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9.6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6.4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6.4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6.4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6.4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6.4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6.4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6.4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6.4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6.4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6.4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2.8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6.4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6.4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6.4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9.6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6.4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9.6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6.4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6.4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6.4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6.4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6.4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6.4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6.4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6.4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6.4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6.4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6.4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6.4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6.4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6.4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6.4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6.4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2.8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6.4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6.4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6.4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6.4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6.4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6.4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6.4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6.4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6.4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9.6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6.4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6.4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6.4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6.4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6.4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6.4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6.4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6.4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6.4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6.4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6.4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6.4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6.4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6.4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9.6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6.4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2.8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6.4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6.4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6.4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6.4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9.6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6.4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9.6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6.4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2.8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6.4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5.6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6.4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92.4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6.4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6.4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6.4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6.4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6.4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2.8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6.4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6.4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6.4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6.4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9.6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6.4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6.4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6.4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6.4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6.4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6.4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6.4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6.4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9.6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6.4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6.4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6.4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6.4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9.6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6.4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2.8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6.4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6.4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6.4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6.4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6.4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6.4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9.6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9.2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6.4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6.4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6.4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2.8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6.4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6.4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6.4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6.4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9.6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9.6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6.4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6.4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6.4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6.4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6.4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9.6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6.4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6.4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6.4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2.8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6.4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6.4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6.4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6.4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6.4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6.4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6.4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6.4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6.4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6.4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6.4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9.6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2.8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6.4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6.4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6.4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9.6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6.4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6.4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9.6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6.4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2.8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9.6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6.4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6.4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9.6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6.4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6.4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6.4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6.4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9.6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6.4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6.4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6.4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6.4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6.4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6.4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6.4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6.4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6.4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9.6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6.4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6.4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2.8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2.8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6.4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6.4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6.4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6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6.4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6.4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6.4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6.4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6.4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6.4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6.4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6.4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6.4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6.4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6.4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2.8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6.4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6.4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6.4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6.4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6.4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6.4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6.4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6.4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6.4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2.8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6.4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6.4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6.4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6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9.6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6.4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6.4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6.4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6.4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6.4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6.4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2.8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6.4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6.4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6.4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6.4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9.6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6.4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6.4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6.4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6.4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6.4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6.4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6.4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6.4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6.4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6.4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6.4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2.8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6.4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6.4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6.4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6.4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6.4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6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6.4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2.8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2.8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2.8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6.4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6.4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6.4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6.4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6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6.4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6.4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6.4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6.4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6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9.6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6.4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6.4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6.4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6.4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6.4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9.6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6.4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6.4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6.4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6.4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9.6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2.8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2.8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2.8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6.4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6.4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9.6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9.6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9.6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6.4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6.4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9.6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2.8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9.6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9.6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6.4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6.4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9.6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9.6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6.4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2.8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6.4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6.4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6.4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6.4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2.8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6.4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6.4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6.4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6.4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6.4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6.4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6.4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6.4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6.4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6.4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6.4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6.4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6.4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6.4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6.4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6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9.2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6.4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6.4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92.4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6.4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6.4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6.4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6.4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6.4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2.8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6.4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2.8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6.4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6.4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6.4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6.4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6.4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2.8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6.4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6.4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6.4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6.4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6.4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6.4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6.4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6.4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6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9.6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6.4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2.8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6.4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6.4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2.8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2.8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6.4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6.4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2.8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6.4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6.4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6.4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6.4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6.4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6.4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9.6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6.4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6.4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9.6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9.6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6.4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6.4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9.6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9.6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6.4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6.4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6.4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6.4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2.8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6.4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6.4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6.4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6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2.8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2.8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9.6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6.4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9.6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2.8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6.4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6.4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2.8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26.4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6.4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6.4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6.4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6.4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6.4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6.4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9.6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6.4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6.4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9.6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9.6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6.4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6.4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6.4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6.4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6.4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6.4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6.4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6.4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9.6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6.4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9.6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6.4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2.8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6.4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6.4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6.4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2.8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9.6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6.4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9.6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9.6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6.4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6.4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2.8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9.6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J73"/>
  <sheetViews>
    <sheetView tabSelected="1" topLeftCell="B1" zoomScaleSheetLayoutView="100" workbookViewId="0">
      <selection activeCell="C58" sqref="C58"/>
    </sheetView>
  </sheetViews>
  <sheetFormatPr defaultColWidth="9.109375" defaultRowHeight="13.2"/>
  <cols>
    <col min="1" max="1" width="5.5546875" style="50" hidden="1" customWidth="1"/>
    <col min="2" max="2" width="9.44140625" style="49" bestFit="1" customWidth="1"/>
    <col min="3" max="3" width="96.5546875" style="50" customWidth="1"/>
    <col min="4" max="4" width="12.5546875" style="50" customWidth="1"/>
    <col min="5" max="5" width="13.6640625" style="60" customWidth="1"/>
    <col min="6" max="6" width="10.5546875" style="50" customWidth="1"/>
    <col min="7" max="7" width="0.109375" style="60" hidden="1" customWidth="1"/>
    <col min="8" max="8" width="11.5546875" style="50" hidden="1" customWidth="1"/>
    <col min="9" max="9" width="0.33203125" style="50" hidden="1" customWidth="1"/>
    <col min="10" max="10" width="12.109375" style="50" hidden="1" customWidth="1"/>
    <col min="11" max="11" width="14.44140625" style="50" customWidth="1"/>
    <col min="12" max="13" width="12.88671875" style="50" customWidth="1"/>
    <col min="14" max="16384" width="9.109375" style="50"/>
  </cols>
  <sheetData>
    <row r="2" spans="2:10" ht="13.8">
      <c r="C2" s="105" t="s">
        <v>711</v>
      </c>
      <c r="D2" s="105"/>
      <c r="E2" s="105"/>
      <c r="F2" s="105"/>
      <c r="G2" s="51"/>
      <c r="J2" s="69"/>
    </row>
    <row r="3" spans="2:10" ht="13.8">
      <c r="C3" s="94"/>
      <c r="D3" s="94"/>
      <c r="E3" s="94"/>
      <c r="F3" s="93" t="s">
        <v>745</v>
      </c>
      <c r="G3" s="51"/>
      <c r="J3" s="70"/>
    </row>
    <row r="4" spans="2:10" ht="13.8">
      <c r="C4" s="94"/>
      <c r="D4" s="94"/>
      <c r="E4" s="94"/>
      <c r="F4" s="93" t="s">
        <v>746</v>
      </c>
      <c r="G4" s="94"/>
      <c r="J4" s="70"/>
    </row>
    <row r="5" spans="2:10" ht="13.8">
      <c r="C5" s="94"/>
      <c r="D5" s="94"/>
      <c r="E5" s="94"/>
      <c r="F5" s="93" t="s">
        <v>812</v>
      </c>
      <c r="G5" s="94"/>
      <c r="J5" s="70"/>
    </row>
    <row r="6" spans="2:10" ht="17.25" customHeight="1">
      <c r="C6" s="94"/>
      <c r="D6" s="94"/>
      <c r="E6" s="94"/>
      <c r="F6" s="93"/>
      <c r="G6" s="94"/>
      <c r="J6" s="70"/>
    </row>
    <row r="7" spans="2:10" s="62" customFormat="1" ht="15.6" hidden="1">
      <c r="B7" s="49"/>
      <c r="C7" s="104"/>
      <c r="D7" s="104"/>
      <c r="E7" s="104"/>
      <c r="F7" s="104"/>
      <c r="G7" s="80"/>
      <c r="H7" s="80"/>
      <c r="I7" s="80"/>
      <c r="J7" s="80"/>
    </row>
    <row r="8" spans="2:10" ht="33" customHeight="1">
      <c r="C8" s="103" t="s">
        <v>811</v>
      </c>
      <c r="D8" s="103"/>
      <c r="E8" s="103"/>
      <c r="F8" s="103"/>
      <c r="G8" s="79"/>
      <c r="H8" s="79"/>
      <c r="I8" s="79"/>
      <c r="J8" s="79"/>
    </row>
    <row r="9" spans="2:10" ht="21.75" customHeight="1">
      <c r="C9" s="53"/>
      <c r="D9" s="53"/>
      <c r="E9" s="53"/>
      <c r="F9" s="53"/>
      <c r="G9" s="53"/>
      <c r="H9" s="52"/>
    </row>
    <row r="10" spans="2:10" ht="30.75" customHeight="1">
      <c r="B10" s="54"/>
      <c r="C10" s="73" t="s">
        <v>680</v>
      </c>
      <c r="D10" s="78" t="s">
        <v>788</v>
      </c>
      <c r="E10" s="78" t="s">
        <v>789</v>
      </c>
      <c r="F10" s="73" t="s">
        <v>713</v>
      </c>
      <c r="G10" s="50"/>
    </row>
    <row r="11" spans="2:10" s="77" customFormat="1" ht="9.6">
      <c r="B11" s="75"/>
      <c r="C11" s="76">
        <v>1</v>
      </c>
      <c r="D11" s="76">
        <v>4</v>
      </c>
      <c r="E11" s="76">
        <v>5</v>
      </c>
      <c r="F11" s="76">
        <v>6</v>
      </c>
    </row>
    <row r="12" spans="2:10" ht="0.75" customHeight="1">
      <c r="B12" s="56"/>
      <c r="C12" s="55"/>
      <c r="D12" s="57"/>
      <c r="E12" s="57"/>
      <c r="F12" s="57"/>
      <c r="G12" s="50"/>
    </row>
    <row r="13" spans="2:10">
      <c r="B13" s="92"/>
      <c r="C13" s="61" t="s">
        <v>700</v>
      </c>
      <c r="D13" s="99">
        <f>D14+D15+D16+D20+D29+D30+D33+D34+D35+D36+D39+D43+D47+D51+D52+D55+D56+D57+D19</f>
        <v>845359423.24999988</v>
      </c>
      <c r="E13" s="99">
        <f>E14+E15+E16+E20+E29+E30+E33+E34+E35+E36+E39+E43+E47+E51+E52+E55+E56+E57+E19</f>
        <v>214090100.33999997</v>
      </c>
      <c r="F13" s="71">
        <f>E13/D13*100</f>
        <v>25.325334343222512</v>
      </c>
      <c r="G13" s="50"/>
      <c r="H13" s="58"/>
      <c r="I13" s="58"/>
    </row>
    <row r="14" spans="2:10">
      <c r="B14" s="92" t="s">
        <v>714</v>
      </c>
      <c r="C14" s="74" t="s">
        <v>768</v>
      </c>
      <c r="D14" s="97">
        <v>750000</v>
      </c>
      <c r="E14" s="97">
        <v>197585.95</v>
      </c>
      <c r="F14" s="72">
        <f>E14/D14*100</f>
        <v>26.344793333333332</v>
      </c>
      <c r="G14" s="50"/>
      <c r="H14" s="58"/>
      <c r="I14" s="58"/>
    </row>
    <row r="15" spans="2:10">
      <c r="B15" s="92" t="s">
        <v>715</v>
      </c>
      <c r="C15" s="74" t="s">
        <v>769</v>
      </c>
      <c r="D15" s="97">
        <v>523117.42</v>
      </c>
      <c r="E15" s="97">
        <v>367500</v>
      </c>
      <c r="F15" s="72">
        <f t="shared" ref="F15:F73" si="0">E15/D15*100</f>
        <v>70.251913996670197</v>
      </c>
      <c r="G15" s="50"/>
      <c r="H15" s="58"/>
      <c r="I15" s="58"/>
    </row>
    <row r="16" spans="2:10" ht="26.4">
      <c r="B16" s="92" t="s">
        <v>716</v>
      </c>
      <c r="C16" s="74" t="s">
        <v>790</v>
      </c>
      <c r="D16" s="97">
        <f>D18+D17</f>
        <v>1799306.92</v>
      </c>
      <c r="E16" s="97">
        <f>E18+E17</f>
        <v>0</v>
      </c>
      <c r="F16" s="72">
        <f t="shared" si="0"/>
        <v>0</v>
      </c>
      <c r="G16" s="50"/>
      <c r="H16" s="58"/>
      <c r="I16" s="58"/>
    </row>
    <row r="17" spans="2:9" s="65" customFormat="1" ht="13.8">
      <c r="B17" s="92" t="s">
        <v>717</v>
      </c>
      <c r="C17" s="88" t="s">
        <v>770</v>
      </c>
      <c r="D17" s="98">
        <v>1721306.92</v>
      </c>
      <c r="E17" s="98">
        <v>0</v>
      </c>
      <c r="F17" s="82">
        <f t="shared" si="0"/>
        <v>0</v>
      </c>
      <c r="H17" s="66"/>
      <c r="I17" s="66"/>
    </row>
    <row r="18" spans="2:9" s="65" customFormat="1" ht="13.8">
      <c r="B18" s="92" t="s">
        <v>718</v>
      </c>
      <c r="C18" s="87" t="s">
        <v>791</v>
      </c>
      <c r="D18" s="98">
        <v>78000</v>
      </c>
      <c r="E18" s="98">
        <v>0</v>
      </c>
      <c r="F18" s="82">
        <f t="shared" si="0"/>
        <v>0</v>
      </c>
      <c r="H18" s="66"/>
      <c r="I18" s="66"/>
    </row>
    <row r="19" spans="2:9" s="62" customFormat="1" ht="26.4">
      <c r="B19" s="92" t="s">
        <v>772</v>
      </c>
      <c r="C19" s="74" t="s">
        <v>771</v>
      </c>
      <c r="D19" s="97">
        <v>100000</v>
      </c>
      <c r="E19" s="97">
        <v>100000</v>
      </c>
      <c r="F19" s="72">
        <f t="shared" si="0"/>
        <v>100</v>
      </c>
      <c r="H19" s="63"/>
      <c r="I19" s="63"/>
    </row>
    <row r="20" spans="2:9" s="62" customFormat="1">
      <c r="B20" s="92" t="s">
        <v>719</v>
      </c>
      <c r="C20" s="74" t="s">
        <v>792</v>
      </c>
      <c r="D20" s="97">
        <f>SUM(D21:D28)</f>
        <v>553522888.75</v>
      </c>
      <c r="E20" s="97">
        <f>SUM(E21:E28)</f>
        <v>135360476.66999999</v>
      </c>
      <c r="F20" s="72">
        <f t="shared" si="0"/>
        <v>24.454359416948318</v>
      </c>
      <c r="H20" s="63"/>
      <c r="I20" s="63"/>
    </row>
    <row r="21" spans="2:9" s="65" customFormat="1" ht="13.8">
      <c r="B21" s="92" t="s">
        <v>720</v>
      </c>
      <c r="C21" s="87" t="s">
        <v>793</v>
      </c>
      <c r="D21" s="98">
        <v>495746392.58999997</v>
      </c>
      <c r="E21" s="98">
        <v>119003975.84999999</v>
      </c>
      <c r="F21" s="82">
        <f t="shared" si="0"/>
        <v>24.005010954950215</v>
      </c>
      <c r="H21" s="66"/>
      <c r="I21" s="66"/>
    </row>
    <row r="22" spans="2:9" s="65" customFormat="1" ht="13.8">
      <c r="B22" s="92" t="s">
        <v>721</v>
      </c>
      <c r="C22" s="87" t="s">
        <v>165</v>
      </c>
      <c r="D22" s="98">
        <v>1714987.52</v>
      </c>
      <c r="E22" s="98">
        <v>139604</v>
      </c>
      <c r="F22" s="82">
        <f t="shared" si="0"/>
        <v>8.1402341633366522</v>
      </c>
      <c r="H22" s="66"/>
      <c r="I22" s="66"/>
    </row>
    <row r="23" spans="2:9" s="65" customFormat="1" ht="12.75" customHeight="1">
      <c r="B23" s="92" t="s">
        <v>722</v>
      </c>
      <c r="C23" s="87" t="s">
        <v>794</v>
      </c>
      <c r="D23" s="98">
        <v>16408795</v>
      </c>
      <c r="E23" s="98">
        <v>3923523.97</v>
      </c>
      <c r="F23" s="82">
        <f t="shared" si="0"/>
        <v>23.911103588045314</v>
      </c>
      <c r="H23" s="66"/>
      <c r="I23" s="66"/>
    </row>
    <row r="24" spans="2:9" s="65" customFormat="1" ht="13.8" hidden="1">
      <c r="B24" s="92" t="s">
        <v>723</v>
      </c>
      <c r="C24" s="89"/>
      <c r="D24" s="98"/>
      <c r="E24" s="98"/>
      <c r="F24" s="82" t="e">
        <f t="shared" si="0"/>
        <v>#DIV/0!</v>
      </c>
      <c r="H24" s="66"/>
      <c r="I24" s="66"/>
    </row>
    <row r="25" spans="2:9" s="65" customFormat="1" ht="13.8">
      <c r="B25" s="92" t="s">
        <v>724</v>
      </c>
      <c r="C25" s="86" t="s">
        <v>795</v>
      </c>
      <c r="D25" s="98">
        <v>380000</v>
      </c>
      <c r="E25" s="98">
        <v>0</v>
      </c>
      <c r="F25" s="82">
        <f t="shared" si="0"/>
        <v>0</v>
      </c>
      <c r="H25" s="66"/>
      <c r="I25" s="66"/>
    </row>
    <row r="26" spans="2:9" s="65" customFormat="1" ht="13.8">
      <c r="B26" s="92" t="s">
        <v>773</v>
      </c>
      <c r="C26" s="86" t="s">
        <v>796</v>
      </c>
      <c r="D26" s="98">
        <v>2373455.58</v>
      </c>
      <c r="E26" s="98">
        <v>203564</v>
      </c>
      <c r="F26" s="82">
        <f t="shared" si="0"/>
        <v>8.576693059492607</v>
      </c>
      <c r="H26" s="66"/>
      <c r="I26" s="66"/>
    </row>
    <row r="27" spans="2:9" s="65" customFormat="1" ht="26.4">
      <c r="B27" s="92" t="s">
        <v>750</v>
      </c>
      <c r="C27" s="86" t="s">
        <v>749</v>
      </c>
      <c r="D27" s="98">
        <v>13243283.35</v>
      </c>
      <c r="E27" s="98">
        <v>2367932.06</v>
      </c>
      <c r="F27" s="82">
        <f t="shared" si="0"/>
        <v>17.880249160416856</v>
      </c>
      <c r="H27" s="66"/>
      <c r="I27" s="66"/>
    </row>
    <row r="28" spans="2:9" s="65" customFormat="1" ht="13.8">
      <c r="B28" s="92" t="s">
        <v>759</v>
      </c>
      <c r="C28" s="86" t="s">
        <v>710</v>
      </c>
      <c r="D28" s="98">
        <v>23655974.710000001</v>
      </c>
      <c r="E28" s="98">
        <v>9721876.7899999991</v>
      </c>
      <c r="F28" s="82">
        <f t="shared" si="0"/>
        <v>41.096919104712711</v>
      </c>
      <c r="H28" s="66"/>
      <c r="I28" s="66"/>
    </row>
    <row r="29" spans="2:9" s="62" customFormat="1">
      <c r="B29" s="92" t="s">
        <v>725</v>
      </c>
      <c r="C29" s="74" t="s">
        <v>774</v>
      </c>
      <c r="D29" s="97">
        <v>127118632.65000001</v>
      </c>
      <c r="E29" s="97">
        <v>34867495.979999997</v>
      </c>
      <c r="F29" s="82">
        <f t="shared" si="0"/>
        <v>27.429099301281695</v>
      </c>
      <c r="H29" s="63"/>
      <c r="I29" s="63"/>
    </row>
    <row r="30" spans="2:9" s="62" customFormat="1" ht="26.4">
      <c r="B30" s="92" t="s">
        <v>726</v>
      </c>
      <c r="C30" s="74" t="s">
        <v>775</v>
      </c>
      <c r="D30" s="97">
        <f>SUM(D31:D32)</f>
        <v>300000</v>
      </c>
      <c r="E30" s="97">
        <f>SUM(E31:E32)</f>
        <v>11151</v>
      </c>
      <c r="F30" s="72">
        <f t="shared" si="0"/>
        <v>3.7170000000000001</v>
      </c>
      <c r="H30" s="63"/>
      <c r="I30" s="63"/>
    </row>
    <row r="31" spans="2:9" s="65" customFormat="1" ht="13.8">
      <c r="B31" s="96" t="s">
        <v>776</v>
      </c>
      <c r="C31" s="87" t="s">
        <v>778</v>
      </c>
      <c r="D31" s="98">
        <v>100000</v>
      </c>
      <c r="E31" s="98">
        <v>8851</v>
      </c>
      <c r="F31" s="82"/>
      <c r="H31" s="66"/>
      <c r="I31" s="66"/>
    </row>
    <row r="32" spans="2:9" s="65" customFormat="1" ht="13.8">
      <c r="B32" s="96" t="s">
        <v>777</v>
      </c>
      <c r="C32" s="87" t="s">
        <v>779</v>
      </c>
      <c r="D32" s="98">
        <v>200000</v>
      </c>
      <c r="E32" s="98">
        <v>2300</v>
      </c>
      <c r="F32" s="82"/>
      <c r="H32" s="66"/>
      <c r="I32" s="66"/>
    </row>
    <row r="33" spans="2:9">
      <c r="B33" s="92" t="s">
        <v>751</v>
      </c>
      <c r="C33" s="84" t="s">
        <v>780</v>
      </c>
      <c r="D33" s="97">
        <v>100000</v>
      </c>
      <c r="E33" s="97">
        <v>10000</v>
      </c>
      <c r="F33" s="72">
        <f t="shared" si="0"/>
        <v>10</v>
      </c>
      <c r="G33" s="50"/>
      <c r="H33" s="58"/>
      <c r="I33" s="58"/>
    </row>
    <row r="34" spans="2:9" ht="26.4">
      <c r="B34" s="92" t="s">
        <v>760</v>
      </c>
      <c r="C34" s="84" t="s">
        <v>781</v>
      </c>
      <c r="D34" s="97">
        <v>1260000</v>
      </c>
      <c r="E34" s="97">
        <v>409652.12</v>
      </c>
      <c r="F34" s="72">
        <f t="shared" si="0"/>
        <v>32.512073015873014</v>
      </c>
      <c r="G34" s="50"/>
      <c r="H34" s="58"/>
      <c r="I34" s="58"/>
    </row>
    <row r="35" spans="2:9" s="62" customFormat="1" ht="0.75" hidden="1" customHeight="1">
      <c r="B35" s="59" t="s">
        <v>758</v>
      </c>
      <c r="C35" s="84"/>
      <c r="D35" s="97"/>
      <c r="E35" s="97"/>
      <c r="F35" s="72" t="e">
        <f t="shared" si="0"/>
        <v>#DIV/0!</v>
      </c>
      <c r="H35" s="63"/>
      <c r="I35" s="63"/>
    </row>
    <row r="36" spans="2:9" s="62" customFormat="1" ht="26.4">
      <c r="B36" s="59" t="s">
        <v>744</v>
      </c>
      <c r="C36" s="84" t="s">
        <v>797</v>
      </c>
      <c r="D36" s="97">
        <f>D37+D38</f>
        <v>985000</v>
      </c>
      <c r="E36" s="97">
        <f>E37+E38</f>
        <v>137584.84</v>
      </c>
      <c r="F36" s="72">
        <f t="shared" si="0"/>
        <v>13.968004060913705</v>
      </c>
      <c r="H36" s="63"/>
      <c r="I36" s="63"/>
    </row>
    <row r="37" spans="2:9" s="62" customFormat="1">
      <c r="B37" s="59" t="s">
        <v>798</v>
      </c>
      <c r="C37" s="84" t="s">
        <v>800</v>
      </c>
      <c r="D37" s="97">
        <v>985000</v>
      </c>
      <c r="E37" s="97">
        <v>137584.84</v>
      </c>
      <c r="F37" s="72">
        <f t="shared" si="0"/>
        <v>13.968004060913705</v>
      </c>
      <c r="H37" s="63"/>
      <c r="I37" s="63"/>
    </row>
    <row r="38" spans="2:9" s="62" customFormat="1" hidden="1">
      <c r="B38" s="59" t="s">
        <v>799</v>
      </c>
      <c r="C38" s="84"/>
      <c r="D38" s="97"/>
      <c r="E38" s="97"/>
      <c r="F38" s="72" t="e">
        <f t="shared" si="0"/>
        <v>#DIV/0!</v>
      </c>
      <c r="H38" s="63"/>
      <c r="I38" s="63"/>
    </row>
    <row r="39" spans="2:9" s="62" customFormat="1" ht="26.4">
      <c r="B39" s="59" t="s">
        <v>727</v>
      </c>
      <c r="C39" s="74" t="s">
        <v>801</v>
      </c>
      <c r="D39" s="97">
        <f>SUM(D40:D42)</f>
        <v>44973323.75</v>
      </c>
      <c r="E39" s="97">
        <f>SUM(E40:E42)</f>
        <v>11005577.530000001</v>
      </c>
      <c r="F39" s="72">
        <f t="shared" si="0"/>
        <v>24.471345705241546</v>
      </c>
      <c r="H39" s="63"/>
      <c r="I39" s="63"/>
    </row>
    <row r="40" spans="2:9" s="65" customFormat="1" ht="18.75" customHeight="1">
      <c r="B40" s="59" t="s">
        <v>728</v>
      </c>
      <c r="C40" s="87" t="s">
        <v>802</v>
      </c>
      <c r="D40" s="98">
        <v>12145902.93</v>
      </c>
      <c r="E40" s="98">
        <v>2508070.71</v>
      </c>
      <c r="F40" s="82">
        <f t="shared" si="0"/>
        <v>20.649520455207522</v>
      </c>
      <c r="H40" s="66"/>
      <c r="I40" s="66"/>
    </row>
    <row r="41" spans="2:9" s="65" customFormat="1" ht="0.75" hidden="1" customHeight="1">
      <c r="B41" s="59" t="s">
        <v>729</v>
      </c>
      <c r="C41" s="87" t="s">
        <v>782</v>
      </c>
      <c r="D41" s="98"/>
      <c r="E41" s="98"/>
      <c r="F41" s="82" t="e">
        <f t="shared" si="0"/>
        <v>#DIV/0!</v>
      </c>
      <c r="H41" s="66"/>
      <c r="I41" s="66"/>
    </row>
    <row r="42" spans="2:9" s="65" customFormat="1" ht="26.4">
      <c r="B42" s="59" t="s">
        <v>752</v>
      </c>
      <c r="C42" s="87" t="s">
        <v>803</v>
      </c>
      <c r="D42" s="98">
        <v>32827420.82</v>
      </c>
      <c r="E42" s="98">
        <v>8497506.8200000003</v>
      </c>
      <c r="F42" s="82">
        <f t="shared" si="0"/>
        <v>25.885392783653966</v>
      </c>
      <c r="H42" s="66"/>
      <c r="I42" s="66"/>
    </row>
    <row r="43" spans="2:9" s="62" customFormat="1" ht="0.75" hidden="1" customHeight="1">
      <c r="B43" s="59" t="s">
        <v>730</v>
      </c>
      <c r="C43" s="64"/>
      <c r="D43" s="97">
        <f>D44+D45+D46</f>
        <v>0</v>
      </c>
      <c r="E43" s="97">
        <f>E44+E45+E46</f>
        <v>0</v>
      </c>
      <c r="F43" s="72" t="e">
        <f t="shared" si="0"/>
        <v>#DIV/0!</v>
      </c>
      <c r="H43" s="63"/>
      <c r="I43" s="63"/>
    </row>
    <row r="44" spans="2:9" s="65" customFormat="1" ht="13.8" hidden="1">
      <c r="B44" s="59" t="s">
        <v>732</v>
      </c>
      <c r="C44" s="88"/>
      <c r="D44" s="98"/>
      <c r="E44" s="98"/>
      <c r="F44" s="82" t="e">
        <f t="shared" si="0"/>
        <v>#DIV/0!</v>
      </c>
      <c r="H44" s="66"/>
      <c r="I44" s="66"/>
    </row>
    <row r="45" spans="2:9" s="65" customFormat="1" ht="13.8" hidden="1">
      <c r="B45" s="59" t="s">
        <v>731</v>
      </c>
      <c r="C45" s="88"/>
      <c r="D45" s="98"/>
      <c r="E45" s="98"/>
      <c r="F45" s="82" t="e">
        <f t="shared" si="0"/>
        <v>#DIV/0!</v>
      </c>
      <c r="H45" s="66"/>
      <c r="I45" s="66"/>
    </row>
    <row r="46" spans="2:9" s="65" customFormat="1" ht="13.8" hidden="1">
      <c r="B46" s="59" t="s">
        <v>783</v>
      </c>
      <c r="C46" s="88"/>
      <c r="D46" s="98"/>
      <c r="E46" s="98"/>
      <c r="F46" s="82" t="e">
        <f t="shared" si="0"/>
        <v>#DIV/0!</v>
      </c>
      <c r="H46" s="66"/>
      <c r="I46" s="66"/>
    </row>
    <row r="47" spans="2:9" ht="24">
      <c r="B47" s="59" t="s">
        <v>753</v>
      </c>
      <c r="C47" s="64" t="s">
        <v>784</v>
      </c>
      <c r="D47" s="97">
        <f>SUM(D48:D49)</f>
        <v>90545218.310000002</v>
      </c>
      <c r="E47" s="97">
        <f>SUM(E48:E49)</f>
        <v>25290624.93</v>
      </c>
      <c r="F47" s="82">
        <f t="shared" si="0"/>
        <v>27.931485949277178</v>
      </c>
      <c r="G47" s="50"/>
      <c r="H47" s="58"/>
      <c r="I47" s="58"/>
    </row>
    <row r="48" spans="2:9" s="65" customFormat="1" ht="13.8">
      <c r="B48" s="95" t="s">
        <v>754</v>
      </c>
      <c r="C48" s="88" t="s">
        <v>785</v>
      </c>
      <c r="D48" s="98">
        <v>60072961.109999999</v>
      </c>
      <c r="E48" s="98">
        <v>5666626.7300000004</v>
      </c>
      <c r="F48" s="82">
        <f t="shared" si="0"/>
        <v>9.4329072935555853</v>
      </c>
      <c r="H48" s="66"/>
      <c r="I48" s="66"/>
    </row>
    <row r="49" spans="2:9" s="65" customFormat="1" ht="13.8">
      <c r="B49" s="95" t="s">
        <v>755</v>
      </c>
      <c r="C49" s="88" t="s">
        <v>786</v>
      </c>
      <c r="D49" s="98">
        <v>30472257.199999999</v>
      </c>
      <c r="E49" s="98">
        <v>19623998.199999999</v>
      </c>
      <c r="F49" s="82">
        <f t="shared" si="0"/>
        <v>64.399555540637792</v>
      </c>
      <c r="H49" s="66"/>
      <c r="I49" s="66"/>
    </row>
    <row r="50" spans="2:9" s="65" customFormat="1" ht="13.8" hidden="1">
      <c r="B50" s="95" t="s">
        <v>756</v>
      </c>
      <c r="C50" s="88"/>
      <c r="D50" s="98"/>
      <c r="E50" s="98"/>
      <c r="F50" s="82" t="e">
        <f t="shared" si="0"/>
        <v>#DIV/0!</v>
      </c>
      <c r="H50" s="66"/>
      <c r="I50" s="66"/>
    </row>
    <row r="51" spans="2:9" hidden="1">
      <c r="B51" s="59" t="s">
        <v>757</v>
      </c>
      <c r="C51" s="64"/>
      <c r="D51" s="97"/>
      <c r="E51" s="97"/>
      <c r="F51" s="97" t="e">
        <f>E51/D51*100</f>
        <v>#DIV/0!</v>
      </c>
      <c r="G51" s="50"/>
      <c r="H51" s="58"/>
      <c r="I51" s="58"/>
    </row>
    <row r="52" spans="2:9" ht="24">
      <c r="B52" s="59" t="s">
        <v>761</v>
      </c>
      <c r="C52" s="64" t="s">
        <v>764</v>
      </c>
      <c r="D52" s="97">
        <f>SUM(D53:D54)</f>
        <v>2305507.02</v>
      </c>
      <c r="E52" s="97">
        <f>SUM(E53:E54)</f>
        <v>1576968.4</v>
      </c>
      <c r="F52" s="97">
        <f t="shared" ref="F52:F54" si="1">E52/D52*100</f>
        <v>68.400069326182305</v>
      </c>
      <c r="G52" s="50"/>
      <c r="H52" s="58"/>
      <c r="I52" s="58"/>
    </row>
    <row r="53" spans="2:9" s="67" customFormat="1">
      <c r="B53" s="95" t="s">
        <v>762</v>
      </c>
      <c r="C53" s="88" t="s">
        <v>787</v>
      </c>
      <c r="D53" s="98">
        <v>2305507.02</v>
      </c>
      <c r="E53" s="98">
        <v>1576968.4</v>
      </c>
      <c r="F53" s="98">
        <f t="shared" si="1"/>
        <v>68.400069326182305</v>
      </c>
      <c r="H53" s="68"/>
      <c r="I53" s="68"/>
    </row>
    <row r="54" spans="2:9" s="67" customFormat="1">
      <c r="B54" s="95" t="s">
        <v>763</v>
      </c>
      <c r="C54" s="88" t="s">
        <v>804</v>
      </c>
      <c r="D54" s="98">
        <v>0</v>
      </c>
      <c r="E54" s="98">
        <v>0</v>
      </c>
      <c r="F54" s="98" t="e">
        <f t="shared" si="1"/>
        <v>#DIV/0!</v>
      </c>
      <c r="H54" s="68"/>
      <c r="I54" s="68"/>
    </row>
    <row r="55" spans="2:9" s="62" customFormat="1" ht="26.4">
      <c r="B55" s="59" t="s">
        <v>733</v>
      </c>
      <c r="C55" s="74" t="s">
        <v>805</v>
      </c>
      <c r="D55" s="97">
        <v>14816761.76</v>
      </c>
      <c r="E55" s="97">
        <v>3833685.75</v>
      </c>
      <c r="F55" s="72">
        <f t="shared" si="0"/>
        <v>25.873978485296238</v>
      </c>
      <c r="H55" s="63"/>
      <c r="I55" s="63"/>
    </row>
    <row r="56" spans="2:9" s="62" customFormat="1" ht="39.6">
      <c r="B56" s="59" t="s">
        <v>765</v>
      </c>
      <c r="C56" s="74" t="s">
        <v>767</v>
      </c>
      <c r="D56" s="97">
        <v>200000</v>
      </c>
      <c r="E56" s="97">
        <v>0</v>
      </c>
      <c r="F56" s="72">
        <f t="shared" si="0"/>
        <v>0</v>
      </c>
      <c r="H56" s="63"/>
      <c r="I56" s="63"/>
    </row>
    <row r="57" spans="2:9" s="62" customFormat="1" ht="26.4">
      <c r="B57" s="59" t="s">
        <v>766</v>
      </c>
      <c r="C57" s="74" t="s">
        <v>806</v>
      </c>
      <c r="D57" s="97">
        <v>6059666.6699999999</v>
      </c>
      <c r="E57" s="97">
        <v>921797.17</v>
      </c>
      <c r="F57" s="72">
        <f t="shared" si="0"/>
        <v>15.212011158362939</v>
      </c>
      <c r="H57" s="63"/>
      <c r="I57" s="63"/>
    </row>
    <row r="58" spans="2:9">
      <c r="B58" s="59"/>
      <c r="C58" s="61" t="s">
        <v>701</v>
      </c>
      <c r="D58" s="99">
        <f>D59+D60+D63+D64+D65+D66+D67+D68+D69+D71+D72</f>
        <v>64269287.480000004</v>
      </c>
      <c r="E58" s="99">
        <f>E59+E60+E63+E64+E65+E66+E67+E68+E69+E71+E72</f>
        <v>13569429.029999999</v>
      </c>
      <c r="F58" s="71">
        <f t="shared" si="0"/>
        <v>21.113395779006694</v>
      </c>
      <c r="G58" s="50"/>
      <c r="H58" s="58"/>
      <c r="I58" s="58"/>
    </row>
    <row r="59" spans="2:9">
      <c r="B59" s="59" t="s">
        <v>734</v>
      </c>
      <c r="C59" s="74" t="s">
        <v>702</v>
      </c>
      <c r="D59" s="97">
        <v>2565080</v>
      </c>
      <c r="E59" s="97">
        <v>574626.72</v>
      </c>
      <c r="F59" s="72">
        <f t="shared" si="0"/>
        <v>22.401902474776612</v>
      </c>
      <c r="G59" s="50"/>
      <c r="H59" s="58"/>
      <c r="I59" s="58"/>
    </row>
    <row r="60" spans="2:9">
      <c r="B60" s="59" t="s">
        <v>735</v>
      </c>
      <c r="C60" s="74" t="s">
        <v>703</v>
      </c>
      <c r="D60" s="97">
        <f>D61+D62</f>
        <v>1510130</v>
      </c>
      <c r="E60" s="97">
        <f>E61+E62</f>
        <v>297656.52</v>
      </c>
      <c r="F60" s="72">
        <f t="shared" si="0"/>
        <v>19.710655374040648</v>
      </c>
      <c r="G60" s="50"/>
      <c r="H60" s="58"/>
      <c r="I60" s="58"/>
    </row>
    <row r="61" spans="2:9" s="67" customFormat="1">
      <c r="B61" s="59" t="s">
        <v>736</v>
      </c>
      <c r="C61" s="81" t="s">
        <v>704</v>
      </c>
      <c r="D61" s="98">
        <v>1230830</v>
      </c>
      <c r="E61" s="98">
        <v>291304.32000000001</v>
      </c>
      <c r="F61" s="82">
        <f t="shared" si="0"/>
        <v>23.667307426695807</v>
      </c>
      <c r="H61" s="68"/>
      <c r="I61" s="68"/>
    </row>
    <row r="62" spans="2:9" s="67" customFormat="1">
      <c r="B62" s="59" t="s">
        <v>737</v>
      </c>
      <c r="C62" s="81" t="s">
        <v>705</v>
      </c>
      <c r="D62" s="98">
        <v>279300</v>
      </c>
      <c r="E62" s="98">
        <v>6352.2</v>
      </c>
      <c r="F62" s="82">
        <f t="shared" si="0"/>
        <v>2.2743286788399568</v>
      </c>
      <c r="H62" s="68"/>
      <c r="I62" s="68"/>
    </row>
    <row r="63" spans="2:9">
      <c r="B63" s="59" t="s">
        <v>738</v>
      </c>
      <c r="C63" s="83" t="s">
        <v>706</v>
      </c>
      <c r="D63" s="97">
        <v>35041562.649999999</v>
      </c>
      <c r="E63" s="97">
        <v>7852287.4100000001</v>
      </c>
      <c r="F63" s="72">
        <f t="shared" si="0"/>
        <v>22.408496699846804</v>
      </c>
      <c r="G63" s="50"/>
      <c r="H63" s="58"/>
      <c r="I63" s="58"/>
    </row>
    <row r="64" spans="2:9" s="62" customFormat="1">
      <c r="B64" s="59" t="s">
        <v>739</v>
      </c>
      <c r="C64" s="74" t="s">
        <v>708</v>
      </c>
      <c r="D64" s="97">
        <v>11353622.5</v>
      </c>
      <c r="E64" s="97">
        <v>3516573.8</v>
      </c>
      <c r="F64" s="72">
        <f t="shared" si="0"/>
        <v>30.973143593597545</v>
      </c>
      <c r="H64" s="63"/>
      <c r="I64" s="63"/>
    </row>
    <row r="65" spans="2:9" s="62" customFormat="1" ht="12.75" customHeight="1">
      <c r="B65" s="59" t="s">
        <v>740</v>
      </c>
      <c r="C65" s="74" t="s">
        <v>707</v>
      </c>
      <c r="D65" s="97">
        <v>300000</v>
      </c>
      <c r="E65" s="97">
        <v>92151.15</v>
      </c>
      <c r="F65" s="72">
        <f t="shared" si="0"/>
        <v>30.717049999999997</v>
      </c>
      <c r="H65" s="63"/>
      <c r="I65" s="63"/>
    </row>
    <row r="66" spans="2:9" s="62" customFormat="1" ht="15" customHeight="1">
      <c r="B66" s="59" t="s">
        <v>807</v>
      </c>
      <c r="C66" s="74" t="s">
        <v>808</v>
      </c>
      <c r="D66" s="97">
        <v>2138900</v>
      </c>
      <c r="E66" s="97">
        <v>491401.81</v>
      </c>
      <c r="F66" s="72">
        <f t="shared" si="0"/>
        <v>22.974510729814391</v>
      </c>
      <c r="H66" s="63"/>
      <c r="I66" s="63"/>
    </row>
    <row r="67" spans="2:9" s="62" customFormat="1" hidden="1">
      <c r="B67" s="59" t="s">
        <v>747</v>
      </c>
      <c r="C67" s="74" t="s">
        <v>748</v>
      </c>
      <c r="D67" s="97"/>
      <c r="E67" s="97"/>
      <c r="F67" s="72" t="e">
        <f t="shared" si="0"/>
        <v>#DIV/0!</v>
      </c>
      <c r="H67" s="63"/>
      <c r="I67" s="63"/>
    </row>
    <row r="68" spans="2:9" s="62" customFormat="1" ht="15" customHeight="1">
      <c r="B68" s="59" t="s">
        <v>741</v>
      </c>
      <c r="C68" s="84" t="s">
        <v>684</v>
      </c>
      <c r="D68" s="97">
        <v>7819792.8799999999</v>
      </c>
      <c r="E68" s="97">
        <v>522040</v>
      </c>
      <c r="F68" s="72">
        <f t="shared" si="0"/>
        <v>6.6758801417256972</v>
      </c>
      <c r="H68" s="63"/>
      <c r="I68" s="63"/>
    </row>
    <row r="69" spans="2:9" s="62" customFormat="1" hidden="1">
      <c r="B69" s="59" t="s">
        <v>809</v>
      </c>
      <c r="C69" s="84"/>
      <c r="D69" s="97">
        <f>D70</f>
        <v>0</v>
      </c>
      <c r="E69" s="97">
        <f>E70</f>
        <v>0</v>
      </c>
      <c r="F69" s="72" t="e">
        <f t="shared" si="0"/>
        <v>#DIV/0!</v>
      </c>
      <c r="H69" s="63"/>
      <c r="I69" s="63"/>
    </row>
    <row r="70" spans="2:9" s="65" customFormat="1" ht="13.8" hidden="1">
      <c r="B70" s="95" t="s">
        <v>810</v>
      </c>
      <c r="C70" s="86"/>
      <c r="D70" s="98"/>
      <c r="E70" s="98"/>
      <c r="F70" s="82" t="e">
        <f t="shared" si="0"/>
        <v>#DIV/0!</v>
      </c>
      <c r="H70" s="66"/>
      <c r="I70" s="66"/>
    </row>
    <row r="71" spans="2:9">
      <c r="B71" s="59" t="s">
        <v>742</v>
      </c>
      <c r="C71" s="85" t="s">
        <v>709</v>
      </c>
      <c r="D71" s="97">
        <v>3540199.45</v>
      </c>
      <c r="E71" s="97">
        <v>222691.62</v>
      </c>
      <c r="F71" s="72">
        <f t="shared" si="0"/>
        <v>6.2903693180337612</v>
      </c>
      <c r="G71" s="50"/>
      <c r="H71" s="58"/>
      <c r="I71" s="58"/>
    </row>
    <row r="72" spans="2:9" s="62" customFormat="1" hidden="1">
      <c r="B72" s="90" t="s">
        <v>743</v>
      </c>
      <c r="C72" s="64" t="s">
        <v>712</v>
      </c>
      <c r="D72" s="97"/>
      <c r="E72" s="97"/>
      <c r="F72" s="72" t="e">
        <f t="shared" si="0"/>
        <v>#DIV/0!</v>
      </c>
      <c r="H72" s="63"/>
      <c r="I72" s="63"/>
    </row>
    <row r="73" spans="2:9" s="62" customFormat="1">
      <c r="B73" s="91"/>
      <c r="C73" s="61" t="s">
        <v>80</v>
      </c>
      <c r="D73" s="99">
        <f>D13+D58</f>
        <v>909628710.7299999</v>
      </c>
      <c r="E73" s="99">
        <f>E13+E58</f>
        <v>227659529.36999997</v>
      </c>
      <c r="F73" s="71">
        <f t="shared" si="0"/>
        <v>25.027742273800648</v>
      </c>
      <c r="H73" s="63"/>
      <c r="I73" s="63"/>
    </row>
  </sheetData>
  <mergeCells count="3">
    <mergeCell ref="C8:F8"/>
    <mergeCell ref="C7:F7"/>
    <mergeCell ref="C2:F2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8" min="1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2023-04-14T08:41:58Z</cp:lastPrinted>
  <dcterms:created xsi:type="dcterms:W3CDTF">2007-08-13T07:10:11Z</dcterms:created>
  <dcterms:modified xsi:type="dcterms:W3CDTF">2023-04-14T08:42:07Z</dcterms:modified>
</cp:coreProperties>
</file>