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 в тыс.руб." sheetId="131" r:id="rId1"/>
  </sheets>
  <definedNames>
    <definedName name="_xlnm.Print_Area" localSheetId="0">'к реш. в тыс.руб.'!$A$1:$I$850</definedName>
  </definedNames>
  <calcPr calcId="124519"/>
</workbook>
</file>

<file path=xl/calcChain.xml><?xml version="1.0" encoding="utf-8"?>
<calcChain xmlns="http://schemas.openxmlformats.org/spreadsheetml/2006/main">
  <c r="I605" i="131"/>
  <c r="I537"/>
  <c r="H537"/>
  <c r="I481"/>
  <c r="I338"/>
  <c r="H338"/>
  <c r="I326"/>
  <c r="I320"/>
  <c r="I618" l="1"/>
  <c r="H618"/>
  <c r="I676"/>
  <c r="I437"/>
  <c r="H30"/>
  <c r="I147"/>
  <c r="H147"/>
  <c r="I759"/>
  <c r="H759"/>
  <c r="I204"/>
  <c r="H204"/>
  <c r="H696"/>
  <c r="I705"/>
  <c r="H705"/>
  <c r="H261"/>
  <c r="I696" l="1"/>
  <c r="I49"/>
  <c r="H49"/>
  <c r="I715"/>
  <c r="H42"/>
  <c r="I42"/>
  <c r="I847"/>
  <c r="I846" s="1"/>
  <c r="I845" s="1"/>
  <c r="I844" s="1"/>
  <c r="I843" s="1"/>
  <c r="I841"/>
  <c r="I840" s="1"/>
  <c r="I839" s="1"/>
  <c r="I838" s="1"/>
  <c r="I837" s="1"/>
  <c r="I835"/>
  <c r="I834" s="1"/>
  <c r="I832"/>
  <c r="I831" s="1"/>
  <c r="I825"/>
  <c r="I824" s="1"/>
  <c r="I823" s="1"/>
  <c r="I822" s="1"/>
  <c r="I821" s="1"/>
  <c r="I820" s="1"/>
  <c r="I818"/>
  <c r="I817" s="1"/>
  <c r="I815"/>
  <c r="I814"/>
  <c r="I812"/>
  <c r="I811"/>
  <c r="I804"/>
  <c r="I803" s="1"/>
  <c r="I802" s="1"/>
  <c r="I801" s="1"/>
  <c r="I799"/>
  <c r="I798" s="1"/>
  <c r="I795"/>
  <c r="I794" s="1"/>
  <c r="I791"/>
  <c r="I790" s="1"/>
  <c r="I789" s="1"/>
  <c r="I788" s="1"/>
  <c r="I784"/>
  <c r="I783" s="1"/>
  <c r="I782" s="1"/>
  <c r="I781" s="1"/>
  <c r="I780" s="1"/>
  <c r="I779" s="1"/>
  <c r="I777"/>
  <c r="I775"/>
  <c r="I769"/>
  <c r="I768" s="1"/>
  <c r="I767" s="1"/>
  <c r="I766" s="1"/>
  <c r="I765" s="1"/>
  <c r="I764" s="1"/>
  <c r="I762"/>
  <c r="I761" s="1"/>
  <c r="I760" s="1"/>
  <c r="I758"/>
  <c r="I757" s="1"/>
  <c r="I756" s="1"/>
  <c r="I755" s="1"/>
  <c r="I752"/>
  <c r="I751" s="1"/>
  <c r="I750" s="1"/>
  <c r="I749" s="1"/>
  <c r="I740"/>
  <c r="I738"/>
  <c r="I732"/>
  <c r="I731" s="1"/>
  <c r="I730" s="1"/>
  <c r="I729" s="1"/>
  <c r="I728" s="1"/>
  <c r="I727" s="1"/>
  <c r="I722"/>
  <c r="I721" s="1"/>
  <c r="I720" s="1"/>
  <c r="I719" s="1"/>
  <c r="I718" s="1"/>
  <c r="I716"/>
  <c r="I714"/>
  <c r="I710"/>
  <c r="I709" s="1"/>
  <c r="I704"/>
  <c r="I703" s="1"/>
  <c r="I701"/>
  <c r="I700" s="1"/>
  <c r="I698"/>
  <c r="I697"/>
  <c r="I695"/>
  <c r="I694" s="1"/>
  <c r="I692"/>
  <c r="I691" s="1"/>
  <c r="I689"/>
  <c r="I688" s="1"/>
  <c r="I686"/>
  <c r="I685" s="1"/>
  <c r="I679"/>
  <c r="I677"/>
  <c r="I675"/>
  <c r="I671"/>
  <c r="I670" s="1"/>
  <c r="I668"/>
  <c r="I667" s="1"/>
  <c r="I662"/>
  <c r="I660"/>
  <c r="I659" s="1"/>
  <c r="I658" s="1"/>
  <c r="I652"/>
  <c r="I651" s="1"/>
  <c r="I649"/>
  <c r="I648" s="1"/>
  <c r="I645"/>
  <c r="I643"/>
  <c r="I638"/>
  <c r="I637" s="1"/>
  <c r="I636" s="1"/>
  <c r="I634"/>
  <c r="I633" s="1"/>
  <c r="I632" s="1"/>
  <c r="I628"/>
  <c r="I627" s="1"/>
  <c r="I625"/>
  <c r="I624" s="1"/>
  <c r="I621"/>
  <c r="I617"/>
  <c r="I614"/>
  <c r="I613" s="1"/>
  <c r="I610"/>
  <c r="I609" s="1"/>
  <c r="I607"/>
  <c r="I606" s="1"/>
  <c r="I604"/>
  <c r="I603" s="1"/>
  <c r="I601"/>
  <c r="I600" s="1"/>
  <c r="I595"/>
  <c r="I594" s="1"/>
  <c r="I593" s="1"/>
  <c r="I592" s="1"/>
  <c r="I590"/>
  <c r="I589"/>
  <c r="I587"/>
  <c r="I586" s="1"/>
  <c r="I584"/>
  <c r="I583" s="1"/>
  <c r="I580"/>
  <c r="I579"/>
  <c r="I577"/>
  <c r="I576"/>
  <c r="I574"/>
  <c r="I573"/>
  <c r="I571"/>
  <c r="I570"/>
  <c r="I568"/>
  <c r="I567"/>
  <c r="I565"/>
  <c r="I564"/>
  <c r="I562"/>
  <c r="I561"/>
  <c r="I559"/>
  <c r="I558"/>
  <c r="I557"/>
  <c r="I555"/>
  <c r="I554"/>
  <c r="I552"/>
  <c r="I551" s="1"/>
  <c r="I550" s="1"/>
  <c r="I548"/>
  <c r="I547" s="1"/>
  <c r="I545"/>
  <c r="I544" s="1"/>
  <c r="I542"/>
  <c r="I541" s="1"/>
  <c r="I539"/>
  <c r="I538" s="1"/>
  <c r="I536"/>
  <c r="I535" s="1"/>
  <c r="I533"/>
  <c r="I532" s="1"/>
  <c r="I530"/>
  <c r="I529" s="1"/>
  <c r="I527"/>
  <c r="I526" s="1"/>
  <c r="I521"/>
  <c r="I520" s="1"/>
  <c r="I518"/>
  <c r="I517" s="1"/>
  <c r="I515"/>
  <c r="I514" s="1"/>
  <c r="I512"/>
  <c r="I511" s="1"/>
  <c r="I508"/>
  <c r="I507" s="1"/>
  <c r="I505"/>
  <c r="I504" s="1"/>
  <c r="I502"/>
  <c r="I501" s="1"/>
  <c r="I499"/>
  <c r="I498" s="1"/>
  <c r="I494" s="1"/>
  <c r="I496"/>
  <c r="I495" s="1"/>
  <c r="I489"/>
  <c r="I488" s="1"/>
  <c r="I486"/>
  <c r="I485" s="1"/>
  <c r="I480"/>
  <c r="I479" s="1"/>
  <c r="I477"/>
  <c r="I476" s="1"/>
  <c r="I459"/>
  <c r="I458" s="1"/>
  <c r="I457" s="1"/>
  <c r="I455"/>
  <c r="I454" s="1"/>
  <c r="I453" s="1"/>
  <c r="I449"/>
  <c r="I448" s="1"/>
  <c r="I447" s="1"/>
  <c r="I446" s="1"/>
  <c r="I445" s="1"/>
  <c r="I443"/>
  <c r="I442" s="1"/>
  <c r="I440"/>
  <c r="I438"/>
  <c r="I436"/>
  <c r="I428"/>
  <c r="I427" s="1"/>
  <c r="I426" s="1"/>
  <c r="I425" s="1"/>
  <c r="I424" s="1"/>
  <c r="I422"/>
  <c r="I420"/>
  <c r="I415"/>
  <c r="I413"/>
  <c r="I407"/>
  <c r="I406" s="1"/>
  <c r="I405" s="1"/>
  <c r="I404" s="1"/>
  <c r="I402"/>
  <c r="I401" s="1"/>
  <c r="I399"/>
  <c r="I397"/>
  <c r="I396" s="1"/>
  <c r="I392"/>
  <c r="I391" s="1"/>
  <c r="I390" s="1"/>
  <c r="I388"/>
  <c r="I386"/>
  <c r="I385" s="1"/>
  <c r="I383"/>
  <c r="I382" s="1"/>
  <c r="I380"/>
  <c r="I379" s="1"/>
  <c r="I375"/>
  <c r="I374" s="1"/>
  <c r="I373" s="1"/>
  <c r="I372" s="1"/>
  <c r="I370"/>
  <c r="I369" s="1"/>
  <c r="I367"/>
  <c r="I366" s="1"/>
  <c r="I362"/>
  <c r="I360"/>
  <c r="I354"/>
  <c r="I353" s="1"/>
  <c r="I352" s="1"/>
  <c r="I351" s="1"/>
  <c r="I349"/>
  <c r="I348" s="1"/>
  <c r="I346"/>
  <c r="I345" s="1"/>
  <c r="I343"/>
  <c r="I342" s="1"/>
  <c r="I340"/>
  <c r="I339" s="1"/>
  <c r="I337"/>
  <c r="I336" s="1"/>
  <c r="I334"/>
  <c r="I333" s="1"/>
  <c r="I331"/>
  <c r="I330" s="1"/>
  <c r="I328"/>
  <c r="I327" s="1"/>
  <c r="I325"/>
  <c r="I324" s="1"/>
  <c r="I322"/>
  <c r="I321" s="1"/>
  <c r="I319"/>
  <c r="I318" s="1"/>
  <c r="I316"/>
  <c r="I315" s="1"/>
  <c r="I310"/>
  <c r="I309" s="1"/>
  <c r="I308" s="1"/>
  <c r="I306"/>
  <c r="I305" s="1"/>
  <c r="I304" s="1"/>
  <c r="I302"/>
  <c r="I300"/>
  <c r="I299" s="1"/>
  <c r="I297"/>
  <c r="I295"/>
  <c r="I286"/>
  <c r="I285" s="1"/>
  <c r="I283"/>
  <c r="I282" s="1"/>
  <c r="I280"/>
  <c r="I279" s="1"/>
  <c r="I277"/>
  <c r="I276" s="1"/>
  <c r="I274"/>
  <c r="I273" s="1"/>
  <c r="I271"/>
  <c r="I270" s="1"/>
  <c r="I268"/>
  <c r="I267" s="1"/>
  <c r="I260"/>
  <c r="I259" s="1"/>
  <c r="I258" s="1"/>
  <c r="I257" s="1"/>
  <c r="I252"/>
  <c r="I251" s="1"/>
  <c r="I249"/>
  <c r="I248"/>
  <c r="I246"/>
  <c r="I245"/>
  <c r="I242"/>
  <c r="I241" s="1"/>
  <c r="I239"/>
  <c r="I238" s="1"/>
  <c r="I233"/>
  <c r="I232"/>
  <c r="I231" s="1"/>
  <c r="I228"/>
  <c r="I227"/>
  <c r="I225"/>
  <c r="I224"/>
  <c r="I222"/>
  <c r="I220"/>
  <c r="I219" s="1"/>
  <c r="I215"/>
  <c r="I214" s="1"/>
  <c r="I213" s="1"/>
  <c r="I211"/>
  <c r="I210" s="1"/>
  <c r="I209" s="1"/>
  <c r="I207"/>
  <c r="I206" s="1"/>
  <c r="I205" s="1"/>
  <c r="I203"/>
  <c r="I202" s="1"/>
  <c r="I200"/>
  <c r="I199" s="1"/>
  <c r="I197"/>
  <c r="I195"/>
  <c r="I192"/>
  <c r="I190"/>
  <c r="I187"/>
  <c r="I185"/>
  <c r="I178"/>
  <c r="I177" s="1"/>
  <c r="I175"/>
  <c r="I174" s="1"/>
  <c r="I171"/>
  <c r="I170" s="1"/>
  <c r="I168"/>
  <c r="I167" s="1"/>
  <c r="I163"/>
  <c r="I162" s="1"/>
  <c r="I160"/>
  <c r="I159" s="1"/>
  <c r="I157"/>
  <c r="I156" s="1"/>
  <c r="I154"/>
  <c r="I152"/>
  <c r="I146"/>
  <c r="I145" s="1"/>
  <c r="I140"/>
  <c r="I139" s="1"/>
  <c r="I133"/>
  <c r="I132" s="1"/>
  <c r="I131" s="1"/>
  <c r="I129"/>
  <c r="I128" s="1"/>
  <c r="I126"/>
  <c r="I125" s="1"/>
  <c r="I115"/>
  <c r="I112" s="1"/>
  <c r="I110"/>
  <c r="I109" s="1"/>
  <c r="I107"/>
  <c r="I106" s="1"/>
  <c r="I104"/>
  <c r="I103" s="1"/>
  <c r="I100"/>
  <c r="I99" s="1"/>
  <c r="I98" s="1"/>
  <c r="I95"/>
  <c r="I93"/>
  <c r="I91"/>
  <c r="I87"/>
  <c r="I86" s="1"/>
  <c r="I85" s="1"/>
  <c r="I80"/>
  <c r="I79" s="1"/>
  <c r="I78" s="1"/>
  <c r="I77" s="1"/>
  <c r="I72"/>
  <c r="I70"/>
  <c r="I65"/>
  <c r="I64" s="1"/>
  <c r="I63" s="1"/>
  <c r="I62" s="1"/>
  <c r="I57"/>
  <c r="I55"/>
  <c r="I53"/>
  <c r="I52" s="1"/>
  <c r="I50"/>
  <c r="I48"/>
  <c r="I45"/>
  <c r="I44" s="1"/>
  <c r="I40"/>
  <c r="I39" s="1"/>
  <c r="I38" s="1"/>
  <c r="I35"/>
  <c r="I34" s="1"/>
  <c r="I33" s="1"/>
  <c r="I30"/>
  <c r="I28"/>
  <c r="I26"/>
  <c r="I22"/>
  <c r="I21" s="1"/>
  <c r="I20" s="1"/>
  <c r="I16"/>
  <c r="I15" s="1"/>
  <c r="I14" s="1"/>
  <c r="I13" s="1"/>
  <c r="G763"/>
  <c r="G702"/>
  <c r="G696"/>
  <c r="G690"/>
  <c r="G618"/>
  <c r="G338"/>
  <c r="G71"/>
  <c r="G58"/>
  <c r="I90" l="1"/>
  <c r="I89" s="1"/>
  <c r="I830"/>
  <c r="I829" s="1"/>
  <c r="I828" s="1"/>
  <c r="I166"/>
  <c r="I419"/>
  <c r="I418" s="1"/>
  <c r="I417" s="1"/>
  <c r="I359"/>
  <c r="I358" s="1"/>
  <c r="I357" s="1"/>
  <c r="I294"/>
  <c r="I293" s="1"/>
  <c r="I292" s="1"/>
  <c r="I291" s="1"/>
  <c r="I244"/>
  <c r="I237"/>
  <c r="I236" s="1"/>
  <c r="I235" s="1"/>
  <c r="I218"/>
  <c r="I217" s="1"/>
  <c r="I230"/>
  <c r="I623"/>
  <c r="I616"/>
  <c r="I582"/>
  <c r="I642"/>
  <c r="I641" s="1"/>
  <c r="I666"/>
  <c r="I754"/>
  <c r="I774"/>
  <c r="I773" s="1"/>
  <c r="I772" s="1"/>
  <c r="I771" s="1"/>
  <c r="I737"/>
  <c r="I736" s="1"/>
  <c r="I735" s="1"/>
  <c r="I734" s="1"/>
  <c r="I726" s="1"/>
  <c r="I674"/>
  <c r="I673" s="1"/>
  <c r="I435"/>
  <c r="I434" s="1"/>
  <c r="I433" s="1"/>
  <c r="I432" s="1"/>
  <c r="I69"/>
  <c r="I68" s="1"/>
  <c r="I67" s="1"/>
  <c r="I194"/>
  <c r="I189"/>
  <c r="I184"/>
  <c r="I102"/>
  <c r="I76" s="1"/>
  <c r="I138"/>
  <c r="I137" s="1"/>
  <c r="I136" s="1"/>
  <c r="I395"/>
  <c r="I394" s="1"/>
  <c r="I412"/>
  <c r="I411" s="1"/>
  <c r="I410" s="1"/>
  <c r="I409" s="1"/>
  <c r="I713"/>
  <c r="I712" s="1"/>
  <c r="I793"/>
  <c r="I810"/>
  <c r="I809" s="1"/>
  <c r="I808" s="1"/>
  <c r="I807" s="1"/>
  <c r="I25"/>
  <c r="I24" s="1"/>
  <c r="I19" s="1"/>
  <c r="I18" s="1"/>
  <c r="I151"/>
  <c r="I150" s="1"/>
  <c r="I149" s="1"/>
  <c r="I148" s="1"/>
  <c r="I475"/>
  <c r="I787"/>
  <c r="I786" s="1"/>
  <c r="I684"/>
  <c r="I683" s="1"/>
  <c r="I682" s="1"/>
  <c r="I263"/>
  <c r="I262" s="1"/>
  <c r="I708"/>
  <c r="I707" s="1"/>
  <c r="I706" s="1"/>
  <c r="I47"/>
  <c r="I681"/>
  <c r="I255"/>
  <c r="I254" s="1"/>
  <c r="I256"/>
  <c r="I37"/>
  <c r="I32" s="1"/>
  <c r="I452"/>
  <c r="I451" s="1"/>
  <c r="I631"/>
  <c r="I665"/>
  <c r="I664" s="1"/>
  <c r="I124"/>
  <c r="I123" s="1"/>
  <c r="I122" s="1"/>
  <c r="I173"/>
  <c r="I165" s="1"/>
  <c r="I314"/>
  <c r="I313" s="1"/>
  <c r="I312" s="1"/>
  <c r="I365"/>
  <c r="I378"/>
  <c r="I377" s="1"/>
  <c r="I431"/>
  <c r="I510"/>
  <c r="I474" s="1"/>
  <c r="I473" s="1"/>
  <c r="I525"/>
  <c r="I524" s="1"/>
  <c r="I523" s="1"/>
  <c r="I612"/>
  <c r="I599" s="1"/>
  <c r="I598" s="1"/>
  <c r="I597" s="1"/>
  <c r="I647"/>
  <c r="I640" s="1"/>
  <c r="I630" s="1"/>
  <c r="I827"/>
  <c r="G705"/>
  <c r="G693"/>
  <c r="G676"/>
  <c r="G596"/>
  <c r="G522"/>
  <c r="G516"/>
  <c r="G478"/>
  <c r="G439"/>
  <c r="G437"/>
  <c r="G429"/>
  <c r="G347"/>
  <c r="G329"/>
  <c r="G275"/>
  <c r="G261"/>
  <c r="G253"/>
  <c r="G158"/>
  <c r="G155"/>
  <c r="G153"/>
  <c r="G147"/>
  <c r="G97"/>
  <c r="G94"/>
  <c r="G92"/>
  <c r="G54"/>
  <c r="H847"/>
  <c r="H846" s="1"/>
  <c r="H845" s="1"/>
  <c r="H844" s="1"/>
  <c r="H843" s="1"/>
  <c r="G847"/>
  <c r="H841"/>
  <c r="H840" s="1"/>
  <c r="H839" s="1"/>
  <c r="H838" s="1"/>
  <c r="H837" s="1"/>
  <c r="G841"/>
  <c r="G840"/>
  <c r="H835"/>
  <c r="H834" s="1"/>
  <c r="G835"/>
  <c r="H832"/>
  <c r="G832"/>
  <c r="H831"/>
  <c r="H830" s="1"/>
  <c r="H829" s="1"/>
  <c r="H828" s="1"/>
  <c r="H825"/>
  <c r="H824" s="1"/>
  <c r="H823" s="1"/>
  <c r="H822" s="1"/>
  <c r="H821" s="1"/>
  <c r="H820" s="1"/>
  <c r="G825"/>
  <c r="G824"/>
  <c r="H818"/>
  <c r="G818"/>
  <c r="H817"/>
  <c r="G817"/>
  <c r="H815"/>
  <c r="G815"/>
  <c r="H814"/>
  <c r="G814"/>
  <c r="H812"/>
  <c r="G812"/>
  <c r="H811"/>
  <c r="G811"/>
  <c r="H810"/>
  <c r="G810"/>
  <c r="H809"/>
  <c r="G809"/>
  <c r="H808"/>
  <c r="G808"/>
  <c r="H807"/>
  <c r="G807"/>
  <c r="H804"/>
  <c r="G804"/>
  <c r="H803"/>
  <c r="G803"/>
  <c r="H802"/>
  <c r="G802"/>
  <c r="H801"/>
  <c r="G801"/>
  <c r="H799"/>
  <c r="H798" s="1"/>
  <c r="G799"/>
  <c r="G798" s="1"/>
  <c r="G793" s="1"/>
  <c r="H795"/>
  <c r="G795"/>
  <c r="H794"/>
  <c r="G794"/>
  <c r="H791"/>
  <c r="G791"/>
  <c r="H790"/>
  <c r="G790"/>
  <c r="H789"/>
  <c r="G789"/>
  <c r="H788"/>
  <c r="G788"/>
  <c r="G787" s="1"/>
  <c r="G786" s="1"/>
  <c r="H784"/>
  <c r="G784"/>
  <c r="H783"/>
  <c r="G783"/>
  <c r="G782" s="1"/>
  <c r="H782"/>
  <c r="H781" s="1"/>
  <c r="H780" s="1"/>
  <c r="H779" s="1"/>
  <c r="H777"/>
  <c r="G777"/>
  <c r="H775"/>
  <c r="G775"/>
  <c r="G774" s="1"/>
  <c r="G773" s="1"/>
  <c r="H769"/>
  <c r="H768" s="1"/>
  <c r="H767" s="1"/>
  <c r="H766" s="1"/>
  <c r="H765" s="1"/>
  <c r="H764" s="1"/>
  <c r="G769"/>
  <c r="H762"/>
  <c r="H761" s="1"/>
  <c r="H760" s="1"/>
  <c r="H758"/>
  <c r="G758"/>
  <c r="G757" s="1"/>
  <c r="H757"/>
  <c r="H756" s="1"/>
  <c r="H755" s="1"/>
  <c r="H752"/>
  <c r="H751" s="1"/>
  <c r="H750" s="1"/>
  <c r="H749" s="1"/>
  <c r="G752"/>
  <c r="G747"/>
  <c r="G746" s="1"/>
  <c r="G745" s="1"/>
  <c r="G744" s="1"/>
  <c r="G742"/>
  <c r="H740"/>
  <c r="G740"/>
  <c r="H738"/>
  <c r="G738"/>
  <c r="H737"/>
  <c r="H736" s="1"/>
  <c r="H735" s="1"/>
  <c r="H734" s="1"/>
  <c r="H732"/>
  <c r="G732"/>
  <c r="G731" s="1"/>
  <c r="H731"/>
  <c r="H730" s="1"/>
  <c r="H729" s="1"/>
  <c r="H728" s="1"/>
  <c r="H727" s="1"/>
  <c r="H722"/>
  <c r="H721" s="1"/>
  <c r="H720" s="1"/>
  <c r="H719" s="1"/>
  <c r="H718" s="1"/>
  <c r="G722"/>
  <c r="H716"/>
  <c r="G716"/>
  <c r="H714"/>
  <c r="G714"/>
  <c r="H713"/>
  <c r="H712" s="1"/>
  <c r="H710"/>
  <c r="G710"/>
  <c r="H709"/>
  <c r="G709"/>
  <c r="H704"/>
  <c r="G704"/>
  <c r="H703"/>
  <c r="G703"/>
  <c r="H701"/>
  <c r="G701"/>
  <c r="H700"/>
  <c r="H698"/>
  <c r="H697" s="1"/>
  <c r="G698"/>
  <c r="G697"/>
  <c r="H695"/>
  <c r="H694" s="1"/>
  <c r="G695"/>
  <c r="H692"/>
  <c r="G692"/>
  <c r="H691"/>
  <c r="G691"/>
  <c r="H689"/>
  <c r="G689"/>
  <c r="H688"/>
  <c r="G688"/>
  <c r="H686"/>
  <c r="H685" s="1"/>
  <c r="H684" s="1"/>
  <c r="H683" s="1"/>
  <c r="H682" s="1"/>
  <c r="G686"/>
  <c r="H679"/>
  <c r="G679"/>
  <c r="H677"/>
  <c r="G677"/>
  <c r="H675"/>
  <c r="G675"/>
  <c r="H674"/>
  <c r="H673" s="1"/>
  <c r="H671"/>
  <c r="G671"/>
  <c r="H670"/>
  <c r="H668"/>
  <c r="H667" s="1"/>
  <c r="G668"/>
  <c r="H662"/>
  <c r="G662"/>
  <c r="H660"/>
  <c r="G660"/>
  <c r="H659"/>
  <c r="G659"/>
  <c r="H658"/>
  <c r="G658"/>
  <c r="G656"/>
  <c r="G655" s="1"/>
  <c r="G654" s="1"/>
  <c r="H652"/>
  <c r="H651" s="1"/>
  <c r="G652"/>
  <c r="H649"/>
  <c r="G649"/>
  <c r="G648" s="1"/>
  <c r="H648"/>
  <c r="H647" s="1"/>
  <c r="H645"/>
  <c r="G645"/>
  <c r="H643"/>
  <c r="G643"/>
  <c r="H642"/>
  <c r="H641" s="1"/>
  <c r="H638"/>
  <c r="H637" s="1"/>
  <c r="H636" s="1"/>
  <c r="G638"/>
  <c r="G637" s="1"/>
  <c r="G636" s="1"/>
  <c r="H634"/>
  <c r="H633" s="1"/>
  <c r="H632" s="1"/>
  <c r="G634"/>
  <c r="G633"/>
  <c r="G632" s="1"/>
  <c r="H628"/>
  <c r="H627" s="1"/>
  <c r="G628"/>
  <c r="H625"/>
  <c r="G625"/>
  <c r="H624"/>
  <c r="G624"/>
  <c r="H621"/>
  <c r="G621"/>
  <c r="H617"/>
  <c r="G617"/>
  <c r="H616"/>
  <c r="H612" s="1"/>
  <c r="H614"/>
  <c r="G614"/>
  <c r="H613"/>
  <c r="G613"/>
  <c r="H610"/>
  <c r="H609" s="1"/>
  <c r="G610"/>
  <c r="G609"/>
  <c r="H607"/>
  <c r="G607"/>
  <c r="H606"/>
  <c r="G606"/>
  <c r="H604"/>
  <c r="H603" s="1"/>
  <c r="G604"/>
  <c r="H601"/>
  <c r="G601"/>
  <c r="H600"/>
  <c r="H595"/>
  <c r="G595"/>
  <c r="H594"/>
  <c r="G594"/>
  <c r="H593"/>
  <c r="H592" s="1"/>
  <c r="G593"/>
  <c r="H590"/>
  <c r="G590"/>
  <c r="H589"/>
  <c r="H587"/>
  <c r="H586" s="1"/>
  <c r="G587"/>
  <c r="H584"/>
  <c r="G584"/>
  <c r="H583"/>
  <c r="H580"/>
  <c r="G580"/>
  <c r="H579"/>
  <c r="G579"/>
  <c r="H577"/>
  <c r="G577"/>
  <c r="H576"/>
  <c r="G576"/>
  <c r="H574"/>
  <c r="G574"/>
  <c r="H573"/>
  <c r="G573"/>
  <c r="H571"/>
  <c r="G571"/>
  <c r="H570"/>
  <c r="G570"/>
  <c r="H568"/>
  <c r="G568"/>
  <c r="H567"/>
  <c r="G567"/>
  <c r="H565"/>
  <c r="H564" s="1"/>
  <c r="G565"/>
  <c r="G564"/>
  <c r="H562"/>
  <c r="G562"/>
  <c r="H561"/>
  <c r="H559"/>
  <c r="H558" s="1"/>
  <c r="G559"/>
  <c r="G558"/>
  <c r="H555"/>
  <c r="G555"/>
  <c r="H554"/>
  <c r="G554"/>
  <c r="H552"/>
  <c r="H551" s="1"/>
  <c r="H550" s="1"/>
  <c r="G552"/>
  <c r="G551"/>
  <c r="G550" s="1"/>
  <c r="H548"/>
  <c r="H547" s="1"/>
  <c r="G548"/>
  <c r="G547" s="1"/>
  <c r="H545"/>
  <c r="G545"/>
  <c r="G544" s="1"/>
  <c r="H544"/>
  <c r="H542"/>
  <c r="H541" s="1"/>
  <c r="G542"/>
  <c r="H539"/>
  <c r="G539"/>
  <c r="H538"/>
  <c r="G538"/>
  <c r="H536"/>
  <c r="H535" s="1"/>
  <c r="G536"/>
  <c r="H533"/>
  <c r="G533"/>
  <c r="H532"/>
  <c r="G532"/>
  <c r="H530"/>
  <c r="G530"/>
  <c r="H529"/>
  <c r="G529"/>
  <c r="H527"/>
  <c r="G527"/>
  <c r="H526"/>
  <c r="G526"/>
  <c r="H521"/>
  <c r="G521"/>
  <c r="H520"/>
  <c r="G520"/>
  <c r="H518"/>
  <c r="G518"/>
  <c r="H517"/>
  <c r="G517"/>
  <c r="H515"/>
  <c r="G515"/>
  <c r="H514"/>
  <c r="G514"/>
  <c r="H512"/>
  <c r="G512"/>
  <c r="H511"/>
  <c r="G511"/>
  <c r="H510"/>
  <c r="H508"/>
  <c r="G508"/>
  <c r="H507"/>
  <c r="G507"/>
  <c r="H505"/>
  <c r="G505"/>
  <c r="H504"/>
  <c r="G504"/>
  <c r="H502"/>
  <c r="G502"/>
  <c r="H501"/>
  <c r="G501"/>
  <c r="H499"/>
  <c r="G499"/>
  <c r="H498"/>
  <c r="G498"/>
  <c r="H496"/>
  <c r="G496"/>
  <c r="H495"/>
  <c r="G495"/>
  <c r="H494"/>
  <c r="G494"/>
  <c r="G492"/>
  <c r="G491" s="1"/>
  <c r="H489"/>
  <c r="H488" s="1"/>
  <c r="G489"/>
  <c r="G488"/>
  <c r="H486"/>
  <c r="G486"/>
  <c r="H485"/>
  <c r="G485"/>
  <c r="G483"/>
  <c r="G482" s="1"/>
  <c r="H480"/>
  <c r="G480"/>
  <c r="H479"/>
  <c r="G479"/>
  <c r="H477"/>
  <c r="G477"/>
  <c r="H476"/>
  <c r="G468"/>
  <c r="G467"/>
  <c r="G465"/>
  <c r="G464"/>
  <c r="G463"/>
  <c r="G462" s="1"/>
  <c r="G461" s="1"/>
  <c r="H459"/>
  <c r="H458" s="1"/>
  <c r="H457" s="1"/>
  <c r="G459"/>
  <c r="G458"/>
  <c r="G457" s="1"/>
  <c r="H455"/>
  <c r="H454" s="1"/>
  <c r="H453" s="1"/>
  <c r="G455"/>
  <c r="H449"/>
  <c r="G449"/>
  <c r="G448" s="1"/>
  <c r="H448"/>
  <c r="H447" s="1"/>
  <c r="H446" s="1"/>
  <c r="H445" s="1"/>
  <c r="H443"/>
  <c r="G443"/>
  <c r="G442" s="1"/>
  <c r="H442"/>
  <c r="H440"/>
  <c r="G440"/>
  <c r="H438"/>
  <c r="G438"/>
  <c r="H436"/>
  <c r="H435" s="1"/>
  <c r="H428"/>
  <c r="H427" s="1"/>
  <c r="H426" s="1"/>
  <c r="H425" s="1"/>
  <c r="H424" s="1"/>
  <c r="H422"/>
  <c r="G422"/>
  <c r="H420"/>
  <c r="G420"/>
  <c r="H415"/>
  <c r="G415"/>
  <c r="H413"/>
  <c r="G413"/>
  <c r="H412"/>
  <c r="H411" s="1"/>
  <c r="H410" s="1"/>
  <c r="H407"/>
  <c r="G407"/>
  <c r="G406" s="1"/>
  <c r="H406"/>
  <c r="H405" s="1"/>
  <c r="H404" s="1"/>
  <c r="H402"/>
  <c r="H401" s="1"/>
  <c r="G402"/>
  <c r="G401"/>
  <c r="H399"/>
  <c r="G399"/>
  <c r="H397"/>
  <c r="G397"/>
  <c r="H396"/>
  <c r="H392"/>
  <c r="H391" s="1"/>
  <c r="H390" s="1"/>
  <c r="G392"/>
  <c r="H388"/>
  <c r="G388"/>
  <c r="H386"/>
  <c r="H385" s="1"/>
  <c r="G386"/>
  <c r="H383"/>
  <c r="G383"/>
  <c r="G382" s="1"/>
  <c r="H382"/>
  <c r="H380"/>
  <c r="H379" s="1"/>
  <c r="G380"/>
  <c r="G379" s="1"/>
  <c r="H375"/>
  <c r="G375"/>
  <c r="G374" s="1"/>
  <c r="H374"/>
  <c r="H373" s="1"/>
  <c r="H372" s="1"/>
  <c r="H370"/>
  <c r="H369" s="1"/>
  <c r="G370"/>
  <c r="H367"/>
  <c r="G367"/>
  <c r="H366"/>
  <c r="G366"/>
  <c r="H362"/>
  <c r="G362"/>
  <c r="H360"/>
  <c r="H359" s="1"/>
  <c r="H358" s="1"/>
  <c r="H357" s="1"/>
  <c r="G360"/>
  <c r="G359"/>
  <c r="G358" s="1"/>
  <c r="H354"/>
  <c r="G354"/>
  <c r="H353"/>
  <c r="G353"/>
  <c r="H352"/>
  <c r="G352"/>
  <c r="H351"/>
  <c r="G351"/>
  <c r="H349"/>
  <c r="G349"/>
  <c r="G348" s="1"/>
  <c r="H348"/>
  <c r="H346"/>
  <c r="G346"/>
  <c r="G345" s="1"/>
  <c r="H345"/>
  <c r="H343"/>
  <c r="H342" s="1"/>
  <c r="G343"/>
  <c r="H340"/>
  <c r="G340"/>
  <c r="H339"/>
  <c r="G339"/>
  <c r="H337"/>
  <c r="G337"/>
  <c r="H336"/>
  <c r="G336"/>
  <c r="H334"/>
  <c r="G334"/>
  <c r="H333"/>
  <c r="G333"/>
  <c r="H331"/>
  <c r="G331"/>
  <c r="H330"/>
  <c r="G330"/>
  <c r="H328"/>
  <c r="G328"/>
  <c r="H327"/>
  <c r="G327"/>
  <c r="H325"/>
  <c r="G325"/>
  <c r="H324"/>
  <c r="G324"/>
  <c r="H322"/>
  <c r="G322"/>
  <c r="H321"/>
  <c r="G321"/>
  <c r="H319"/>
  <c r="G319"/>
  <c r="H318"/>
  <c r="G318"/>
  <c r="H316"/>
  <c r="G316"/>
  <c r="H315"/>
  <c r="G315"/>
  <c r="H310"/>
  <c r="H309" s="1"/>
  <c r="H308" s="1"/>
  <c r="G310"/>
  <c r="H306"/>
  <c r="H305" s="1"/>
  <c r="H304" s="1"/>
  <c r="G306"/>
  <c r="H302"/>
  <c r="G302"/>
  <c r="H300"/>
  <c r="G300"/>
  <c r="H299"/>
  <c r="G299"/>
  <c r="H297"/>
  <c r="G297"/>
  <c r="H295"/>
  <c r="G295"/>
  <c r="H294"/>
  <c r="H293" s="1"/>
  <c r="H292" s="1"/>
  <c r="H291" s="1"/>
  <c r="G289"/>
  <c r="G288"/>
  <c r="H286"/>
  <c r="H285" s="1"/>
  <c r="G286"/>
  <c r="G285" s="1"/>
  <c r="H283"/>
  <c r="G283"/>
  <c r="H282"/>
  <c r="H280"/>
  <c r="H279" s="1"/>
  <c r="G280"/>
  <c r="G279" s="1"/>
  <c r="H277"/>
  <c r="G277"/>
  <c r="H276"/>
  <c r="G276"/>
  <c r="H274"/>
  <c r="G274"/>
  <c r="H273"/>
  <c r="G273"/>
  <c r="H271"/>
  <c r="G271"/>
  <c r="H270"/>
  <c r="G270"/>
  <c r="H268"/>
  <c r="G268"/>
  <c r="H267"/>
  <c r="G267"/>
  <c r="G265"/>
  <c r="G264" s="1"/>
  <c r="H260"/>
  <c r="H259" s="1"/>
  <c r="H258" s="1"/>
  <c r="H257" s="1"/>
  <c r="H252"/>
  <c r="G252"/>
  <c r="H251"/>
  <c r="G251"/>
  <c r="H249"/>
  <c r="G249"/>
  <c r="H248"/>
  <c r="G248"/>
  <c r="H246"/>
  <c r="G246"/>
  <c r="H245"/>
  <c r="G245"/>
  <c r="H244"/>
  <c r="G244"/>
  <c r="H242"/>
  <c r="G242"/>
  <c r="H241"/>
  <c r="G241"/>
  <c r="H239"/>
  <c r="G239"/>
  <c r="H238"/>
  <c r="G238"/>
  <c r="H237"/>
  <c r="H236" s="1"/>
  <c r="H235" s="1"/>
  <c r="H233"/>
  <c r="H230" s="1"/>
  <c r="G233"/>
  <c r="H232"/>
  <c r="H231"/>
  <c r="G231"/>
  <c r="H228"/>
  <c r="H227" s="1"/>
  <c r="G228"/>
  <c r="G227"/>
  <c r="H225"/>
  <c r="G225"/>
  <c r="H224"/>
  <c r="H222"/>
  <c r="G222"/>
  <c r="H220"/>
  <c r="H219" s="1"/>
  <c r="G220"/>
  <c r="H215"/>
  <c r="G215"/>
  <c r="H214"/>
  <c r="G214"/>
  <c r="H213"/>
  <c r="G213"/>
  <c r="H211"/>
  <c r="G211"/>
  <c r="H210"/>
  <c r="H209" s="1"/>
  <c r="H207"/>
  <c r="G207"/>
  <c r="H206"/>
  <c r="G206"/>
  <c r="H205"/>
  <c r="G205"/>
  <c r="H203"/>
  <c r="H202" s="1"/>
  <c r="G203"/>
  <c r="G202" s="1"/>
  <c r="H200"/>
  <c r="H199" s="1"/>
  <c r="G200"/>
  <c r="H197"/>
  <c r="G197"/>
  <c r="H195"/>
  <c r="G195"/>
  <c r="H194"/>
  <c r="H192"/>
  <c r="G192"/>
  <c r="H190"/>
  <c r="H189" s="1"/>
  <c r="G190"/>
  <c r="H187"/>
  <c r="G187"/>
  <c r="H185"/>
  <c r="G185"/>
  <c r="H184"/>
  <c r="H178"/>
  <c r="G178"/>
  <c r="H177"/>
  <c r="G177"/>
  <c r="H175"/>
  <c r="G175"/>
  <c r="H174"/>
  <c r="G174"/>
  <c r="H173"/>
  <c r="H171"/>
  <c r="H170" s="1"/>
  <c r="G171"/>
  <c r="H168"/>
  <c r="G168"/>
  <c r="H167"/>
  <c r="H166" s="1"/>
  <c r="H163"/>
  <c r="H162" s="1"/>
  <c r="G163"/>
  <c r="G162" s="1"/>
  <c r="H160"/>
  <c r="G160"/>
  <c r="H159"/>
  <c r="G159"/>
  <c r="H157"/>
  <c r="G157"/>
  <c r="H156"/>
  <c r="G156"/>
  <c r="H154"/>
  <c r="G154"/>
  <c r="H152"/>
  <c r="G152"/>
  <c r="H146"/>
  <c r="G146"/>
  <c r="H145"/>
  <c r="G145"/>
  <c r="G143"/>
  <c r="G142"/>
  <c r="H140"/>
  <c r="H139" s="1"/>
  <c r="H138" s="1"/>
  <c r="H137" s="1"/>
  <c r="H136" s="1"/>
  <c r="G140"/>
  <c r="G139" s="1"/>
  <c r="G138" s="1"/>
  <c r="H133"/>
  <c r="G133"/>
  <c r="G132" s="1"/>
  <c r="H132"/>
  <c r="H131" s="1"/>
  <c r="H129"/>
  <c r="G129"/>
  <c r="G128" s="1"/>
  <c r="H128"/>
  <c r="H126"/>
  <c r="H125" s="1"/>
  <c r="H124" s="1"/>
  <c r="H123" s="1"/>
  <c r="H122" s="1"/>
  <c r="G126"/>
  <c r="G120"/>
  <c r="G118"/>
  <c r="G117"/>
  <c r="H115"/>
  <c r="H112" s="1"/>
  <c r="G115"/>
  <c r="G113"/>
  <c r="H110"/>
  <c r="H109" s="1"/>
  <c r="G110"/>
  <c r="G109" s="1"/>
  <c r="H107"/>
  <c r="G107"/>
  <c r="H106"/>
  <c r="G106"/>
  <c r="H104"/>
  <c r="H103" s="1"/>
  <c r="G104"/>
  <c r="G103"/>
  <c r="H100"/>
  <c r="H99" s="1"/>
  <c r="H98" s="1"/>
  <c r="G100"/>
  <c r="G99" s="1"/>
  <c r="G98" s="1"/>
  <c r="H95"/>
  <c r="G95"/>
  <c r="H93"/>
  <c r="H91"/>
  <c r="H87"/>
  <c r="H86" s="1"/>
  <c r="H85" s="1"/>
  <c r="G87"/>
  <c r="G86"/>
  <c r="G85" s="1"/>
  <c r="G83"/>
  <c r="G82"/>
  <c r="H80"/>
  <c r="H79" s="1"/>
  <c r="H78" s="1"/>
  <c r="H77" s="1"/>
  <c r="G80"/>
  <c r="G79" s="1"/>
  <c r="G74"/>
  <c r="H72"/>
  <c r="G72"/>
  <c r="H70"/>
  <c r="G70"/>
  <c r="H65"/>
  <c r="H64" s="1"/>
  <c r="H63" s="1"/>
  <c r="H62" s="1"/>
  <c r="G65"/>
  <c r="G60"/>
  <c r="G59"/>
  <c r="H57"/>
  <c r="G57"/>
  <c r="H55"/>
  <c r="G55"/>
  <c r="H53"/>
  <c r="H52" s="1"/>
  <c r="H50"/>
  <c r="G50"/>
  <c r="H48"/>
  <c r="H45"/>
  <c r="H44" s="1"/>
  <c r="G45"/>
  <c r="G42"/>
  <c r="H40"/>
  <c r="H39" s="1"/>
  <c r="H38" s="1"/>
  <c r="H35"/>
  <c r="H34" s="1"/>
  <c r="H33" s="1"/>
  <c r="G35"/>
  <c r="G30"/>
  <c r="H28"/>
  <c r="G28"/>
  <c r="H26"/>
  <c r="G26"/>
  <c r="H22"/>
  <c r="H21" s="1"/>
  <c r="H20" s="1"/>
  <c r="G22"/>
  <c r="H16"/>
  <c r="H15" s="1"/>
  <c r="H14" s="1"/>
  <c r="H13" s="1"/>
  <c r="G16"/>
  <c r="H151" l="1"/>
  <c r="H434"/>
  <c r="H433" s="1"/>
  <c r="H432" s="1"/>
  <c r="I364"/>
  <c r="I356" s="1"/>
  <c r="H218"/>
  <c r="H217" s="1"/>
  <c r="H666"/>
  <c r="I725"/>
  <c r="I135"/>
  <c r="H69"/>
  <c r="H68" s="1"/>
  <c r="H67" s="1"/>
  <c r="I12"/>
  <c r="H25"/>
  <c r="H24" s="1"/>
  <c r="H19" s="1"/>
  <c r="H18" s="1"/>
  <c r="I183"/>
  <c r="I182" s="1"/>
  <c r="I181" s="1"/>
  <c r="I180" s="1"/>
  <c r="H183"/>
  <c r="H182" s="1"/>
  <c r="H90"/>
  <c r="H89" s="1"/>
  <c r="H181"/>
  <c r="H365"/>
  <c r="H378"/>
  <c r="H377" s="1"/>
  <c r="G642"/>
  <c r="H793"/>
  <c r="H787" s="1"/>
  <c r="H786" s="1"/>
  <c r="H827"/>
  <c r="G396"/>
  <c r="H419"/>
  <c r="H418" s="1"/>
  <c r="H417" s="1"/>
  <c r="H409" s="1"/>
  <c r="H774"/>
  <c r="H773" s="1"/>
  <c r="H772" s="1"/>
  <c r="H771" s="1"/>
  <c r="H314"/>
  <c r="H313" s="1"/>
  <c r="H312" s="1"/>
  <c r="H165"/>
  <c r="H150"/>
  <c r="H149" s="1"/>
  <c r="H148" s="1"/>
  <c r="H623"/>
  <c r="H582"/>
  <c r="H708"/>
  <c r="H707" s="1"/>
  <c r="H706" s="1"/>
  <c r="H681" s="1"/>
  <c r="H47"/>
  <c r="I472"/>
  <c r="I471" s="1"/>
  <c r="H525"/>
  <c r="H475"/>
  <c r="H474" s="1"/>
  <c r="H473" s="1"/>
  <c r="I11"/>
  <c r="G768"/>
  <c r="G767" s="1"/>
  <c r="G846"/>
  <c r="G834"/>
  <c r="G751"/>
  <c r="G750" s="1"/>
  <c r="G737"/>
  <c r="G721"/>
  <c r="G720" s="1"/>
  <c r="G713"/>
  <c r="G694"/>
  <c r="G685"/>
  <c r="G667"/>
  <c r="G651"/>
  <c r="G627"/>
  <c r="G616"/>
  <c r="G603"/>
  <c r="G592"/>
  <c r="G586"/>
  <c r="G541"/>
  <c r="G535"/>
  <c r="G510"/>
  <c r="G454"/>
  <c r="G453" s="1"/>
  <c r="G419"/>
  <c r="G418" s="1"/>
  <c r="G412"/>
  <c r="G391"/>
  <c r="G390" s="1"/>
  <c r="G378"/>
  <c r="G385"/>
  <c r="G369"/>
  <c r="G342"/>
  <c r="G309"/>
  <c r="G305"/>
  <c r="G294"/>
  <c r="G260"/>
  <c r="G237"/>
  <c r="G230"/>
  <c r="G219"/>
  <c r="G199"/>
  <c r="G194"/>
  <c r="G189"/>
  <c r="G184"/>
  <c r="G183" s="1"/>
  <c r="G182" s="1"/>
  <c r="G173"/>
  <c r="G170"/>
  <c r="G151"/>
  <c r="G125"/>
  <c r="G124" s="1"/>
  <c r="G93"/>
  <c r="G69"/>
  <c r="G64"/>
  <c r="G63" s="1"/>
  <c r="G25"/>
  <c r="G24" s="1"/>
  <c r="G21"/>
  <c r="H37"/>
  <c r="H32" s="1"/>
  <c r="G78"/>
  <c r="G131"/>
  <c r="G357"/>
  <c r="G373"/>
  <c r="G395"/>
  <c r="G405"/>
  <c r="G15"/>
  <c r="G20"/>
  <c r="G34"/>
  <c r="G40"/>
  <c r="G44"/>
  <c r="G48"/>
  <c r="G53"/>
  <c r="H102"/>
  <c r="H76" s="1"/>
  <c r="H263"/>
  <c r="H262" s="1"/>
  <c r="H364"/>
  <c r="H395"/>
  <c r="H394" s="1"/>
  <c r="G137"/>
  <c r="H256"/>
  <c r="H255"/>
  <c r="G314"/>
  <c r="G377"/>
  <c r="G411"/>
  <c r="G447"/>
  <c r="H135"/>
  <c r="H180"/>
  <c r="G525"/>
  <c r="G712"/>
  <c r="G730"/>
  <c r="G736"/>
  <c r="G756"/>
  <c r="G766"/>
  <c r="G772"/>
  <c r="G781"/>
  <c r="G167"/>
  <c r="G210"/>
  <c r="G224"/>
  <c r="G282"/>
  <c r="G304"/>
  <c r="G308"/>
  <c r="H452"/>
  <c r="H451" s="1"/>
  <c r="H431" s="1"/>
  <c r="H557"/>
  <c r="H524" s="1"/>
  <c r="H523" s="1"/>
  <c r="H640"/>
  <c r="G631"/>
  <c r="G641"/>
  <c r="G647"/>
  <c r="G719"/>
  <c r="G749"/>
  <c r="G91"/>
  <c r="G112"/>
  <c r="G428"/>
  <c r="G436"/>
  <c r="G452"/>
  <c r="H599"/>
  <c r="H598" s="1"/>
  <c r="H597" s="1"/>
  <c r="H631"/>
  <c r="H665"/>
  <c r="H664" s="1"/>
  <c r="H754"/>
  <c r="H726" s="1"/>
  <c r="H725" s="1"/>
  <c r="G476"/>
  <c r="G561"/>
  <c r="G583"/>
  <c r="G589"/>
  <c r="G600"/>
  <c r="G670"/>
  <c r="G666" s="1"/>
  <c r="G674"/>
  <c r="G700"/>
  <c r="G823"/>
  <c r="G831"/>
  <c r="G839"/>
  <c r="G845"/>
  <c r="G762"/>
  <c r="H356" l="1"/>
  <c r="H630"/>
  <c r="G123"/>
  <c r="I850"/>
  <c r="H472"/>
  <c r="H471" s="1"/>
  <c r="G623"/>
  <c r="G612"/>
  <c r="G365"/>
  <c r="G293"/>
  <c r="G259"/>
  <c r="G236"/>
  <c r="G150"/>
  <c r="G68"/>
  <c r="G62"/>
  <c r="H12"/>
  <c r="G844"/>
  <c r="G830"/>
  <c r="G684"/>
  <c r="G599"/>
  <c r="G475"/>
  <c r="G451"/>
  <c r="G427"/>
  <c r="G90"/>
  <c r="G263"/>
  <c r="G209"/>
  <c r="G47"/>
  <c r="G39"/>
  <c r="G14"/>
  <c r="H254"/>
  <c r="G761"/>
  <c r="G838"/>
  <c r="G822"/>
  <c r="G673"/>
  <c r="G582"/>
  <c r="G557"/>
  <c r="G435"/>
  <c r="G102"/>
  <c r="G718"/>
  <c r="G640"/>
  <c r="G218"/>
  <c r="G166"/>
  <c r="G780"/>
  <c r="G771"/>
  <c r="G765"/>
  <c r="G755"/>
  <c r="G735"/>
  <c r="G729"/>
  <c r="G708"/>
  <c r="G524"/>
  <c r="G446"/>
  <c r="G410"/>
  <c r="G313"/>
  <c r="G136"/>
  <c r="G122"/>
  <c r="G52"/>
  <c r="G33"/>
  <c r="G19"/>
  <c r="G404"/>
  <c r="G394"/>
  <c r="G372"/>
  <c r="G77"/>
  <c r="G364"/>
  <c r="H11" l="1"/>
  <c r="H850" s="1"/>
  <c r="G292"/>
  <c r="G258"/>
  <c r="G235"/>
  <c r="G149"/>
  <c r="G148" s="1"/>
  <c r="G67"/>
  <c r="G18"/>
  <c r="G312"/>
  <c r="G445"/>
  <c r="G523"/>
  <c r="G728"/>
  <c r="G734"/>
  <c r="G764"/>
  <c r="G779"/>
  <c r="G165"/>
  <c r="G630"/>
  <c r="G665"/>
  <c r="G821"/>
  <c r="G837"/>
  <c r="G262"/>
  <c r="G89"/>
  <c r="G426"/>
  <c r="G356"/>
  <c r="G707"/>
  <c r="G217"/>
  <c r="G434"/>
  <c r="G760"/>
  <c r="G13"/>
  <c r="G38"/>
  <c r="G181"/>
  <c r="G474"/>
  <c r="G598"/>
  <c r="G683"/>
  <c r="G829"/>
  <c r="G843"/>
  <c r="G291" l="1"/>
  <c r="G257"/>
  <c r="G828"/>
  <c r="G682"/>
  <c r="G597"/>
  <c r="G473"/>
  <c r="G425"/>
  <c r="G76"/>
  <c r="G433"/>
  <c r="G180"/>
  <c r="G706"/>
  <c r="G820"/>
  <c r="G664"/>
  <c r="G135"/>
  <c r="G727"/>
  <c r="G754"/>
  <c r="G37"/>
  <c r="G256" l="1"/>
  <c r="G255"/>
  <c r="G726"/>
  <c r="G472"/>
  <c r="G681"/>
  <c r="G827"/>
  <c r="G32"/>
  <c r="G432"/>
  <c r="G424"/>
  <c r="G254" l="1"/>
  <c r="G417"/>
  <c r="G431"/>
  <c r="G12"/>
  <c r="G471"/>
  <c r="G725"/>
  <c r="G409" l="1"/>
  <c r="G11" l="1"/>
  <c r="G850" l="1"/>
</calcChain>
</file>

<file path=xl/sharedStrings.xml><?xml version="1.0" encoding="utf-8"?>
<sst xmlns="http://schemas.openxmlformats.org/spreadsheetml/2006/main" count="4323" uniqueCount="525">
  <si>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</si>
  <si>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</si>
  <si>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</si>
  <si>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</si>
  <si>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</si>
  <si>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</si>
  <si>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</si>
  <si>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</si>
  <si>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</si>
  <si>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</si>
  <si>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</si>
  <si>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</si>
  <si>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</si>
  <si>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</si>
  <si>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</si>
  <si>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</si>
  <si>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</si>
  <si>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</si>
  <si>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</si>
  <si>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</si>
  <si>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</si>
  <si>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</si>
  <si>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</si>
  <si>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</si>
  <si>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</si>
  <si>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</si>
  <si>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</si>
  <si>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</si>
  <si>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</si>
  <si>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</si>
  <si>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</si>
  <si>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</si>
  <si>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</si>
  <si>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</si>
  <si>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</si>
  <si>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</si>
  <si>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</si>
  <si>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</si>
  <si>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</si>
  <si>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</si>
  <si>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</si>
  <si>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</si>
  <si>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</si>
  <si>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</si>
  <si>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</si>
  <si>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</si>
  <si>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</si>
  <si>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</si>
  <si>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</si>
  <si>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</si>
  <si>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</si>
  <si>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</si>
  <si>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</si>
  <si>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</si>
  <si>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</si>
  <si>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</si>
  <si>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</si>
  <si>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</si>
  <si>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</si>
  <si>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</si>
  <si>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</si>
  <si>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</si>
  <si>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</si>
  <si>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</si>
  <si>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</si>
  <si>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</si>
  <si>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</si>
  <si>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</si>
  <si>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</si>
  <si>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</si>
  <si>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</si>
  <si>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</si>
  <si>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</si>
  <si>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</si>
  <si>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</si>
  <si>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</si>
  <si>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</si>
  <si>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</si>
  <si>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</si>
  <si>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</si>
  <si>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</si>
  <si>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</si>
  <si>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</si>
  <si>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</si>
  <si>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</si>
  <si>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</si>
  <si>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</si>
  <si>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</si>
  <si>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</si>
  <si>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</si>
  <si>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</si>
  <si>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</si>
  <si>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</si>
  <si>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</si>
  <si>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</si>
  <si>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</si>
  <si>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</si>
  <si>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</si>
  <si>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</si>
  <si>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</si>
  <si>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</si>
  <si>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</si>
  <si>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</si>
  <si>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</si>
  <si>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</si>
  <si>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</si>
  <si>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</si>
  <si>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</si>
  <si>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</si>
  <si>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</si>
  <si>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</si>
  <si>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</si>
  <si>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</si>
  <si>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</si>
  <si>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</si>
  <si>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</si>
  <si>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</si>
  <si>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</si>
  <si>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</si>
  <si>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</si>
  <si>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</si>
  <si>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</si>
  <si>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</si>
  <si>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</si>
  <si>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</si>
  <si>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</si>
  <si>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</si>
  <si>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</si>
  <si>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</si>
  <si>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</si>
  <si>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</si>
  <si>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</si>
  <si>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</si>
  <si>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</si>
  <si>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</si>
  <si>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</si>
  <si>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</si>
  <si>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</si>
  <si>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</si>
  <si>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</si>
  <si>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</si>
  <si>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</si>
  <si>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</si>
  <si>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</si>
  <si>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</si>
  <si>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</si>
  <si>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</si>
  <si>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</si>
  <si>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</si>
  <si>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</si>
  <si>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</si>
  <si>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</si>
  <si>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</si>
  <si>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</si>
  <si>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</si>
  <si>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</si>
  <si>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</si>
  <si>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</si>
  <si>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</si>
  <si>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</si>
  <si>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</si>
  <si>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</si>
  <si>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</si>
  <si>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</si>
  <si>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</si>
  <si>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</si>
  <si>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</si>
  <si>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</si>
  <si>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</si>
  <si>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</si>
  <si>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</si>
  <si>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</si>
  <si>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</si>
  <si>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</si>
  <si>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</si>
  <si>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</si>
  <si>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</si>
  <si>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</si>
  <si>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</si>
  <si>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</si>
  <si>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</si>
  <si>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</si>
  <si>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</si>
  <si>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</si>
  <si>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</si>
  <si>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</si>
  <si>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</si>
  <si>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</si>
  <si>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</si>
  <si>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</si>
  <si>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</si>
  <si>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</si>
  <si>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</si>
  <si>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</si>
  <si>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</si>
  <si>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</si>
  <si>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</si>
  <si>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</si>
  <si>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</si>
  <si>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</si>
  <si>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</si>
  <si>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</si>
  <si>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</si>
  <si>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</si>
  <si>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</si>
  <si>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</si>
  <si>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</si>
  <si>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</si>
  <si>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</si>
  <si>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</si>
  <si>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</si>
  <si>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</si>
  <si>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</si>
  <si>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</si>
  <si>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</si>
  <si>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</si>
  <si>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</si>
  <si>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</si>
  <si>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</si>
  <si>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</si>
  <si>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16 1 00 00000</t>
  </si>
  <si>
    <t>09 0 00 00000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</si>
  <si>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</si>
  <si>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</si>
  <si>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</si>
  <si>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</si>
  <si>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</si>
  <si>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</si>
  <si>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</si>
  <si>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</si>
  <si>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</si>
  <si>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</si>
  <si>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</si>
  <si>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</si>
  <si>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</si>
  <si>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</si>
  <si>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>13 0 00 00000</t>
  </si>
  <si>
    <t>13 0 00 83510</t>
  </si>
  <si>
    <t>Подпрограмма "Культура в МО "Красноборский муниципальный район" на 2017 - 2020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</si>
  <si>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</si>
  <si>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</si>
  <si>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</si>
  <si>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</si>
  <si>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</si>
  <si>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</si>
  <si>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</si>
  <si>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</si>
  <si>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</si>
  <si>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</si>
  <si>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</si>
  <si>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</si>
  <si>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</si>
  <si>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</si>
  <si>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</si>
  <si>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</si>
  <si>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</si>
  <si>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</si>
  <si>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</si>
  <si>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</si>
  <si>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</si>
  <si>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</si>
  <si>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</si>
  <si>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</si>
  <si>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</si>
  <si>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</si>
  <si>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</si>
  <si>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</si>
  <si>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</si>
  <si>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</si>
  <si>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</si>
  <si>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</si>
  <si>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</si>
  <si>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</si>
  <si>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</si>
  <si>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</si>
  <si>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</si>
  <si>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</si>
  <si>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</si>
  <si>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</si>
  <si>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</si>
  <si>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</si>
  <si>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</si>
  <si>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</si>
  <si>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</si>
  <si>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</si>
  <si>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</si>
  <si>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</si>
  <si>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</si>
  <si>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</si>
  <si>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</si>
  <si>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</si>
  <si>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</si>
  <si>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</si>
  <si>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</si>
  <si>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</si>
  <si>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</si>
  <si>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</si>
  <si>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</si>
  <si>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</si>
  <si>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</si>
  <si>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</si>
  <si>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</si>
  <si>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</si>
  <si>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</si>
  <si>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</si>
  <si>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</si>
  <si>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</si>
  <si>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</si>
  <si>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</si>
  <si>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</si>
  <si>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</si>
  <si>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</si>
  <si>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</si>
  <si>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</si>
  <si>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</si>
  <si>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</si>
  <si>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</si>
  <si>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</si>
  <si>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</si>
  <si>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</si>
  <si>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</si>
  <si>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</si>
  <si>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</si>
  <si>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</si>
  <si>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</si>
  <si>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</si>
  <si>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</si>
  <si>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</si>
  <si>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</si>
  <si>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</si>
  <si>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</si>
  <si>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</si>
  <si>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</si>
  <si>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</si>
  <si>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</si>
  <si>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</si>
  <si>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</si>
  <si>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</si>
  <si>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</si>
  <si>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</si>
  <si>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</si>
  <si>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</si>
  <si>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</si>
  <si>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</si>
  <si>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</si>
  <si>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</si>
  <si>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</si>
  <si>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</si>
  <si>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</si>
  <si>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</si>
  <si>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</si>
  <si>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</si>
  <si>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</si>
  <si>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</si>
  <si>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</si>
  <si>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</si>
  <si>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</si>
  <si>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</si>
  <si>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</si>
  <si>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</si>
  <si>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</si>
  <si>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</si>
  <si>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</si>
  <si>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</si>
  <si>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</si>
  <si>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</si>
  <si>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</si>
  <si>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</si>
  <si>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</si>
  <si>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</si>
  <si>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</si>
  <si>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</si>
  <si>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</si>
  <si>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Обеспечение условий для организации безопасного подвоза обучающихся к месту обучения и обратно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</si>
  <si>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</si>
  <si>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</si>
  <si>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</si>
  <si>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</si>
  <si>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</si>
  <si>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</si>
  <si>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</si>
  <si>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</si>
  <si>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</si>
  <si>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</si>
  <si>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</si>
  <si>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</si>
  <si>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</si>
  <si>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</si>
  <si>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</si>
  <si>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</si>
  <si>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</si>
  <si>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</si>
  <si>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</si>
  <si>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</si>
  <si>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</si>
  <si>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</si>
  <si>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</si>
  <si>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</si>
  <si>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</si>
  <si>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</si>
  <si>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</si>
  <si>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</si>
  <si>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</si>
  <si>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</si>
  <si>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</si>
  <si>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</si>
  <si>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</si>
  <si>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</si>
  <si>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</si>
  <si>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</si>
  <si>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</si>
  <si>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</si>
  <si>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</si>
  <si>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</si>
  <si>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</si>
  <si>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Утранение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</si>
  <si>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</si>
  <si>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</si>
  <si>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</si>
  <si>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</si>
  <si>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</si>
  <si>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</si>
  <si>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</si>
  <si>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</si>
  <si>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</si>
  <si>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</si>
  <si>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Комплексное развитие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</si>
  <si>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</si>
  <si>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Муниципальная программа "Программа комплексного развития систем транспортной и социальной инфраструктуры в Красноборском районе (2021-2030 годы)"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</si>
  <si>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</si>
  <si>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</si>
  <si>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</si>
  <si>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</si>
  <si>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</si>
  <si>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</si>
  <si>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</si>
  <si>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Единая субвенция местным бюджетам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</si>
  <si>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</si>
  <si>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</si>
  <si>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</si>
  <si>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</si>
  <si>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</si>
  <si>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</si>
  <si>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</si>
  <si>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</si>
  <si>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</si>
  <si>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</si>
  <si>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</si>
  <si>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</si>
  <si>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</si>
  <si>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</si>
  <si>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</si>
  <si>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</si>
  <si>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</si>
  <si>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</si>
  <si>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05 6 00 84070</t>
  </si>
  <si>
    <t>05 6 00 S6830</t>
  </si>
  <si>
    <t>05 6 00 S8260</t>
  </si>
  <si>
    <t>05 8 00 L0271</t>
  </si>
  <si>
    <t>05 6 00 74710</t>
  </si>
  <si>
    <t>05 6 00 78880</t>
  </si>
  <si>
    <t>05 6 00 S6880</t>
  </si>
  <si>
    <t>05 6 00 S6960</t>
  </si>
  <si>
    <t>05 6 00 S6970</t>
  </si>
  <si>
    <t>05 6 00 S8180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</si>
  <si>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</si>
  <si>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</si>
  <si>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</si>
  <si>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</si>
  <si>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</si>
  <si>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</si>
  <si>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</si>
  <si>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</si>
  <si>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</si>
  <si>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</si>
  <si>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</si>
  <si>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</si>
  <si>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</si>
  <si>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</si>
  <si>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</si>
  <si>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</si>
  <si>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</si>
  <si>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</si>
  <si>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</si>
  <si>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</si>
  <si>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</si>
  <si>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</si>
  <si>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</si>
  <si>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</si>
  <si>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</si>
  <si>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</si>
  <si>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</si>
  <si>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</si>
  <si>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</si>
  <si>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</si>
  <si>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</si>
  <si>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</si>
  <si>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</si>
  <si>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</si>
  <si>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</si>
  <si>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</si>
  <si>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</si>
  <si>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</si>
  <si>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</si>
  <si>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</si>
  <si>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</si>
  <si>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06 0 00 S6590</t>
  </si>
  <si>
    <t>Доступная среда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</si>
  <si>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</si>
  <si>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</si>
  <si>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</si>
  <si>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</si>
  <si>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</si>
  <si>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</si>
  <si>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 xml:space="preserve">                   Приложение № 2</t>
  </si>
  <si>
    <t>к постановлению администрации</t>
  </si>
  <si>
    <t>МО "Красноборский муниципальный район"</t>
  </si>
  <si>
    <t>Плановый период</t>
  </si>
  <si>
    <t>Очередной финансовый год                                           2021</t>
  </si>
  <si>
    <t>II. Распределение объемов бюджетных ассигнований по главным распорядителям средств бюджета муниципального района</t>
  </si>
  <si>
    <t xml:space="preserve"> от .11.2020 года №</t>
  </si>
  <si>
    <t>16 2 00 S0330</t>
  </si>
  <si>
    <t>Софинансирование приобретения объектов недвижимого имущества в муниципальную собственность</t>
  </si>
  <si>
    <t>Муниципальная программа «Совершенствование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район»</t>
  </si>
  <si>
    <t>Подпрограмма «Поддержка социально ориентированных некоммерческих организаций»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</si>
</sst>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6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6" fillId="0" borderId="0" xfId="0" applyFont="1" applyBorder="1"/>
    <xf numFmtId="49" fontId="16" fillId="0" borderId="0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/>
    </xf>
    <xf numFmtId="0" fontId="16" fillId="0" borderId="0" xfId="0" applyFont="1"/>
    <xf numFmtId="49" fontId="16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0" fillId="0" borderId="0" xfId="0" applyFont="1" applyFill="1" applyBorder="1"/>
    <xf numFmtId="0" fontId="5" fillId="0" borderId="0" xfId="0" applyFont="1" applyFill="1" applyBorder="1"/>
    <xf numFmtId="0" fontId="16" fillId="0" borderId="1" xfId="0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7" fillId="0" borderId="0" xfId="0" applyFont="1"/>
    <xf numFmtId="0" fontId="4" fillId="0" borderId="0" xfId="0" applyFont="1" applyFill="1"/>
    <xf numFmtId="0" fontId="16" fillId="0" borderId="1" xfId="0" applyFont="1" applyFill="1" applyBorder="1" applyAlignment="1">
      <alignment horizontal="left" vertical="center"/>
    </xf>
    <xf numFmtId="0" fontId="17" fillId="0" borderId="0" xfId="0" applyFont="1" applyFill="1"/>
    <xf numFmtId="49" fontId="16" fillId="0" borderId="1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vertical="distributed"/>
    </xf>
    <xf numFmtId="0" fontId="18" fillId="0" borderId="1" xfId="0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17" fillId="2" borderId="0" xfId="0" applyFont="1" applyFill="1"/>
    <xf numFmtId="0" fontId="16" fillId="0" borderId="4" xfId="0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20" fillId="0" borderId="1" xfId="0" applyFont="1" applyBorder="1" applyAlignment="1">
      <alignment horizontal="center" vertical="center"/>
    </xf>
    <xf numFmtId="164" fontId="16" fillId="0" borderId="0" xfId="0" applyNumberFormat="1" applyFont="1"/>
    <xf numFmtId="0" fontId="21" fillId="0" borderId="0" xfId="0" applyFont="1" applyAlignment="1">
      <alignment horizontal="center"/>
    </xf>
    <xf numFmtId="49" fontId="14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9" fillId="0" borderId="0" xfId="0" applyFont="1" applyFill="1" applyAlignment="1">
      <alignment wrapText="1"/>
    </xf>
    <xf numFmtId="0" fontId="11" fillId="0" borderId="1" xfId="0" applyFont="1" applyFill="1" applyBorder="1"/>
    <xf numFmtId="0" fontId="4" fillId="0" borderId="0" xfId="0" applyFont="1" applyFill="1" applyBorder="1"/>
    <xf numFmtId="0" fontId="16" fillId="0" borderId="6" xfId="0" applyFont="1" applyFill="1" applyBorder="1" applyAlignment="1">
      <alignment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/>
    <xf numFmtId="49" fontId="16" fillId="0" borderId="1" xfId="1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distributed"/>
    </xf>
    <xf numFmtId="0" fontId="10" fillId="0" borderId="0" xfId="0" applyFont="1" applyFill="1"/>
    <xf numFmtId="0" fontId="1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vertical="center" wrapText="1"/>
    </xf>
    <xf numFmtId="0" fontId="11" fillId="0" borderId="0" xfId="0" applyFont="1"/>
    <xf numFmtId="1" fontId="20" fillId="0" borderId="1" xfId="0" applyNumberFormat="1" applyFont="1" applyBorder="1" applyAlignment="1">
      <alignment horizontal="center"/>
    </xf>
    <xf numFmtId="164" fontId="11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3" fillId="0" borderId="0" xfId="0" applyFont="1" applyAlignment="1">
      <alignment wrapText="1"/>
    </xf>
    <xf numFmtId="0" fontId="16" fillId="0" borderId="0" xfId="0" applyFont="1" applyFill="1" applyAlignment="1">
      <alignment wrapText="1"/>
    </xf>
    <xf numFmtId="49" fontId="16" fillId="3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3" fontId="16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4" fontId="16" fillId="0" borderId="1" xfId="0" applyNumberFormat="1" applyFont="1" applyFill="1" applyBorder="1" applyAlignment="1">
      <alignment horizontal="right"/>
    </xf>
    <xf numFmtId="164" fontId="16" fillId="0" borderId="1" xfId="0" applyNumberFormat="1" applyFont="1" applyBorder="1"/>
    <xf numFmtId="164" fontId="16" fillId="3" borderId="1" xfId="0" applyNumberFormat="1" applyFont="1" applyFill="1" applyBorder="1" applyAlignment="1">
      <alignment horizontal="right"/>
    </xf>
    <xf numFmtId="164" fontId="16" fillId="0" borderId="1" xfId="0" applyNumberFormat="1" applyFont="1" applyFill="1" applyBorder="1"/>
    <xf numFmtId="164" fontId="11" fillId="0" borderId="1" xfId="0" applyNumberFormat="1" applyFont="1" applyFill="1" applyBorder="1"/>
    <xf numFmtId="164" fontId="16" fillId="0" borderId="1" xfId="1" applyNumberFormat="1" applyFont="1" applyFill="1" applyBorder="1" applyAlignment="1">
      <alignment horizontal="right"/>
    </xf>
    <xf numFmtId="164" fontId="11" fillId="0" borderId="1" xfId="0" applyNumberFormat="1" applyFont="1" applyBorder="1"/>
    <xf numFmtId="164" fontId="13" fillId="0" borderId="1" xfId="0" applyNumberFormat="1" applyFont="1" applyBorder="1"/>
    <xf numFmtId="164" fontId="16" fillId="0" borderId="3" xfId="0" applyNumberFormat="1" applyFont="1" applyFill="1" applyBorder="1" applyAlignment="1">
      <alignment horizontal="right"/>
    </xf>
    <xf numFmtId="164" fontId="13" fillId="0" borderId="1" xfId="0" applyNumberFormat="1" applyFont="1" applyFill="1" applyBorder="1"/>
    <xf numFmtId="164" fontId="14" fillId="0" borderId="1" xfId="0" applyNumberFormat="1" applyFont="1" applyBorder="1"/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right" vertical="center"/>
    </xf>
    <xf numFmtId="0" fontId="16" fillId="0" borderId="1" xfId="0" applyFont="1" applyBorder="1" applyAlignment="1">
      <alignment horizontal="center" vertical="distributed"/>
    </xf>
    <xf numFmtId="0" fontId="2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24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6" xfId="0" applyFont="1" applyBorder="1" applyAlignment="1">
      <alignment horizontal="center" vertical="distributed"/>
    </xf>
    <xf numFmtId="0" fontId="16" fillId="0" borderId="7" xfId="0" applyFont="1" applyBorder="1" applyAlignment="1">
      <alignment horizontal="center" vertical="distributed"/>
    </xf>
    <xf numFmtId="0" fontId="16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80"/>
  <sheetViews>
    <sheetView tabSelected="1" zoomScale="97" zoomScaleNormal="97" workbookViewId="0">
      <selection activeCell="A834" sqref="A834"/>
    </sheetView>
  </sheetViews>
  <sheetFormatPr defaultColWidth="8.85546875" defaultRowHeight="12.75"/>
  <cols>
    <col min="1" max="1" width="79.7109375" style="1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6" style="7" customWidth="1"/>
    <col min="7" max="7" width="10" style="80" customWidth="1"/>
    <col min="8" max="9" width="8.85546875" style="38" customWidth="1"/>
    <col min="10" max="10" width="8.85546875" style="1" customWidth="1"/>
    <col min="11" max="16384" width="8.85546875" style="1"/>
  </cols>
  <sheetData>
    <row r="1" spans="1:13" ht="6" customHeight="1">
      <c r="A1" s="81" t="s">
        <v>26</v>
      </c>
      <c r="B1" s="81"/>
      <c r="C1" s="81"/>
      <c r="D1" s="81"/>
      <c r="E1" s="81"/>
      <c r="F1" s="81"/>
      <c r="I1" s="67"/>
    </row>
    <row r="2" spans="1:13" ht="15.75">
      <c r="A2" s="38"/>
      <c r="B2" s="38"/>
      <c r="C2" s="41"/>
      <c r="D2" s="119" t="s">
        <v>514</v>
      </c>
      <c r="E2" s="119"/>
      <c r="F2" s="119"/>
      <c r="G2" s="119"/>
      <c r="H2" s="119"/>
      <c r="I2" s="119"/>
    </row>
    <row r="3" spans="1:13" ht="15.75">
      <c r="A3" s="38"/>
      <c r="B3" s="38"/>
      <c r="C3" s="41"/>
      <c r="D3" s="119" t="s">
        <v>515</v>
      </c>
      <c r="E3" s="119"/>
      <c r="F3" s="119"/>
      <c r="G3" s="119"/>
      <c r="H3" s="119"/>
      <c r="I3" s="119"/>
    </row>
    <row r="4" spans="1:13" ht="15.75">
      <c r="A4" s="38"/>
      <c r="B4" s="38"/>
      <c r="C4" s="41"/>
      <c r="D4" s="119" t="s">
        <v>516</v>
      </c>
      <c r="E4" s="119"/>
      <c r="F4" s="119"/>
      <c r="G4" s="119"/>
      <c r="H4" s="119"/>
      <c r="I4" s="119"/>
    </row>
    <row r="5" spans="1:13" ht="18.75">
      <c r="A5" s="120" t="s">
        <v>26</v>
      </c>
      <c r="B5" s="120"/>
      <c r="C5" s="120"/>
      <c r="D5" s="120"/>
      <c r="E5" s="120"/>
      <c r="F5" s="120"/>
      <c r="G5" s="113"/>
      <c r="H5" s="114"/>
      <c r="I5" s="115" t="s">
        <v>520</v>
      </c>
    </row>
    <row r="6" spans="1:13" s="10" customFormat="1" ht="29.25" customHeight="1">
      <c r="A6" s="117" t="s">
        <v>519</v>
      </c>
      <c r="B6" s="117"/>
      <c r="C6" s="117"/>
      <c r="D6" s="117"/>
      <c r="E6" s="117"/>
      <c r="F6" s="117"/>
      <c r="G6" s="117"/>
      <c r="H6" s="117"/>
      <c r="I6" s="117"/>
    </row>
    <row r="7" spans="1:13" ht="13.5" customHeight="1">
      <c r="A7" s="118"/>
      <c r="B7" s="118"/>
      <c r="C7" s="118"/>
      <c r="D7" s="118"/>
      <c r="E7" s="118"/>
      <c r="F7" s="118"/>
      <c r="G7" s="118"/>
    </row>
    <row r="8" spans="1:13" ht="13.5" customHeight="1">
      <c r="A8" s="125" t="s">
        <v>3</v>
      </c>
      <c r="B8" s="125" t="s">
        <v>32</v>
      </c>
      <c r="C8" s="121" t="s">
        <v>231</v>
      </c>
      <c r="D8" s="121" t="s">
        <v>4</v>
      </c>
      <c r="E8" s="121" t="s">
        <v>0</v>
      </c>
      <c r="F8" s="121" t="s">
        <v>285</v>
      </c>
      <c r="G8" s="122" t="s">
        <v>518</v>
      </c>
      <c r="H8" s="123" t="s">
        <v>517</v>
      </c>
      <c r="I8" s="124"/>
    </row>
    <row r="9" spans="1:13" ht="40.5" customHeight="1">
      <c r="A9" s="125"/>
      <c r="B9" s="125"/>
      <c r="C9" s="121"/>
      <c r="D9" s="121"/>
      <c r="E9" s="121"/>
      <c r="F9" s="121"/>
      <c r="G9" s="122"/>
      <c r="H9" s="116">
        <v>2022</v>
      </c>
      <c r="I9" s="116">
        <v>2023</v>
      </c>
    </row>
    <row r="10" spans="1:13" s="71" customFormat="1" ht="10.9" customHeight="1">
      <c r="A10" s="69">
        <v>1</v>
      </c>
      <c r="B10" s="69">
        <v>2</v>
      </c>
      <c r="C10" s="69">
        <v>3</v>
      </c>
      <c r="D10" s="69">
        <v>4</v>
      </c>
      <c r="E10" s="69">
        <v>5</v>
      </c>
      <c r="F10" s="69">
        <v>6</v>
      </c>
      <c r="G10" s="90">
        <v>7</v>
      </c>
      <c r="H10" s="90">
        <v>8</v>
      </c>
      <c r="I10" s="90">
        <v>9</v>
      </c>
    </row>
    <row r="11" spans="1:13" s="10" customFormat="1" ht="14.25">
      <c r="A11" s="25" t="s">
        <v>34</v>
      </c>
      <c r="B11" s="16" t="s">
        <v>22</v>
      </c>
      <c r="C11" s="27"/>
      <c r="D11" s="27"/>
      <c r="E11" s="27"/>
      <c r="F11" s="27"/>
      <c r="G11" s="100">
        <f>G12+G135+G254+G312+G409+G122+G180+G356+G235</f>
        <v>267565.7</v>
      </c>
      <c r="H11" s="100">
        <f>H12+H135+H254+H312+H409+H122+H180+H356+H235</f>
        <v>289210.59999999998</v>
      </c>
      <c r="I11" s="100">
        <f>I12+I135+I254+I312+I409+I122+I180+I356+I235</f>
        <v>662028.29999999993</v>
      </c>
    </row>
    <row r="12" spans="1:13" s="9" customFormat="1" ht="15">
      <c r="A12" s="28" t="s">
        <v>1</v>
      </c>
      <c r="B12" s="16" t="s">
        <v>22</v>
      </c>
      <c r="C12" s="16" t="s">
        <v>5</v>
      </c>
      <c r="D12" s="16"/>
      <c r="E12" s="16"/>
      <c r="F12" s="16"/>
      <c r="G12" s="100">
        <f>G13+G18+G32+G67+G76+G62</f>
        <v>42636.800000000003</v>
      </c>
      <c r="H12" s="100">
        <f t="shared" ref="H12:I12" si="0">H13+H18+H32+H67+H76+H62</f>
        <v>43157.3</v>
      </c>
      <c r="I12" s="100">
        <f t="shared" si="0"/>
        <v>44626.900000000009</v>
      </c>
    </row>
    <row r="13" spans="1:13" s="4" customFormat="1" ht="24">
      <c r="A13" s="22" t="s">
        <v>241</v>
      </c>
      <c r="B13" s="18" t="s">
        <v>22</v>
      </c>
      <c r="C13" s="18" t="s">
        <v>5</v>
      </c>
      <c r="D13" s="18" t="s">
        <v>6</v>
      </c>
      <c r="E13" s="16"/>
      <c r="F13" s="16"/>
      <c r="G13" s="101">
        <f t="shared" ref="G13:I16" si="1">G14</f>
        <v>2030.7</v>
      </c>
      <c r="H13" s="101">
        <f t="shared" si="1"/>
        <v>2049.8000000000002</v>
      </c>
      <c r="I13" s="101">
        <f t="shared" si="1"/>
        <v>2127.1</v>
      </c>
      <c r="J13" s="10"/>
      <c r="K13" s="10"/>
      <c r="L13" s="10"/>
      <c r="M13" s="10"/>
    </row>
    <row r="14" spans="1:13" s="8" customFormat="1" ht="12">
      <c r="A14" s="21" t="s">
        <v>56</v>
      </c>
      <c r="B14" s="20" t="s">
        <v>22</v>
      </c>
      <c r="C14" s="20" t="s">
        <v>5</v>
      </c>
      <c r="D14" s="20" t="s">
        <v>6</v>
      </c>
      <c r="E14" s="20" t="s">
        <v>134</v>
      </c>
      <c r="F14" s="16"/>
      <c r="G14" s="102">
        <f t="shared" si="1"/>
        <v>2030.7</v>
      </c>
      <c r="H14" s="102">
        <f t="shared" si="1"/>
        <v>2049.8000000000002</v>
      </c>
      <c r="I14" s="102">
        <f t="shared" si="1"/>
        <v>2127.1</v>
      </c>
    </row>
    <row r="15" spans="1:13" s="2" customFormat="1" ht="12">
      <c r="A15" s="55" t="s">
        <v>57</v>
      </c>
      <c r="B15" s="20" t="s">
        <v>22</v>
      </c>
      <c r="C15" s="20" t="s">
        <v>5</v>
      </c>
      <c r="D15" s="20" t="s">
        <v>6</v>
      </c>
      <c r="E15" s="20" t="s">
        <v>135</v>
      </c>
      <c r="F15" s="20"/>
      <c r="G15" s="102">
        <f t="shared" si="1"/>
        <v>2030.7</v>
      </c>
      <c r="H15" s="102">
        <f t="shared" si="1"/>
        <v>2049.8000000000002</v>
      </c>
      <c r="I15" s="102">
        <f t="shared" si="1"/>
        <v>2127.1</v>
      </c>
    </row>
    <row r="16" spans="1:13" s="2" customFormat="1" ht="25.5" customHeight="1">
      <c r="A16" s="21" t="s">
        <v>59</v>
      </c>
      <c r="B16" s="20" t="s">
        <v>22</v>
      </c>
      <c r="C16" s="20" t="s">
        <v>5</v>
      </c>
      <c r="D16" s="20" t="s">
        <v>6</v>
      </c>
      <c r="E16" s="20" t="s">
        <v>135</v>
      </c>
      <c r="F16" s="20" t="s">
        <v>58</v>
      </c>
      <c r="G16" s="102">
        <f t="shared" si="1"/>
        <v>2030.7</v>
      </c>
      <c r="H16" s="102">
        <f t="shared" si="1"/>
        <v>2049.8000000000002</v>
      </c>
      <c r="I16" s="102">
        <f t="shared" si="1"/>
        <v>2127.1</v>
      </c>
    </row>
    <row r="17" spans="1:9" s="2" customFormat="1" ht="12">
      <c r="A17" s="21" t="s">
        <v>61</v>
      </c>
      <c r="B17" s="20" t="s">
        <v>22</v>
      </c>
      <c r="C17" s="20" t="s">
        <v>5</v>
      </c>
      <c r="D17" s="20" t="s">
        <v>6</v>
      </c>
      <c r="E17" s="20" t="s">
        <v>135</v>
      </c>
      <c r="F17" s="20" t="s">
        <v>60</v>
      </c>
      <c r="G17" s="102">
        <v>2030.7</v>
      </c>
      <c r="H17" s="102">
        <v>2049.8000000000002</v>
      </c>
      <c r="I17" s="102">
        <v>2127.1</v>
      </c>
    </row>
    <row r="18" spans="1:9" s="2" customFormat="1" ht="24">
      <c r="A18" s="22" t="s">
        <v>28</v>
      </c>
      <c r="B18" s="18" t="s">
        <v>22</v>
      </c>
      <c r="C18" s="18" t="s">
        <v>5</v>
      </c>
      <c r="D18" s="18" t="s">
        <v>7</v>
      </c>
      <c r="E18" s="18"/>
      <c r="F18" s="18"/>
      <c r="G18" s="101">
        <f>G19</f>
        <v>1335.8</v>
      </c>
      <c r="H18" s="101">
        <f t="shared" ref="H18:I18" si="2">H19</f>
        <v>1348.3000000000002</v>
      </c>
      <c r="I18" s="101">
        <f t="shared" si="2"/>
        <v>1399.1</v>
      </c>
    </row>
    <row r="19" spans="1:9" s="2" customFormat="1" ht="12">
      <c r="A19" s="21" t="s">
        <v>62</v>
      </c>
      <c r="B19" s="20" t="s">
        <v>22</v>
      </c>
      <c r="C19" s="20" t="s">
        <v>5</v>
      </c>
      <c r="D19" s="20" t="s">
        <v>7</v>
      </c>
      <c r="E19" s="20" t="s">
        <v>136</v>
      </c>
      <c r="F19" s="20"/>
      <c r="G19" s="102">
        <f>G20+G24</f>
        <v>1335.8</v>
      </c>
      <c r="H19" s="102">
        <f t="shared" ref="H19:I19" si="3">H20+H24</f>
        <v>1348.3000000000002</v>
      </c>
      <c r="I19" s="102">
        <f t="shared" si="3"/>
        <v>1399.1</v>
      </c>
    </row>
    <row r="20" spans="1:9" s="2" customFormat="1" ht="12">
      <c r="A20" s="21" t="s">
        <v>63</v>
      </c>
      <c r="B20" s="20" t="s">
        <v>22</v>
      </c>
      <c r="C20" s="20" t="s">
        <v>5</v>
      </c>
      <c r="D20" s="20" t="s">
        <v>7</v>
      </c>
      <c r="E20" s="20" t="s">
        <v>137</v>
      </c>
      <c r="F20" s="20"/>
      <c r="G20" s="102">
        <f t="shared" ref="G20:I22" si="4">G21</f>
        <v>1056.5</v>
      </c>
      <c r="H20" s="102">
        <f t="shared" si="4"/>
        <v>1066.4000000000001</v>
      </c>
      <c r="I20" s="102">
        <f t="shared" si="4"/>
        <v>1106.5999999999999</v>
      </c>
    </row>
    <row r="21" spans="1:9" s="2" customFormat="1" ht="12">
      <c r="A21" s="55" t="s">
        <v>57</v>
      </c>
      <c r="B21" s="20" t="s">
        <v>22</v>
      </c>
      <c r="C21" s="20" t="s">
        <v>5</v>
      </c>
      <c r="D21" s="20" t="s">
        <v>7</v>
      </c>
      <c r="E21" s="20" t="s">
        <v>138</v>
      </c>
      <c r="F21" s="20"/>
      <c r="G21" s="102">
        <f t="shared" si="4"/>
        <v>1056.5</v>
      </c>
      <c r="H21" s="102">
        <f t="shared" si="4"/>
        <v>1066.4000000000001</v>
      </c>
      <c r="I21" s="102">
        <f t="shared" si="4"/>
        <v>1106.5999999999999</v>
      </c>
    </row>
    <row r="22" spans="1:9" s="2" customFormat="1" ht="24">
      <c r="A22" s="21" t="s">
        <v>59</v>
      </c>
      <c r="B22" s="20" t="s">
        <v>22</v>
      </c>
      <c r="C22" s="20" t="s">
        <v>5</v>
      </c>
      <c r="D22" s="20" t="s">
        <v>7</v>
      </c>
      <c r="E22" s="20" t="s">
        <v>138</v>
      </c>
      <c r="F22" s="20" t="s">
        <v>58</v>
      </c>
      <c r="G22" s="102">
        <f t="shared" si="4"/>
        <v>1056.5</v>
      </c>
      <c r="H22" s="102">
        <f t="shared" si="4"/>
        <v>1066.4000000000001</v>
      </c>
      <c r="I22" s="102">
        <f t="shared" si="4"/>
        <v>1106.5999999999999</v>
      </c>
    </row>
    <row r="23" spans="1:9" s="2" customFormat="1" ht="12">
      <c r="A23" s="21" t="s">
        <v>61</v>
      </c>
      <c r="B23" s="20" t="s">
        <v>22</v>
      </c>
      <c r="C23" s="20" t="s">
        <v>5</v>
      </c>
      <c r="D23" s="20" t="s">
        <v>7</v>
      </c>
      <c r="E23" s="20" t="s">
        <v>138</v>
      </c>
      <c r="F23" s="20" t="s">
        <v>60</v>
      </c>
      <c r="G23" s="102">
        <v>1056.5</v>
      </c>
      <c r="H23" s="102">
        <v>1066.4000000000001</v>
      </c>
      <c r="I23" s="102">
        <v>1106.5999999999999</v>
      </c>
    </row>
    <row r="24" spans="1:9" s="2" customFormat="1" ht="12">
      <c r="A24" s="21" t="s">
        <v>64</v>
      </c>
      <c r="B24" s="20" t="s">
        <v>22</v>
      </c>
      <c r="C24" s="20" t="s">
        <v>5</v>
      </c>
      <c r="D24" s="20" t="s">
        <v>7</v>
      </c>
      <c r="E24" s="20" t="s">
        <v>139</v>
      </c>
      <c r="F24" s="20"/>
      <c r="G24" s="102">
        <f>G25</f>
        <v>279.3</v>
      </c>
      <c r="H24" s="102">
        <f t="shared" ref="H24:I24" si="5">H25</f>
        <v>281.90000000000003</v>
      </c>
      <c r="I24" s="102">
        <f t="shared" si="5"/>
        <v>292.5</v>
      </c>
    </row>
    <row r="25" spans="1:9" s="2" customFormat="1" ht="12">
      <c r="A25" s="55" t="s">
        <v>57</v>
      </c>
      <c r="B25" s="20" t="s">
        <v>22</v>
      </c>
      <c r="C25" s="20" t="s">
        <v>5</v>
      </c>
      <c r="D25" s="20" t="s">
        <v>7</v>
      </c>
      <c r="E25" s="20" t="s">
        <v>140</v>
      </c>
      <c r="F25" s="20"/>
      <c r="G25" s="102">
        <f>G26+G28+G30</f>
        <v>279.3</v>
      </c>
      <c r="H25" s="102">
        <f t="shared" ref="H25:I25" si="6">H26+H28+H30</f>
        <v>281.90000000000003</v>
      </c>
      <c r="I25" s="102">
        <f t="shared" si="6"/>
        <v>292.5</v>
      </c>
    </row>
    <row r="26" spans="1:9" s="2" customFormat="1" ht="24">
      <c r="A26" s="21" t="s">
        <v>59</v>
      </c>
      <c r="B26" s="20" t="s">
        <v>22</v>
      </c>
      <c r="C26" s="20" t="s">
        <v>5</v>
      </c>
      <c r="D26" s="20" t="s">
        <v>7</v>
      </c>
      <c r="E26" s="20" t="s">
        <v>140</v>
      </c>
      <c r="F26" s="20" t="s">
        <v>58</v>
      </c>
      <c r="G26" s="102">
        <f>G27</f>
        <v>278</v>
      </c>
      <c r="H26" s="102">
        <f t="shared" ref="H26:I26" si="7">H27</f>
        <v>280.60000000000002</v>
      </c>
      <c r="I26" s="102">
        <f t="shared" si="7"/>
        <v>291.2</v>
      </c>
    </row>
    <row r="27" spans="1:9" s="2" customFormat="1" ht="12">
      <c r="A27" s="21" t="s">
        <v>61</v>
      </c>
      <c r="B27" s="20" t="s">
        <v>22</v>
      </c>
      <c r="C27" s="20" t="s">
        <v>5</v>
      </c>
      <c r="D27" s="20" t="s">
        <v>7</v>
      </c>
      <c r="E27" s="20" t="s">
        <v>140</v>
      </c>
      <c r="F27" s="20" t="s">
        <v>60</v>
      </c>
      <c r="G27" s="102">
        <v>278</v>
      </c>
      <c r="H27" s="102">
        <v>280.60000000000002</v>
      </c>
      <c r="I27" s="102">
        <v>291.2</v>
      </c>
    </row>
    <row r="28" spans="1:9" s="2" customFormat="1" ht="12">
      <c r="A28" s="21" t="s">
        <v>67</v>
      </c>
      <c r="B28" s="20" t="s">
        <v>22</v>
      </c>
      <c r="C28" s="20" t="s">
        <v>5</v>
      </c>
      <c r="D28" s="20" t="s">
        <v>7</v>
      </c>
      <c r="E28" s="20" t="s">
        <v>140</v>
      </c>
      <c r="F28" s="20" t="s">
        <v>65</v>
      </c>
      <c r="G28" s="102">
        <f>G29</f>
        <v>1</v>
      </c>
      <c r="H28" s="102">
        <f t="shared" ref="H28:I28" si="8">H29</f>
        <v>1</v>
      </c>
      <c r="I28" s="102">
        <f t="shared" si="8"/>
        <v>1</v>
      </c>
    </row>
    <row r="29" spans="1:9" s="2" customFormat="1" ht="12">
      <c r="A29" s="21" t="s">
        <v>87</v>
      </c>
      <c r="B29" s="20" t="s">
        <v>22</v>
      </c>
      <c r="C29" s="20" t="s">
        <v>5</v>
      </c>
      <c r="D29" s="20" t="s">
        <v>7</v>
      </c>
      <c r="E29" s="20" t="s">
        <v>140</v>
      </c>
      <c r="F29" s="20" t="s">
        <v>66</v>
      </c>
      <c r="G29" s="102">
        <v>1</v>
      </c>
      <c r="H29" s="103">
        <v>1</v>
      </c>
      <c r="I29" s="103">
        <v>1</v>
      </c>
    </row>
    <row r="30" spans="1:9" s="2" customFormat="1" ht="12">
      <c r="A30" s="21" t="s">
        <v>69</v>
      </c>
      <c r="B30" s="20" t="s">
        <v>22</v>
      </c>
      <c r="C30" s="20" t="s">
        <v>5</v>
      </c>
      <c r="D30" s="20" t="s">
        <v>7</v>
      </c>
      <c r="E30" s="20" t="s">
        <v>140</v>
      </c>
      <c r="F30" s="20" t="s">
        <v>22</v>
      </c>
      <c r="G30" s="102">
        <f>G31</f>
        <v>0.3</v>
      </c>
      <c r="H30" s="102">
        <f t="shared" ref="H30:I30" si="9">H31</f>
        <v>0.3</v>
      </c>
      <c r="I30" s="102">
        <f t="shared" si="9"/>
        <v>0.3</v>
      </c>
    </row>
    <row r="31" spans="1:9" s="2" customFormat="1" ht="12">
      <c r="A31" s="21" t="s">
        <v>70</v>
      </c>
      <c r="B31" s="20" t="s">
        <v>22</v>
      </c>
      <c r="C31" s="20" t="s">
        <v>5</v>
      </c>
      <c r="D31" s="20" t="s">
        <v>7</v>
      </c>
      <c r="E31" s="20" t="s">
        <v>140</v>
      </c>
      <c r="F31" s="20" t="s">
        <v>68</v>
      </c>
      <c r="G31" s="102">
        <v>0.3</v>
      </c>
      <c r="H31" s="103">
        <v>0.3</v>
      </c>
      <c r="I31" s="103">
        <v>0.3</v>
      </c>
    </row>
    <row r="32" spans="1:9" s="8" customFormat="1" ht="24">
      <c r="A32" s="22" t="s">
        <v>242</v>
      </c>
      <c r="B32" s="18" t="s">
        <v>22</v>
      </c>
      <c r="C32" s="18" t="s">
        <v>5</v>
      </c>
      <c r="D32" s="18" t="s">
        <v>14</v>
      </c>
      <c r="E32" s="18"/>
      <c r="F32" s="18"/>
      <c r="G32" s="101">
        <f>G37+G33</f>
        <v>27537.599999999999</v>
      </c>
      <c r="H32" s="101">
        <f t="shared" ref="H32:I32" si="10">H37+H33</f>
        <v>27781.000000000004</v>
      </c>
      <c r="I32" s="101">
        <f t="shared" si="10"/>
        <v>28766.1</v>
      </c>
    </row>
    <row r="33" spans="1:9" s="8" customFormat="1" ht="24">
      <c r="A33" s="21" t="s">
        <v>424</v>
      </c>
      <c r="B33" s="20" t="s">
        <v>22</v>
      </c>
      <c r="C33" s="20" t="s">
        <v>5</v>
      </c>
      <c r="D33" s="20" t="s">
        <v>14</v>
      </c>
      <c r="E33" s="20" t="s">
        <v>141</v>
      </c>
      <c r="F33" s="20"/>
      <c r="G33" s="102">
        <f t="shared" ref="G33:I35" si="11">G34</f>
        <v>35</v>
      </c>
      <c r="H33" s="102">
        <f t="shared" si="11"/>
        <v>35</v>
      </c>
      <c r="I33" s="102">
        <f t="shared" si="11"/>
        <v>35</v>
      </c>
    </row>
    <row r="34" spans="1:9" s="8" customFormat="1" ht="12">
      <c r="A34" s="21" t="s">
        <v>89</v>
      </c>
      <c r="B34" s="20" t="s">
        <v>22</v>
      </c>
      <c r="C34" s="20" t="s">
        <v>5</v>
      </c>
      <c r="D34" s="20" t="s">
        <v>14</v>
      </c>
      <c r="E34" s="20" t="s">
        <v>234</v>
      </c>
      <c r="F34" s="20"/>
      <c r="G34" s="102">
        <f t="shared" si="11"/>
        <v>35</v>
      </c>
      <c r="H34" s="102">
        <f t="shared" si="11"/>
        <v>35</v>
      </c>
      <c r="I34" s="102">
        <f t="shared" si="11"/>
        <v>35</v>
      </c>
    </row>
    <row r="35" spans="1:9" s="8" customFormat="1" ht="12">
      <c r="A35" s="21" t="s">
        <v>67</v>
      </c>
      <c r="B35" s="20" t="s">
        <v>22</v>
      </c>
      <c r="C35" s="20" t="s">
        <v>5</v>
      </c>
      <c r="D35" s="20" t="s">
        <v>14</v>
      </c>
      <c r="E35" s="20" t="s">
        <v>234</v>
      </c>
      <c r="F35" s="20" t="s">
        <v>65</v>
      </c>
      <c r="G35" s="102">
        <f t="shared" si="11"/>
        <v>35</v>
      </c>
      <c r="H35" s="102">
        <f t="shared" si="11"/>
        <v>35</v>
      </c>
      <c r="I35" s="102">
        <f t="shared" si="11"/>
        <v>35</v>
      </c>
    </row>
    <row r="36" spans="1:9" s="8" customFormat="1" ht="12">
      <c r="A36" s="21" t="s">
        <v>87</v>
      </c>
      <c r="B36" s="20" t="s">
        <v>22</v>
      </c>
      <c r="C36" s="20" t="s">
        <v>5</v>
      </c>
      <c r="D36" s="20" t="s">
        <v>14</v>
      </c>
      <c r="E36" s="20" t="s">
        <v>234</v>
      </c>
      <c r="F36" s="20" t="s">
        <v>66</v>
      </c>
      <c r="G36" s="102">
        <v>35</v>
      </c>
      <c r="H36" s="103">
        <v>35</v>
      </c>
      <c r="I36" s="103">
        <v>35</v>
      </c>
    </row>
    <row r="37" spans="1:9" s="2" customFormat="1" ht="12">
      <c r="A37" s="21" t="s">
        <v>88</v>
      </c>
      <c r="B37" s="20" t="s">
        <v>22</v>
      </c>
      <c r="C37" s="20" t="s">
        <v>5</v>
      </c>
      <c r="D37" s="20" t="s">
        <v>14</v>
      </c>
      <c r="E37" s="20" t="s">
        <v>142</v>
      </c>
      <c r="F37" s="20"/>
      <c r="G37" s="102">
        <f>G52+G38+G44+G47+G59</f>
        <v>27502.6</v>
      </c>
      <c r="H37" s="102">
        <f t="shared" ref="H37:I37" si="12">H52+H38+H44+H47+H59</f>
        <v>27746.000000000004</v>
      </c>
      <c r="I37" s="102">
        <f t="shared" si="12"/>
        <v>28731.1</v>
      </c>
    </row>
    <row r="38" spans="1:9" s="52" customFormat="1" ht="12">
      <c r="A38" s="21" t="s">
        <v>325</v>
      </c>
      <c r="B38" s="78" t="s">
        <v>22</v>
      </c>
      <c r="C38" s="78" t="s">
        <v>5</v>
      </c>
      <c r="D38" s="78" t="s">
        <v>14</v>
      </c>
      <c r="E38" s="78" t="s">
        <v>308</v>
      </c>
      <c r="F38" s="78"/>
      <c r="G38" s="104">
        <f>G39</f>
        <v>1464.6</v>
      </c>
      <c r="H38" s="104">
        <f t="shared" ref="H38:I38" si="13">H39</f>
        <v>1477.4</v>
      </c>
      <c r="I38" s="104">
        <f t="shared" si="13"/>
        <v>1529.3</v>
      </c>
    </row>
    <row r="39" spans="1:9" s="2" customFormat="1" ht="36">
      <c r="A39" s="21" t="s">
        <v>420</v>
      </c>
      <c r="B39" s="20" t="s">
        <v>22</v>
      </c>
      <c r="C39" s="20" t="s">
        <v>5</v>
      </c>
      <c r="D39" s="20" t="s">
        <v>14</v>
      </c>
      <c r="E39" s="20" t="s">
        <v>259</v>
      </c>
      <c r="F39" s="20"/>
      <c r="G39" s="102">
        <f>G40+G42</f>
        <v>1464.6</v>
      </c>
      <c r="H39" s="102">
        <f t="shared" ref="H39:I39" si="14">H40+H42</f>
        <v>1477.4</v>
      </c>
      <c r="I39" s="102">
        <f t="shared" si="14"/>
        <v>1529.3</v>
      </c>
    </row>
    <row r="40" spans="1:9" s="2" customFormat="1" ht="24">
      <c r="A40" s="21" t="s">
        <v>59</v>
      </c>
      <c r="B40" s="20" t="s">
        <v>22</v>
      </c>
      <c r="C40" s="20" t="s">
        <v>5</v>
      </c>
      <c r="D40" s="20" t="s">
        <v>14</v>
      </c>
      <c r="E40" s="20" t="s">
        <v>259</v>
      </c>
      <c r="F40" s="20" t="s">
        <v>58</v>
      </c>
      <c r="G40" s="102">
        <f>G41</f>
        <v>1334.6</v>
      </c>
      <c r="H40" s="102">
        <f t="shared" ref="H40:I40" si="15">H41</f>
        <v>1347.4</v>
      </c>
      <c r="I40" s="102">
        <f t="shared" si="15"/>
        <v>1399.3</v>
      </c>
    </row>
    <row r="41" spans="1:9" s="2" customFormat="1" ht="12">
      <c r="A41" s="21" t="s">
        <v>61</v>
      </c>
      <c r="B41" s="20" t="s">
        <v>22</v>
      </c>
      <c r="C41" s="20" t="s">
        <v>5</v>
      </c>
      <c r="D41" s="20" t="s">
        <v>14</v>
      </c>
      <c r="E41" s="20" t="s">
        <v>259</v>
      </c>
      <c r="F41" s="20" t="s">
        <v>60</v>
      </c>
      <c r="G41" s="102">
        <v>1334.6</v>
      </c>
      <c r="H41" s="103">
        <v>1347.4</v>
      </c>
      <c r="I41" s="103">
        <v>1399.3</v>
      </c>
    </row>
    <row r="42" spans="1:9" s="2" customFormat="1" ht="12">
      <c r="A42" s="21" t="s">
        <v>67</v>
      </c>
      <c r="B42" s="20" t="s">
        <v>22</v>
      </c>
      <c r="C42" s="20" t="s">
        <v>5</v>
      </c>
      <c r="D42" s="20" t="s">
        <v>14</v>
      </c>
      <c r="E42" s="20" t="s">
        <v>259</v>
      </c>
      <c r="F42" s="20" t="s">
        <v>65</v>
      </c>
      <c r="G42" s="102">
        <f>G43</f>
        <v>130</v>
      </c>
      <c r="H42" s="102">
        <f t="shared" ref="H42:I42" si="16">H43</f>
        <v>130</v>
      </c>
      <c r="I42" s="102">
        <f t="shared" si="16"/>
        <v>130</v>
      </c>
    </row>
    <row r="43" spans="1:9" s="2" customFormat="1" ht="12">
      <c r="A43" s="21" t="s">
        <v>87</v>
      </c>
      <c r="B43" s="20" t="s">
        <v>22</v>
      </c>
      <c r="C43" s="20" t="s">
        <v>5</v>
      </c>
      <c r="D43" s="20" t="s">
        <v>14</v>
      </c>
      <c r="E43" s="20" t="s">
        <v>259</v>
      </c>
      <c r="F43" s="20" t="s">
        <v>66</v>
      </c>
      <c r="G43" s="102">
        <v>130</v>
      </c>
      <c r="H43" s="103">
        <v>130</v>
      </c>
      <c r="I43" s="103">
        <v>130</v>
      </c>
    </row>
    <row r="44" spans="1:9" s="52" customFormat="1" ht="36">
      <c r="A44" s="21" t="s">
        <v>258</v>
      </c>
      <c r="B44" s="20" t="s">
        <v>22</v>
      </c>
      <c r="C44" s="20" t="s">
        <v>5</v>
      </c>
      <c r="D44" s="20" t="s">
        <v>14</v>
      </c>
      <c r="E44" s="20" t="s">
        <v>143</v>
      </c>
      <c r="F44" s="20"/>
      <c r="G44" s="102">
        <f>G45</f>
        <v>7</v>
      </c>
      <c r="H44" s="102">
        <f t="shared" ref="H44:I45" si="17">H45</f>
        <v>7</v>
      </c>
      <c r="I44" s="102">
        <f t="shared" si="17"/>
        <v>7</v>
      </c>
    </row>
    <row r="45" spans="1:9" s="52" customFormat="1" ht="12">
      <c r="A45" s="21" t="s">
        <v>67</v>
      </c>
      <c r="B45" s="20" t="s">
        <v>22</v>
      </c>
      <c r="C45" s="20" t="s">
        <v>5</v>
      </c>
      <c r="D45" s="20" t="s">
        <v>14</v>
      </c>
      <c r="E45" s="20" t="s">
        <v>143</v>
      </c>
      <c r="F45" s="20" t="s">
        <v>65</v>
      </c>
      <c r="G45" s="102">
        <f>G46</f>
        <v>7</v>
      </c>
      <c r="H45" s="102">
        <f t="shared" si="17"/>
        <v>7</v>
      </c>
      <c r="I45" s="102">
        <f t="shared" si="17"/>
        <v>7</v>
      </c>
    </row>
    <row r="46" spans="1:9" s="52" customFormat="1" ht="12">
      <c r="A46" s="21" t="s">
        <v>87</v>
      </c>
      <c r="B46" s="20" t="s">
        <v>22</v>
      </c>
      <c r="C46" s="20" t="s">
        <v>5</v>
      </c>
      <c r="D46" s="20" t="s">
        <v>14</v>
      </c>
      <c r="E46" s="20" t="s">
        <v>143</v>
      </c>
      <c r="F46" s="20" t="s">
        <v>66</v>
      </c>
      <c r="G46" s="102">
        <v>7</v>
      </c>
      <c r="H46" s="105">
        <v>7</v>
      </c>
      <c r="I46" s="105">
        <v>7</v>
      </c>
    </row>
    <row r="47" spans="1:9" s="52" customFormat="1" ht="12">
      <c r="A47" s="21" t="s">
        <v>90</v>
      </c>
      <c r="B47" s="20" t="s">
        <v>22</v>
      </c>
      <c r="C47" s="20" t="s">
        <v>5</v>
      </c>
      <c r="D47" s="20" t="s">
        <v>14</v>
      </c>
      <c r="E47" s="20" t="s">
        <v>144</v>
      </c>
      <c r="F47" s="20"/>
      <c r="G47" s="102">
        <f>G48+G50</f>
        <v>366.1</v>
      </c>
      <c r="H47" s="102">
        <f t="shared" ref="H47:I47" si="18">H48+H50</f>
        <v>369.4</v>
      </c>
      <c r="I47" s="102">
        <f t="shared" si="18"/>
        <v>382.3</v>
      </c>
    </row>
    <row r="48" spans="1:9" s="52" customFormat="1" ht="24">
      <c r="A48" s="21" t="s">
        <v>59</v>
      </c>
      <c r="B48" s="20" t="s">
        <v>22</v>
      </c>
      <c r="C48" s="20" t="s">
        <v>5</v>
      </c>
      <c r="D48" s="20" t="s">
        <v>14</v>
      </c>
      <c r="E48" s="20" t="s">
        <v>144</v>
      </c>
      <c r="F48" s="20" t="s">
        <v>58</v>
      </c>
      <c r="G48" s="102">
        <f>G49</f>
        <v>331.1</v>
      </c>
      <c r="H48" s="102">
        <f t="shared" ref="H48:I48" si="19">H49</f>
        <v>334.4</v>
      </c>
      <c r="I48" s="102">
        <f t="shared" si="19"/>
        <v>347.3</v>
      </c>
    </row>
    <row r="49" spans="1:13" s="52" customFormat="1" ht="12">
      <c r="A49" s="21" t="s">
        <v>61</v>
      </c>
      <c r="B49" s="20" t="s">
        <v>22</v>
      </c>
      <c r="C49" s="20" t="s">
        <v>5</v>
      </c>
      <c r="D49" s="20" t="s">
        <v>14</v>
      </c>
      <c r="E49" s="20" t="s">
        <v>144</v>
      </c>
      <c r="F49" s="20" t="s">
        <v>60</v>
      </c>
      <c r="G49" s="102">
        <v>331.1</v>
      </c>
      <c r="H49" s="105">
        <f>369.4-35</f>
        <v>334.4</v>
      </c>
      <c r="I49" s="105">
        <f>382.3-35</f>
        <v>347.3</v>
      </c>
    </row>
    <row r="50" spans="1:13" s="52" customFormat="1" ht="12">
      <c r="A50" s="21" t="s">
        <v>67</v>
      </c>
      <c r="B50" s="20" t="s">
        <v>22</v>
      </c>
      <c r="C50" s="20" t="s">
        <v>5</v>
      </c>
      <c r="D50" s="20" t="s">
        <v>14</v>
      </c>
      <c r="E50" s="20" t="s">
        <v>144</v>
      </c>
      <c r="F50" s="20" t="s">
        <v>65</v>
      </c>
      <c r="G50" s="102">
        <f>G51</f>
        <v>35</v>
      </c>
      <c r="H50" s="102">
        <f t="shared" ref="H50:I50" si="20">H51</f>
        <v>35</v>
      </c>
      <c r="I50" s="102">
        <f t="shared" si="20"/>
        <v>35</v>
      </c>
    </row>
    <row r="51" spans="1:13" s="52" customFormat="1" ht="12">
      <c r="A51" s="21" t="s">
        <v>87</v>
      </c>
      <c r="B51" s="20" t="s">
        <v>22</v>
      </c>
      <c r="C51" s="20" t="s">
        <v>5</v>
      </c>
      <c r="D51" s="20" t="s">
        <v>14</v>
      </c>
      <c r="E51" s="20" t="s">
        <v>144</v>
      </c>
      <c r="F51" s="20" t="s">
        <v>66</v>
      </c>
      <c r="G51" s="102">
        <v>35</v>
      </c>
      <c r="H51" s="105">
        <v>35</v>
      </c>
      <c r="I51" s="105">
        <v>35</v>
      </c>
    </row>
    <row r="52" spans="1:13" s="52" customFormat="1" ht="12">
      <c r="A52" s="55" t="s">
        <v>57</v>
      </c>
      <c r="B52" s="20" t="s">
        <v>22</v>
      </c>
      <c r="C52" s="20" t="s">
        <v>5</v>
      </c>
      <c r="D52" s="20" t="s">
        <v>14</v>
      </c>
      <c r="E52" s="20" t="s">
        <v>145</v>
      </c>
      <c r="F52" s="20"/>
      <c r="G52" s="102">
        <f>G53+G55+G57</f>
        <v>25664.9</v>
      </c>
      <c r="H52" s="102">
        <f t="shared" ref="H52:I52" si="21">H53+H55+H57</f>
        <v>25892.2</v>
      </c>
      <c r="I52" s="102">
        <f t="shared" si="21"/>
        <v>26812.5</v>
      </c>
    </row>
    <row r="53" spans="1:13" s="52" customFormat="1" ht="24">
      <c r="A53" s="21" t="s">
        <v>59</v>
      </c>
      <c r="B53" s="20" t="s">
        <v>22</v>
      </c>
      <c r="C53" s="20" t="s">
        <v>5</v>
      </c>
      <c r="D53" s="20" t="s">
        <v>14</v>
      </c>
      <c r="E53" s="20" t="s">
        <v>145</v>
      </c>
      <c r="F53" s="20" t="s">
        <v>58</v>
      </c>
      <c r="G53" s="102">
        <f>G54</f>
        <v>24184.2</v>
      </c>
      <c r="H53" s="102">
        <f t="shared" ref="H53:I53" si="22">H54</f>
        <v>24411.5</v>
      </c>
      <c r="I53" s="102">
        <f t="shared" si="22"/>
        <v>25331.8</v>
      </c>
    </row>
    <row r="54" spans="1:13" s="52" customFormat="1" ht="12">
      <c r="A54" s="21" t="s">
        <v>61</v>
      </c>
      <c r="B54" s="20" t="s">
        <v>22</v>
      </c>
      <c r="C54" s="20" t="s">
        <v>5</v>
      </c>
      <c r="D54" s="20" t="s">
        <v>14</v>
      </c>
      <c r="E54" s="20" t="s">
        <v>145</v>
      </c>
      <c r="F54" s="20" t="s">
        <v>60</v>
      </c>
      <c r="G54" s="102">
        <f>18446+210+5528.2</f>
        <v>24184.2</v>
      </c>
      <c r="H54" s="102">
        <v>24411.5</v>
      </c>
      <c r="I54" s="102">
        <v>25331.8</v>
      </c>
    </row>
    <row r="55" spans="1:13" s="52" customFormat="1" ht="12">
      <c r="A55" s="21" t="s">
        <v>67</v>
      </c>
      <c r="B55" s="20" t="s">
        <v>22</v>
      </c>
      <c r="C55" s="20" t="s">
        <v>5</v>
      </c>
      <c r="D55" s="20" t="s">
        <v>14</v>
      </c>
      <c r="E55" s="20" t="s">
        <v>145</v>
      </c>
      <c r="F55" s="20" t="s">
        <v>65</v>
      </c>
      <c r="G55" s="102">
        <f>G56</f>
        <v>1446.5</v>
      </c>
      <c r="H55" s="102">
        <f t="shared" ref="H55:I55" si="23">H56</f>
        <v>1446.5</v>
      </c>
      <c r="I55" s="102">
        <f t="shared" si="23"/>
        <v>1446.5</v>
      </c>
    </row>
    <row r="56" spans="1:13" s="52" customFormat="1" ht="12">
      <c r="A56" s="21" t="s">
        <v>87</v>
      </c>
      <c r="B56" s="20" t="s">
        <v>22</v>
      </c>
      <c r="C56" s="20" t="s">
        <v>5</v>
      </c>
      <c r="D56" s="20" t="s">
        <v>14</v>
      </c>
      <c r="E56" s="20" t="s">
        <v>145</v>
      </c>
      <c r="F56" s="20" t="s">
        <v>66</v>
      </c>
      <c r="G56" s="102">
        <v>1446.5</v>
      </c>
      <c r="H56" s="105">
        <v>1446.5</v>
      </c>
      <c r="I56" s="105">
        <v>1446.5</v>
      </c>
    </row>
    <row r="57" spans="1:13" s="52" customFormat="1" ht="12">
      <c r="A57" s="21" t="s">
        <v>69</v>
      </c>
      <c r="B57" s="20" t="s">
        <v>22</v>
      </c>
      <c r="C57" s="20" t="s">
        <v>5</v>
      </c>
      <c r="D57" s="20" t="s">
        <v>14</v>
      </c>
      <c r="E57" s="20" t="s">
        <v>145</v>
      </c>
      <c r="F57" s="20" t="s">
        <v>22</v>
      </c>
      <c r="G57" s="102">
        <f>G58</f>
        <v>34.200000000000003</v>
      </c>
      <c r="H57" s="102">
        <f t="shared" ref="H57:I57" si="24">H58</f>
        <v>34.200000000000003</v>
      </c>
      <c r="I57" s="102">
        <f t="shared" si="24"/>
        <v>34.200000000000003</v>
      </c>
    </row>
    <row r="58" spans="1:13" s="52" customFormat="1" ht="12">
      <c r="A58" s="21" t="s">
        <v>70</v>
      </c>
      <c r="B58" s="20" t="s">
        <v>22</v>
      </c>
      <c r="C58" s="20" t="s">
        <v>5</v>
      </c>
      <c r="D58" s="20" t="s">
        <v>14</v>
      </c>
      <c r="E58" s="20" t="s">
        <v>145</v>
      </c>
      <c r="F58" s="20" t="s">
        <v>68</v>
      </c>
      <c r="G58" s="102">
        <f>30.2+4</f>
        <v>34.200000000000003</v>
      </c>
      <c r="H58" s="105">
        <v>34.200000000000003</v>
      </c>
      <c r="I58" s="105">
        <v>34.200000000000003</v>
      </c>
    </row>
    <row r="59" spans="1:13" s="52" customFormat="1" ht="12" hidden="1">
      <c r="A59" s="21" t="s">
        <v>263</v>
      </c>
      <c r="B59" s="20" t="s">
        <v>22</v>
      </c>
      <c r="C59" s="20" t="s">
        <v>5</v>
      </c>
      <c r="D59" s="20" t="s">
        <v>14</v>
      </c>
      <c r="E59" s="20" t="s">
        <v>265</v>
      </c>
      <c r="F59" s="20"/>
      <c r="G59" s="102">
        <f>G60</f>
        <v>0</v>
      </c>
      <c r="H59" s="105"/>
      <c r="I59" s="105"/>
    </row>
    <row r="60" spans="1:13" s="52" customFormat="1" ht="24" hidden="1">
      <c r="A60" s="21" t="s">
        <v>59</v>
      </c>
      <c r="B60" s="20" t="s">
        <v>22</v>
      </c>
      <c r="C60" s="20" t="s">
        <v>5</v>
      </c>
      <c r="D60" s="20" t="s">
        <v>14</v>
      </c>
      <c r="E60" s="20" t="s">
        <v>265</v>
      </c>
      <c r="F60" s="20" t="s">
        <v>264</v>
      </c>
      <c r="G60" s="102">
        <f>G61</f>
        <v>0</v>
      </c>
      <c r="H60" s="105"/>
      <c r="I60" s="105"/>
    </row>
    <row r="61" spans="1:13" s="52" customFormat="1" ht="12" hidden="1">
      <c r="A61" s="21" t="s">
        <v>61</v>
      </c>
      <c r="B61" s="20" t="s">
        <v>22</v>
      </c>
      <c r="C61" s="20" t="s">
        <v>5</v>
      </c>
      <c r="D61" s="20" t="s">
        <v>14</v>
      </c>
      <c r="E61" s="20" t="s">
        <v>265</v>
      </c>
      <c r="F61" s="20" t="s">
        <v>60</v>
      </c>
      <c r="G61" s="102"/>
      <c r="H61" s="105"/>
      <c r="I61" s="105"/>
    </row>
    <row r="62" spans="1:13" s="56" customFormat="1" ht="12">
      <c r="A62" s="22" t="s">
        <v>133</v>
      </c>
      <c r="B62" s="18" t="s">
        <v>22</v>
      </c>
      <c r="C62" s="18" t="s">
        <v>5</v>
      </c>
      <c r="D62" s="18" t="s">
        <v>8</v>
      </c>
      <c r="E62" s="18"/>
      <c r="F62" s="18"/>
      <c r="G62" s="101">
        <f t="shared" ref="G62:I65" si="25">G63</f>
        <v>6.8</v>
      </c>
      <c r="H62" s="101">
        <f t="shared" si="25"/>
        <v>62.9</v>
      </c>
      <c r="I62" s="101">
        <f t="shared" si="25"/>
        <v>2.8</v>
      </c>
      <c r="J62" s="92"/>
      <c r="K62" s="92"/>
      <c r="L62" s="92"/>
      <c r="M62" s="92"/>
    </row>
    <row r="63" spans="1:13" s="52" customFormat="1" ht="12">
      <c r="A63" s="21" t="s">
        <v>88</v>
      </c>
      <c r="B63" s="20" t="s">
        <v>22</v>
      </c>
      <c r="C63" s="20" t="s">
        <v>5</v>
      </c>
      <c r="D63" s="20" t="s">
        <v>8</v>
      </c>
      <c r="E63" s="20" t="s">
        <v>142</v>
      </c>
      <c r="F63" s="20"/>
      <c r="G63" s="102">
        <f t="shared" si="25"/>
        <v>6.8</v>
      </c>
      <c r="H63" s="102">
        <f t="shared" si="25"/>
        <v>62.9</v>
      </c>
      <c r="I63" s="102">
        <f t="shared" si="25"/>
        <v>2.8</v>
      </c>
    </row>
    <row r="64" spans="1:13" s="52" customFormat="1" ht="24">
      <c r="A64" s="21" t="s">
        <v>248</v>
      </c>
      <c r="B64" s="20" t="s">
        <v>22</v>
      </c>
      <c r="C64" s="20" t="s">
        <v>5</v>
      </c>
      <c r="D64" s="20" t="s">
        <v>8</v>
      </c>
      <c r="E64" s="20" t="s">
        <v>146</v>
      </c>
      <c r="F64" s="20"/>
      <c r="G64" s="102">
        <f t="shared" si="25"/>
        <v>6.8</v>
      </c>
      <c r="H64" s="102">
        <f t="shared" si="25"/>
        <v>62.9</v>
      </c>
      <c r="I64" s="102">
        <f t="shared" si="25"/>
        <v>2.8</v>
      </c>
    </row>
    <row r="65" spans="1:13" s="52" customFormat="1" ht="12">
      <c r="A65" s="21" t="s">
        <v>67</v>
      </c>
      <c r="B65" s="20" t="s">
        <v>22</v>
      </c>
      <c r="C65" s="20" t="s">
        <v>5</v>
      </c>
      <c r="D65" s="20" t="s">
        <v>8</v>
      </c>
      <c r="E65" s="20" t="s">
        <v>146</v>
      </c>
      <c r="F65" s="20" t="s">
        <v>65</v>
      </c>
      <c r="G65" s="102">
        <f t="shared" si="25"/>
        <v>6.8</v>
      </c>
      <c r="H65" s="102">
        <f t="shared" si="25"/>
        <v>62.9</v>
      </c>
      <c r="I65" s="102">
        <f t="shared" si="25"/>
        <v>2.8</v>
      </c>
    </row>
    <row r="66" spans="1:13" s="52" customFormat="1" ht="12">
      <c r="A66" s="21" t="s">
        <v>87</v>
      </c>
      <c r="B66" s="20" t="s">
        <v>22</v>
      </c>
      <c r="C66" s="20" t="s">
        <v>5</v>
      </c>
      <c r="D66" s="20" t="s">
        <v>8</v>
      </c>
      <c r="E66" s="20" t="s">
        <v>146</v>
      </c>
      <c r="F66" s="20" t="s">
        <v>66</v>
      </c>
      <c r="G66" s="102">
        <v>6.8</v>
      </c>
      <c r="H66" s="105">
        <v>62.9</v>
      </c>
      <c r="I66" s="105">
        <v>2.8</v>
      </c>
    </row>
    <row r="67" spans="1:13" s="52" customFormat="1" ht="24">
      <c r="A67" s="22" t="s">
        <v>29</v>
      </c>
      <c r="B67" s="18" t="s">
        <v>22</v>
      </c>
      <c r="C67" s="18" t="s">
        <v>5</v>
      </c>
      <c r="D67" s="18" t="s">
        <v>15</v>
      </c>
      <c r="E67" s="18"/>
      <c r="F67" s="18"/>
      <c r="G67" s="101">
        <f>G68</f>
        <v>1809.7</v>
      </c>
      <c r="H67" s="101">
        <f t="shared" ref="H67:I68" si="26">H68</f>
        <v>1826.7</v>
      </c>
      <c r="I67" s="101">
        <f t="shared" si="26"/>
        <v>1895.5</v>
      </c>
    </row>
    <row r="68" spans="1:13" s="86" customFormat="1" ht="12">
      <c r="A68" s="21" t="s">
        <v>88</v>
      </c>
      <c r="B68" s="20" t="s">
        <v>22</v>
      </c>
      <c r="C68" s="20" t="s">
        <v>5</v>
      </c>
      <c r="D68" s="20" t="s">
        <v>15</v>
      </c>
      <c r="E68" s="20" t="s">
        <v>142</v>
      </c>
      <c r="F68" s="20"/>
      <c r="G68" s="102">
        <f>G69</f>
        <v>1809.7</v>
      </c>
      <c r="H68" s="102">
        <f t="shared" si="26"/>
        <v>1826.7</v>
      </c>
      <c r="I68" s="102">
        <f t="shared" si="26"/>
        <v>1895.5</v>
      </c>
      <c r="J68" s="93"/>
      <c r="K68" s="93"/>
      <c r="L68" s="93"/>
      <c r="M68" s="93"/>
    </row>
    <row r="69" spans="1:13" s="54" customFormat="1" ht="12">
      <c r="A69" s="55" t="s">
        <v>57</v>
      </c>
      <c r="B69" s="20" t="s">
        <v>22</v>
      </c>
      <c r="C69" s="20" t="s">
        <v>5</v>
      </c>
      <c r="D69" s="20" t="s">
        <v>15</v>
      </c>
      <c r="E69" s="20" t="s">
        <v>145</v>
      </c>
      <c r="F69" s="20"/>
      <c r="G69" s="102">
        <f>G70+G72+G74</f>
        <v>1809.7</v>
      </c>
      <c r="H69" s="102">
        <f t="shared" ref="H69:I69" si="27">H70+H72+H74</f>
        <v>1826.7</v>
      </c>
      <c r="I69" s="102">
        <f t="shared" si="27"/>
        <v>1895.5</v>
      </c>
      <c r="J69" s="52"/>
      <c r="K69" s="52"/>
      <c r="L69" s="52"/>
      <c r="M69" s="52"/>
    </row>
    <row r="70" spans="1:13" s="54" customFormat="1" ht="24">
      <c r="A70" s="21" t="s">
        <v>59</v>
      </c>
      <c r="B70" s="20" t="s">
        <v>22</v>
      </c>
      <c r="C70" s="20" t="s">
        <v>5</v>
      </c>
      <c r="D70" s="20" t="s">
        <v>15</v>
      </c>
      <c r="E70" s="20" t="s">
        <v>145</v>
      </c>
      <c r="F70" s="20" t="s">
        <v>58</v>
      </c>
      <c r="G70" s="102">
        <f>G71</f>
        <v>1808.4</v>
      </c>
      <c r="H70" s="102">
        <f t="shared" ref="H70:I70" si="28">H71</f>
        <v>1825.4</v>
      </c>
      <c r="I70" s="102">
        <f t="shared" si="28"/>
        <v>1894.2</v>
      </c>
      <c r="J70" s="52"/>
      <c r="K70" s="52"/>
      <c r="L70" s="52"/>
      <c r="M70" s="52"/>
    </row>
    <row r="71" spans="1:13" s="54" customFormat="1" ht="12">
      <c r="A71" s="21" t="s">
        <v>61</v>
      </c>
      <c r="B71" s="20" t="s">
        <v>22</v>
      </c>
      <c r="C71" s="20" t="s">
        <v>5</v>
      </c>
      <c r="D71" s="20" t="s">
        <v>15</v>
      </c>
      <c r="E71" s="20" t="s">
        <v>145</v>
      </c>
      <c r="F71" s="20" t="s">
        <v>60</v>
      </c>
      <c r="G71" s="102">
        <f>1808.4</f>
        <v>1808.4</v>
      </c>
      <c r="H71" s="102">
        <v>1825.4</v>
      </c>
      <c r="I71" s="102">
        <v>1894.2</v>
      </c>
      <c r="J71" s="52"/>
      <c r="K71" s="52"/>
      <c r="L71" s="52"/>
      <c r="M71" s="52"/>
    </row>
    <row r="72" spans="1:13" s="54" customFormat="1" ht="12">
      <c r="A72" s="21" t="s">
        <v>67</v>
      </c>
      <c r="B72" s="20" t="s">
        <v>22</v>
      </c>
      <c r="C72" s="20" t="s">
        <v>5</v>
      </c>
      <c r="D72" s="20" t="s">
        <v>15</v>
      </c>
      <c r="E72" s="20" t="s">
        <v>145</v>
      </c>
      <c r="F72" s="20" t="s">
        <v>65</v>
      </c>
      <c r="G72" s="102">
        <f>G73</f>
        <v>1.3</v>
      </c>
      <c r="H72" s="102">
        <f t="shared" ref="H72:I72" si="29">H73</f>
        <v>1.3</v>
      </c>
      <c r="I72" s="102">
        <f t="shared" si="29"/>
        <v>1.3</v>
      </c>
      <c r="J72" s="52"/>
      <c r="K72" s="52"/>
      <c r="L72" s="52"/>
      <c r="M72" s="52"/>
    </row>
    <row r="73" spans="1:13" s="54" customFormat="1" ht="12">
      <c r="A73" s="21" t="s">
        <v>87</v>
      </c>
      <c r="B73" s="20" t="s">
        <v>22</v>
      </c>
      <c r="C73" s="20" t="s">
        <v>5</v>
      </c>
      <c r="D73" s="20" t="s">
        <v>15</v>
      </c>
      <c r="E73" s="20" t="s">
        <v>145</v>
      </c>
      <c r="F73" s="20" t="s">
        <v>66</v>
      </c>
      <c r="G73" s="102">
        <v>1.3</v>
      </c>
      <c r="H73" s="105">
        <v>1.3</v>
      </c>
      <c r="I73" s="105">
        <v>1.3</v>
      </c>
      <c r="J73" s="52"/>
      <c r="K73" s="52"/>
      <c r="L73" s="52"/>
      <c r="M73" s="52"/>
    </row>
    <row r="74" spans="1:13" s="54" customFormat="1" ht="12" hidden="1">
      <c r="A74" s="21" t="s">
        <v>69</v>
      </c>
      <c r="B74" s="20" t="s">
        <v>22</v>
      </c>
      <c r="C74" s="20" t="s">
        <v>5</v>
      </c>
      <c r="D74" s="20" t="s">
        <v>15</v>
      </c>
      <c r="E74" s="20" t="s">
        <v>145</v>
      </c>
      <c r="F74" s="20" t="s">
        <v>22</v>
      </c>
      <c r="G74" s="102">
        <f>G75</f>
        <v>0</v>
      </c>
      <c r="H74" s="106"/>
      <c r="I74" s="106"/>
      <c r="J74" s="52"/>
      <c r="K74" s="52"/>
      <c r="L74" s="52"/>
      <c r="M74" s="52"/>
    </row>
    <row r="75" spans="1:13" s="54" customFormat="1" ht="12" hidden="1">
      <c r="A75" s="21" t="s">
        <v>70</v>
      </c>
      <c r="B75" s="20" t="s">
        <v>22</v>
      </c>
      <c r="C75" s="20" t="s">
        <v>5</v>
      </c>
      <c r="D75" s="20" t="s">
        <v>15</v>
      </c>
      <c r="E75" s="20" t="s">
        <v>145</v>
      </c>
      <c r="F75" s="20" t="s">
        <v>68</v>
      </c>
      <c r="G75" s="102">
        <v>0</v>
      </c>
      <c r="H75" s="106"/>
      <c r="I75" s="106"/>
      <c r="J75" s="52"/>
      <c r="K75" s="52"/>
      <c r="L75" s="52"/>
      <c r="M75" s="52"/>
    </row>
    <row r="76" spans="1:13" s="56" customFormat="1" ht="12">
      <c r="A76" s="22" t="s">
        <v>50</v>
      </c>
      <c r="B76" s="18" t="s">
        <v>22</v>
      </c>
      <c r="C76" s="18" t="s">
        <v>5</v>
      </c>
      <c r="D76" s="18" t="s">
        <v>47</v>
      </c>
      <c r="E76" s="18"/>
      <c r="F76" s="18"/>
      <c r="G76" s="101">
        <f>G89+G102+G77+G98+G85</f>
        <v>9916.2000000000007</v>
      </c>
      <c r="H76" s="101">
        <f>H89+H102+H77+H98+H85</f>
        <v>10088.6</v>
      </c>
      <c r="I76" s="101">
        <f>I89+I102+I77+I98+I85</f>
        <v>10436.299999999999</v>
      </c>
      <c r="J76" s="92"/>
      <c r="K76" s="92"/>
      <c r="L76" s="92"/>
      <c r="M76" s="92"/>
    </row>
    <row r="77" spans="1:13" s="52" customFormat="1" ht="36">
      <c r="A77" s="21" t="s">
        <v>523</v>
      </c>
      <c r="B77" s="20" t="s">
        <v>22</v>
      </c>
      <c r="C77" s="20" t="s">
        <v>5</v>
      </c>
      <c r="D77" s="20" t="s">
        <v>47</v>
      </c>
      <c r="E77" s="20" t="s">
        <v>147</v>
      </c>
      <c r="F77" s="20"/>
      <c r="G77" s="102">
        <f>G78</f>
        <v>78</v>
      </c>
      <c r="H77" s="102">
        <f t="shared" ref="H77:I77" si="30">H78</f>
        <v>78</v>
      </c>
      <c r="I77" s="102">
        <f t="shared" si="30"/>
        <v>78</v>
      </c>
    </row>
    <row r="78" spans="1:13" s="52" customFormat="1" ht="12">
      <c r="A78" s="21" t="s">
        <v>524</v>
      </c>
      <c r="B78" s="20" t="s">
        <v>22</v>
      </c>
      <c r="C78" s="20" t="s">
        <v>5</v>
      </c>
      <c r="D78" s="20" t="s">
        <v>47</v>
      </c>
      <c r="E78" s="20" t="s">
        <v>148</v>
      </c>
      <c r="F78" s="20"/>
      <c r="G78" s="102">
        <f>G79+G82</f>
        <v>78</v>
      </c>
      <c r="H78" s="102">
        <f>H79+H82</f>
        <v>78</v>
      </c>
      <c r="I78" s="102">
        <f>I79+I82</f>
        <v>78</v>
      </c>
    </row>
    <row r="79" spans="1:13" s="52" customFormat="1" ht="24">
      <c r="A79" s="21" t="s">
        <v>266</v>
      </c>
      <c r="B79" s="20" t="s">
        <v>22</v>
      </c>
      <c r="C79" s="20" t="s">
        <v>5</v>
      </c>
      <c r="D79" s="20" t="s">
        <v>47</v>
      </c>
      <c r="E79" s="20" t="s">
        <v>267</v>
      </c>
      <c r="F79" s="20"/>
      <c r="G79" s="102">
        <f>G80</f>
        <v>78</v>
      </c>
      <c r="H79" s="102">
        <f t="shared" ref="H79:I80" si="31">H80</f>
        <v>78</v>
      </c>
      <c r="I79" s="102">
        <f t="shared" si="31"/>
        <v>78</v>
      </c>
    </row>
    <row r="80" spans="1:13" s="52" customFormat="1" ht="12">
      <c r="A80" s="21" t="s">
        <v>93</v>
      </c>
      <c r="B80" s="20" t="s">
        <v>22</v>
      </c>
      <c r="C80" s="20" t="s">
        <v>5</v>
      </c>
      <c r="D80" s="20" t="s">
        <v>47</v>
      </c>
      <c r="E80" s="20" t="s">
        <v>267</v>
      </c>
      <c r="F80" s="20" t="s">
        <v>92</v>
      </c>
      <c r="G80" s="102">
        <f>G81</f>
        <v>78</v>
      </c>
      <c r="H80" s="102">
        <f t="shared" si="31"/>
        <v>78</v>
      </c>
      <c r="I80" s="102">
        <f t="shared" si="31"/>
        <v>78</v>
      </c>
    </row>
    <row r="81" spans="1:13" s="52" customFormat="1" ht="24">
      <c r="A81" s="21" t="s">
        <v>254</v>
      </c>
      <c r="B81" s="20" t="s">
        <v>22</v>
      </c>
      <c r="C81" s="20" t="s">
        <v>5</v>
      </c>
      <c r="D81" s="20" t="s">
        <v>47</v>
      </c>
      <c r="E81" s="20" t="s">
        <v>267</v>
      </c>
      <c r="F81" s="20" t="s">
        <v>255</v>
      </c>
      <c r="G81" s="102">
        <v>78</v>
      </c>
      <c r="H81" s="105">
        <v>78</v>
      </c>
      <c r="I81" s="105">
        <v>78</v>
      </c>
    </row>
    <row r="82" spans="1:13" s="52" customFormat="1" ht="12" hidden="1">
      <c r="A82" s="21" t="s">
        <v>268</v>
      </c>
      <c r="B82" s="20" t="s">
        <v>22</v>
      </c>
      <c r="C82" s="20" t="s">
        <v>5</v>
      </c>
      <c r="D82" s="20" t="s">
        <v>47</v>
      </c>
      <c r="E82" s="20" t="s">
        <v>149</v>
      </c>
      <c r="F82" s="20"/>
      <c r="G82" s="102">
        <f>G83</f>
        <v>0</v>
      </c>
      <c r="H82" s="105"/>
      <c r="I82" s="105"/>
    </row>
    <row r="83" spans="1:13" s="52" customFormat="1" ht="12" hidden="1">
      <c r="A83" s="21" t="s">
        <v>93</v>
      </c>
      <c r="B83" s="20" t="s">
        <v>22</v>
      </c>
      <c r="C83" s="20" t="s">
        <v>5</v>
      </c>
      <c r="D83" s="20" t="s">
        <v>47</v>
      </c>
      <c r="E83" s="20" t="s">
        <v>149</v>
      </c>
      <c r="F83" s="20" t="s">
        <v>92</v>
      </c>
      <c r="G83" s="102">
        <f>G84</f>
        <v>0</v>
      </c>
      <c r="H83" s="105"/>
      <c r="I83" s="105"/>
    </row>
    <row r="84" spans="1:13" s="52" customFormat="1" ht="12" hidden="1">
      <c r="A84" s="21" t="s">
        <v>254</v>
      </c>
      <c r="B84" s="20" t="s">
        <v>22</v>
      </c>
      <c r="C84" s="20" t="s">
        <v>5</v>
      </c>
      <c r="D84" s="20" t="s">
        <v>47</v>
      </c>
      <c r="E84" s="20" t="s">
        <v>149</v>
      </c>
      <c r="F84" s="20" t="s">
        <v>255</v>
      </c>
      <c r="G84" s="102"/>
      <c r="H84" s="105"/>
      <c r="I84" s="105"/>
    </row>
    <row r="85" spans="1:13" s="52" customFormat="1" ht="24" hidden="1">
      <c r="A85" s="21" t="s">
        <v>290</v>
      </c>
      <c r="B85" s="20" t="s">
        <v>22</v>
      </c>
      <c r="C85" s="20" t="s">
        <v>5</v>
      </c>
      <c r="D85" s="20" t="s">
        <v>47</v>
      </c>
      <c r="E85" s="20" t="s">
        <v>161</v>
      </c>
      <c r="F85" s="20"/>
      <c r="G85" s="102">
        <f t="shared" ref="G85:I87" si="32">G86</f>
        <v>0</v>
      </c>
      <c r="H85" s="102">
        <f t="shared" si="32"/>
        <v>0</v>
      </c>
      <c r="I85" s="102">
        <f t="shared" si="32"/>
        <v>0</v>
      </c>
    </row>
    <row r="86" spans="1:13" s="52" customFormat="1" ht="12" hidden="1">
      <c r="A86" s="21" t="s">
        <v>98</v>
      </c>
      <c r="B86" s="20" t="s">
        <v>22</v>
      </c>
      <c r="C86" s="20" t="s">
        <v>5</v>
      </c>
      <c r="D86" s="20" t="s">
        <v>47</v>
      </c>
      <c r="E86" s="20" t="s">
        <v>163</v>
      </c>
      <c r="F86" s="20"/>
      <c r="G86" s="102">
        <f t="shared" si="32"/>
        <v>0</v>
      </c>
      <c r="H86" s="102">
        <f t="shared" si="32"/>
        <v>0</v>
      </c>
      <c r="I86" s="102">
        <f t="shared" si="32"/>
        <v>0</v>
      </c>
    </row>
    <row r="87" spans="1:13" s="52" customFormat="1" ht="12" hidden="1">
      <c r="A87" s="24" t="s">
        <v>67</v>
      </c>
      <c r="B87" s="20" t="s">
        <v>22</v>
      </c>
      <c r="C87" s="20" t="s">
        <v>5</v>
      </c>
      <c r="D87" s="20" t="s">
        <v>47</v>
      </c>
      <c r="E87" s="20" t="s">
        <v>163</v>
      </c>
      <c r="F87" s="20" t="s">
        <v>65</v>
      </c>
      <c r="G87" s="102">
        <f t="shared" si="32"/>
        <v>0</v>
      </c>
      <c r="H87" s="102">
        <f t="shared" si="32"/>
        <v>0</v>
      </c>
      <c r="I87" s="102">
        <f t="shared" si="32"/>
        <v>0</v>
      </c>
    </row>
    <row r="88" spans="1:13" s="52" customFormat="1" ht="12" hidden="1">
      <c r="A88" s="24" t="s">
        <v>85</v>
      </c>
      <c r="B88" s="20" t="s">
        <v>22</v>
      </c>
      <c r="C88" s="20" t="s">
        <v>5</v>
      </c>
      <c r="D88" s="20" t="s">
        <v>47</v>
      </c>
      <c r="E88" s="20" t="s">
        <v>163</v>
      </c>
      <c r="F88" s="20" t="s">
        <v>66</v>
      </c>
      <c r="G88" s="102"/>
      <c r="H88" s="105"/>
      <c r="I88" s="105"/>
    </row>
    <row r="89" spans="1:13" s="54" customFormat="1" ht="12">
      <c r="A89" s="21" t="s">
        <v>71</v>
      </c>
      <c r="B89" s="20" t="s">
        <v>22</v>
      </c>
      <c r="C89" s="20" t="s">
        <v>5</v>
      </c>
      <c r="D89" s="20" t="s">
        <v>47</v>
      </c>
      <c r="E89" s="20" t="s">
        <v>150</v>
      </c>
      <c r="F89" s="20"/>
      <c r="G89" s="102">
        <f>G90</f>
        <v>9468.2000000000007</v>
      </c>
      <c r="H89" s="102">
        <f t="shared" ref="H89:I89" si="33">H90</f>
        <v>9640.6</v>
      </c>
      <c r="I89" s="102">
        <f t="shared" si="33"/>
        <v>9988.2999999999993</v>
      </c>
      <c r="J89" s="52"/>
      <c r="K89" s="52"/>
      <c r="L89" s="52"/>
      <c r="M89" s="52"/>
    </row>
    <row r="90" spans="1:13" s="54" customFormat="1" ht="12">
      <c r="A90" s="21" t="s">
        <v>72</v>
      </c>
      <c r="B90" s="20" t="s">
        <v>22</v>
      </c>
      <c r="C90" s="20" t="s">
        <v>5</v>
      </c>
      <c r="D90" s="20" t="s">
        <v>47</v>
      </c>
      <c r="E90" s="20" t="s">
        <v>151</v>
      </c>
      <c r="F90" s="20"/>
      <c r="G90" s="102">
        <f>G91+G93+G95</f>
        <v>9468.2000000000007</v>
      </c>
      <c r="H90" s="102">
        <f t="shared" ref="H90:I90" si="34">H91+H93+H95</f>
        <v>9640.6</v>
      </c>
      <c r="I90" s="102">
        <f t="shared" si="34"/>
        <v>9988.2999999999993</v>
      </c>
      <c r="J90" s="52"/>
      <c r="K90" s="52"/>
      <c r="L90" s="52"/>
      <c r="M90" s="52"/>
    </row>
    <row r="91" spans="1:13" s="54" customFormat="1" ht="24">
      <c r="A91" s="21" t="s">
        <v>59</v>
      </c>
      <c r="B91" s="20" t="s">
        <v>22</v>
      </c>
      <c r="C91" s="20" t="s">
        <v>5</v>
      </c>
      <c r="D91" s="20" t="s">
        <v>47</v>
      </c>
      <c r="E91" s="20" t="s">
        <v>151</v>
      </c>
      <c r="F91" s="20" t="s">
        <v>58</v>
      </c>
      <c r="G91" s="102">
        <f>G92</f>
        <v>5951.2</v>
      </c>
      <c r="H91" s="102">
        <f t="shared" ref="H91:I91" si="35">H92</f>
        <v>6007.1</v>
      </c>
      <c r="I91" s="102">
        <f t="shared" si="35"/>
        <v>6233.6</v>
      </c>
      <c r="J91" s="52"/>
      <c r="K91" s="52"/>
      <c r="L91" s="52"/>
      <c r="M91" s="52"/>
    </row>
    <row r="92" spans="1:13" s="54" customFormat="1" ht="12">
      <c r="A92" s="21" t="s">
        <v>74</v>
      </c>
      <c r="B92" s="20" t="s">
        <v>22</v>
      </c>
      <c r="C92" s="20" t="s">
        <v>5</v>
      </c>
      <c r="D92" s="20" t="s">
        <v>47</v>
      </c>
      <c r="E92" s="20" t="s">
        <v>151</v>
      </c>
      <c r="F92" s="20" t="s">
        <v>73</v>
      </c>
      <c r="G92" s="102">
        <f>4289+372.9+1289.3</f>
        <v>5951.2</v>
      </c>
      <c r="H92" s="102">
        <v>6007.1</v>
      </c>
      <c r="I92" s="102">
        <v>6233.6</v>
      </c>
      <c r="J92" s="52"/>
      <c r="K92" s="52"/>
      <c r="L92" s="52"/>
      <c r="M92" s="52"/>
    </row>
    <row r="93" spans="1:13" s="54" customFormat="1" ht="12">
      <c r="A93" s="21" t="s">
        <v>67</v>
      </c>
      <c r="B93" s="20" t="s">
        <v>22</v>
      </c>
      <c r="C93" s="20" t="s">
        <v>5</v>
      </c>
      <c r="D93" s="20" t="s">
        <v>47</v>
      </c>
      <c r="E93" s="20" t="s">
        <v>151</v>
      </c>
      <c r="F93" s="20" t="s">
        <v>65</v>
      </c>
      <c r="G93" s="102">
        <f>G94</f>
        <v>3498</v>
      </c>
      <c r="H93" s="102">
        <f t="shared" ref="H93:I93" si="36">H94</f>
        <v>3614.5</v>
      </c>
      <c r="I93" s="102">
        <f t="shared" si="36"/>
        <v>3735.7</v>
      </c>
      <c r="J93" s="52"/>
      <c r="K93" s="52"/>
      <c r="L93" s="52"/>
      <c r="M93" s="52"/>
    </row>
    <row r="94" spans="1:13" s="54" customFormat="1" ht="12">
      <c r="A94" s="21" t="s">
        <v>87</v>
      </c>
      <c r="B94" s="20" t="s">
        <v>22</v>
      </c>
      <c r="C94" s="20" t="s">
        <v>5</v>
      </c>
      <c r="D94" s="20" t="s">
        <v>47</v>
      </c>
      <c r="E94" s="20" t="s">
        <v>151</v>
      </c>
      <c r="F94" s="20" t="s">
        <v>66</v>
      </c>
      <c r="G94" s="102">
        <f>585.1+2912.9</f>
        <v>3498</v>
      </c>
      <c r="H94" s="105">
        <v>3614.5</v>
      </c>
      <c r="I94" s="105">
        <v>3735.7</v>
      </c>
      <c r="J94" s="52"/>
      <c r="K94" s="52"/>
      <c r="L94" s="52"/>
      <c r="M94" s="52"/>
    </row>
    <row r="95" spans="1:13" s="54" customFormat="1" ht="12">
      <c r="A95" s="21" t="s">
        <v>69</v>
      </c>
      <c r="B95" s="20" t="s">
        <v>22</v>
      </c>
      <c r="C95" s="20" t="s">
        <v>5</v>
      </c>
      <c r="D95" s="20" t="s">
        <v>47</v>
      </c>
      <c r="E95" s="20" t="s">
        <v>151</v>
      </c>
      <c r="F95" s="20" t="s">
        <v>22</v>
      </c>
      <c r="G95" s="102">
        <f>G96+G97</f>
        <v>19</v>
      </c>
      <c r="H95" s="102">
        <f t="shared" ref="H95:I95" si="37">H96+H97</f>
        <v>19</v>
      </c>
      <c r="I95" s="102">
        <f t="shared" si="37"/>
        <v>19</v>
      </c>
      <c r="J95" s="52"/>
      <c r="K95" s="52"/>
      <c r="L95" s="52"/>
      <c r="M95" s="52"/>
    </row>
    <row r="96" spans="1:13" s="54" customFormat="1" ht="12" hidden="1">
      <c r="A96" s="21" t="s">
        <v>269</v>
      </c>
      <c r="B96" s="20" t="s">
        <v>22</v>
      </c>
      <c r="C96" s="20" t="s">
        <v>5</v>
      </c>
      <c r="D96" s="20" t="s">
        <v>47</v>
      </c>
      <c r="E96" s="20" t="s">
        <v>151</v>
      </c>
      <c r="F96" s="20" t="s">
        <v>270</v>
      </c>
      <c r="G96" s="102"/>
      <c r="H96" s="106"/>
      <c r="I96" s="106"/>
      <c r="J96" s="52"/>
      <c r="K96" s="52"/>
      <c r="L96" s="52"/>
      <c r="M96" s="52"/>
    </row>
    <row r="97" spans="1:13" s="54" customFormat="1" ht="14.25" customHeight="1">
      <c r="A97" s="21" t="s">
        <v>70</v>
      </c>
      <c r="B97" s="20" t="s">
        <v>22</v>
      </c>
      <c r="C97" s="20" t="s">
        <v>5</v>
      </c>
      <c r="D97" s="20" t="s">
        <v>47</v>
      </c>
      <c r="E97" s="20" t="s">
        <v>151</v>
      </c>
      <c r="F97" s="20" t="s">
        <v>68</v>
      </c>
      <c r="G97" s="102">
        <f>4+15</f>
        <v>19</v>
      </c>
      <c r="H97" s="105">
        <v>19</v>
      </c>
      <c r="I97" s="105">
        <v>19</v>
      </c>
      <c r="J97" s="52"/>
      <c r="K97" s="52"/>
      <c r="L97" s="52"/>
      <c r="M97" s="52"/>
    </row>
    <row r="98" spans="1:13" s="54" customFormat="1" ht="12" hidden="1">
      <c r="A98" s="21" t="s">
        <v>235</v>
      </c>
      <c r="B98" s="20" t="s">
        <v>22</v>
      </c>
      <c r="C98" s="20" t="s">
        <v>5</v>
      </c>
      <c r="D98" s="20" t="s">
        <v>47</v>
      </c>
      <c r="E98" s="20" t="s">
        <v>180</v>
      </c>
      <c r="F98" s="20"/>
      <c r="G98" s="102">
        <f t="shared" ref="G98:I100" si="38">G99</f>
        <v>0</v>
      </c>
      <c r="H98" s="102">
        <f t="shared" si="38"/>
        <v>0</v>
      </c>
      <c r="I98" s="102">
        <f t="shared" si="38"/>
        <v>0</v>
      </c>
      <c r="J98" s="52"/>
      <c r="K98" s="52"/>
      <c r="L98" s="52"/>
      <c r="M98" s="52"/>
    </row>
    <row r="99" spans="1:13" s="54" customFormat="1" ht="12" hidden="1">
      <c r="A99" s="21" t="s">
        <v>103</v>
      </c>
      <c r="B99" s="20" t="s">
        <v>22</v>
      </c>
      <c r="C99" s="20" t="s">
        <v>5</v>
      </c>
      <c r="D99" s="20" t="s">
        <v>47</v>
      </c>
      <c r="E99" s="20" t="s">
        <v>181</v>
      </c>
      <c r="F99" s="20"/>
      <c r="G99" s="102">
        <f t="shared" si="38"/>
        <v>0</v>
      </c>
      <c r="H99" s="102">
        <f t="shared" si="38"/>
        <v>0</v>
      </c>
      <c r="I99" s="102">
        <f t="shared" si="38"/>
        <v>0</v>
      </c>
      <c r="J99" s="52"/>
      <c r="K99" s="52"/>
      <c r="L99" s="52"/>
      <c r="M99" s="52"/>
    </row>
    <row r="100" spans="1:13" s="54" customFormat="1" ht="12" hidden="1">
      <c r="A100" s="21" t="s">
        <v>67</v>
      </c>
      <c r="B100" s="20" t="s">
        <v>22</v>
      </c>
      <c r="C100" s="20" t="s">
        <v>5</v>
      </c>
      <c r="D100" s="20" t="s">
        <v>47</v>
      </c>
      <c r="E100" s="20" t="s">
        <v>181</v>
      </c>
      <c r="F100" s="20" t="s">
        <v>65</v>
      </c>
      <c r="G100" s="102">
        <f t="shared" si="38"/>
        <v>0</v>
      </c>
      <c r="H100" s="102">
        <f t="shared" si="38"/>
        <v>0</v>
      </c>
      <c r="I100" s="102">
        <f t="shared" si="38"/>
        <v>0</v>
      </c>
      <c r="J100" s="52"/>
      <c r="K100" s="52"/>
      <c r="L100" s="52"/>
      <c r="M100" s="52"/>
    </row>
    <row r="101" spans="1:13" s="54" customFormat="1" ht="12" hidden="1">
      <c r="A101" s="21" t="s">
        <v>87</v>
      </c>
      <c r="B101" s="20" t="s">
        <v>22</v>
      </c>
      <c r="C101" s="20" t="s">
        <v>5</v>
      </c>
      <c r="D101" s="20" t="s">
        <v>47</v>
      </c>
      <c r="E101" s="20" t="s">
        <v>181</v>
      </c>
      <c r="F101" s="20" t="s">
        <v>66</v>
      </c>
      <c r="G101" s="102"/>
      <c r="H101" s="105"/>
      <c r="I101" s="105"/>
      <c r="J101" s="52"/>
      <c r="K101" s="52"/>
      <c r="L101" s="52"/>
      <c r="M101" s="52"/>
    </row>
    <row r="102" spans="1:13" s="54" customFormat="1" ht="13.5" customHeight="1">
      <c r="A102" s="21" t="s">
        <v>50</v>
      </c>
      <c r="B102" s="57" t="s">
        <v>22</v>
      </c>
      <c r="C102" s="57" t="s">
        <v>5</v>
      </c>
      <c r="D102" s="57" t="s">
        <v>47</v>
      </c>
      <c r="E102" s="57" t="s">
        <v>152</v>
      </c>
      <c r="F102" s="20"/>
      <c r="G102" s="102">
        <f>G112+G117+G109+G103+G106</f>
        <v>370</v>
      </c>
      <c r="H102" s="102">
        <f>H112+H117+H109+H103+H106</f>
        <v>370</v>
      </c>
      <c r="I102" s="102">
        <f>I112+I117+I109+I103+I106</f>
        <v>370</v>
      </c>
      <c r="J102" s="52"/>
      <c r="K102" s="52"/>
      <c r="L102" s="52"/>
      <c r="M102" s="52"/>
    </row>
    <row r="103" spans="1:13" s="54" customFormat="1" ht="24" hidden="1">
      <c r="A103" s="21" t="s">
        <v>402</v>
      </c>
      <c r="B103" s="57" t="s">
        <v>22</v>
      </c>
      <c r="C103" s="57" t="s">
        <v>5</v>
      </c>
      <c r="D103" s="57" t="s">
        <v>47</v>
      </c>
      <c r="E103" s="57" t="s">
        <v>401</v>
      </c>
      <c r="F103" s="20"/>
      <c r="G103" s="102">
        <f t="shared" ref="G103:I104" si="39">G104</f>
        <v>0</v>
      </c>
      <c r="H103" s="102">
        <f t="shared" si="39"/>
        <v>0</v>
      </c>
      <c r="I103" s="102">
        <f t="shared" si="39"/>
        <v>0</v>
      </c>
      <c r="J103" s="52"/>
      <c r="K103" s="52"/>
      <c r="L103" s="52"/>
      <c r="M103" s="52"/>
    </row>
    <row r="104" spans="1:13" s="54" customFormat="1" ht="12" hidden="1">
      <c r="A104" s="21" t="s">
        <v>67</v>
      </c>
      <c r="B104" s="57" t="s">
        <v>22</v>
      </c>
      <c r="C104" s="57" t="s">
        <v>5</v>
      </c>
      <c r="D104" s="57" t="s">
        <v>47</v>
      </c>
      <c r="E104" s="57" t="s">
        <v>401</v>
      </c>
      <c r="F104" s="20" t="s">
        <v>65</v>
      </c>
      <c r="G104" s="102">
        <f t="shared" si="39"/>
        <v>0</v>
      </c>
      <c r="H104" s="102">
        <f t="shared" si="39"/>
        <v>0</v>
      </c>
      <c r="I104" s="102">
        <f t="shared" si="39"/>
        <v>0</v>
      </c>
      <c r="J104" s="52"/>
      <c r="K104" s="52"/>
      <c r="L104" s="52"/>
      <c r="M104" s="52"/>
    </row>
    <row r="105" spans="1:13" s="54" customFormat="1" ht="12" hidden="1">
      <c r="A105" s="21" t="s">
        <v>87</v>
      </c>
      <c r="B105" s="57" t="s">
        <v>22</v>
      </c>
      <c r="C105" s="57" t="s">
        <v>5</v>
      </c>
      <c r="D105" s="57" t="s">
        <v>47</v>
      </c>
      <c r="E105" s="57" t="s">
        <v>401</v>
      </c>
      <c r="F105" s="20" t="s">
        <v>66</v>
      </c>
      <c r="G105" s="102"/>
      <c r="H105" s="102"/>
      <c r="I105" s="102"/>
      <c r="J105" s="52"/>
      <c r="K105" s="52"/>
      <c r="L105" s="52"/>
      <c r="M105" s="52"/>
    </row>
    <row r="106" spans="1:13" s="54" customFormat="1" ht="12" hidden="1">
      <c r="A106" s="21" t="s">
        <v>98</v>
      </c>
      <c r="B106" s="57" t="s">
        <v>22</v>
      </c>
      <c r="C106" s="57" t="s">
        <v>5</v>
      </c>
      <c r="D106" s="57" t="s">
        <v>47</v>
      </c>
      <c r="E106" s="57" t="s">
        <v>409</v>
      </c>
      <c r="F106" s="20"/>
      <c r="G106" s="102">
        <f t="shared" ref="G106:I107" si="40">G107</f>
        <v>0</v>
      </c>
      <c r="H106" s="102">
        <f t="shared" si="40"/>
        <v>0</v>
      </c>
      <c r="I106" s="102">
        <f t="shared" si="40"/>
        <v>0</v>
      </c>
      <c r="J106" s="52"/>
      <c r="K106" s="52"/>
      <c r="L106" s="52"/>
      <c r="M106" s="52"/>
    </row>
    <row r="107" spans="1:13" s="54" customFormat="1" ht="12" hidden="1">
      <c r="A107" s="21" t="s">
        <v>69</v>
      </c>
      <c r="B107" s="57" t="s">
        <v>22</v>
      </c>
      <c r="C107" s="57" t="s">
        <v>5</v>
      </c>
      <c r="D107" s="57" t="s">
        <v>47</v>
      </c>
      <c r="E107" s="57" t="s">
        <v>409</v>
      </c>
      <c r="F107" s="20" t="s">
        <v>22</v>
      </c>
      <c r="G107" s="102">
        <f t="shared" si="40"/>
        <v>0</v>
      </c>
      <c r="H107" s="102">
        <f t="shared" si="40"/>
        <v>0</v>
      </c>
      <c r="I107" s="102">
        <f t="shared" si="40"/>
        <v>0</v>
      </c>
      <c r="J107" s="52"/>
      <c r="K107" s="52"/>
      <c r="L107" s="52"/>
      <c r="M107" s="52"/>
    </row>
    <row r="108" spans="1:13" s="54" customFormat="1" ht="12" hidden="1">
      <c r="A108" s="21" t="s">
        <v>70</v>
      </c>
      <c r="B108" s="57" t="s">
        <v>22</v>
      </c>
      <c r="C108" s="57" t="s">
        <v>5</v>
      </c>
      <c r="D108" s="57" t="s">
        <v>410</v>
      </c>
      <c r="E108" s="57" t="s">
        <v>409</v>
      </c>
      <c r="F108" s="20" t="s">
        <v>68</v>
      </c>
      <c r="G108" s="102"/>
      <c r="H108" s="102"/>
      <c r="I108" s="102"/>
      <c r="J108" s="52"/>
      <c r="K108" s="52"/>
      <c r="L108" s="52"/>
      <c r="M108" s="52"/>
    </row>
    <row r="109" spans="1:13" s="54" customFormat="1" ht="12" hidden="1">
      <c r="A109" s="21" t="s">
        <v>354</v>
      </c>
      <c r="B109" s="57" t="s">
        <v>22</v>
      </c>
      <c r="C109" s="57" t="s">
        <v>5</v>
      </c>
      <c r="D109" s="57" t="s">
        <v>47</v>
      </c>
      <c r="E109" s="57" t="s">
        <v>353</v>
      </c>
      <c r="F109" s="20"/>
      <c r="G109" s="102">
        <f t="shared" ref="G109:I110" si="41">G110</f>
        <v>0</v>
      </c>
      <c r="H109" s="102">
        <f t="shared" si="41"/>
        <v>0</v>
      </c>
      <c r="I109" s="102">
        <f t="shared" si="41"/>
        <v>0</v>
      </c>
      <c r="J109" s="52"/>
      <c r="K109" s="52"/>
      <c r="L109" s="52"/>
      <c r="M109" s="52"/>
    </row>
    <row r="110" spans="1:13" s="54" customFormat="1" ht="12" hidden="1">
      <c r="A110" s="21" t="s">
        <v>130</v>
      </c>
      <c r="B110" s="57" t="s">
        <v>22</v>
      </c>
      <c r="C110" s="57" t="s">
        <v>5</v>
      </c>
      <c r="D110" s="57" t="s">
        <v>47</v>
      </c>
      <c r="E110" s="57" t="s">
        <v>353</v>
      </c>
      <c r="F110" s="20" t="s">
        <v>127</v>
      </c>
      <c r="G110" s="102">
        <f t="shared" si="41"/>
        <v>0</v>
      </c>
      <c r="H110" s="102">
        <f t="shared" si="41"/>
        <v>0</v>
      </c>
      <c r="I110" s="102">
        <f t="shared" si="41"/>
        <v>0</v>
      </c>
      <c r="J110" s="52"/>
      <c r="K110" s="52"/>
      <c r="L110" s="52"/>
      <c r="M110" s="52"/>
    </row>
    <row r="111" spans="1:13" s="54" customFormat="1" ht="12" hidden="1">
      <c r="A111" s="21" t="s">
        <v>129</v>
      </c>
      <c r="B111" s="57" t="s">
        <v>22</v>
      </c>
      <c r="C111" s="57" t="s">
        <v>5</v>
      </c>
      <c r="D111" s="57" t="s">
        <v>47</v>
      </c>
      <c r="E111" s="57" t="s">
        <v>353</v>
      </c>
      <c r="F111" s="20" t="s">
        <v>128</v>
      </c>
      <c r="G111" s="102"/>
      <c r="H111" s="102"/>
      <c r="I111" s="102"/>
      <c r="J111" s="52"/>
      <c r="K111" s="52"/>
      <c r="L111" s="52"/>
      <c r="M111" s="52"/>
    </row>
    <row r="112" spans="1:13" s="54" customFormat="1" ht="24">
      <c r="A112" s="21" t="s">
        <v>123</v>
      </c>
      <c r="B112" s="57" t="s">
        <v>22</v>
      </c>
      <c r="C112" s="57" t="s">
        <v>5</v>
      </c>
      <c r="D112" s="57" t="s">
        <v>47</v>
      </c>
      <c r="E112" s="57" t="s">
        <v>153</v>
      </c>
      <c r="F112" s="57"/>
      <c r="G112" s="102">
        <f>G115+G113</f>
        <v>370</v>
      </c>
      <c r="H112" s="102">
        <f t="shared" ref="H112:I112" si="42">H115+H113</f>
        <v>370</v>
      </c>
      <c r="I112" s="102">
        <f t="shared" si="42"/>
        <v>370</v>
      </c>
      <c r="J112" s="52"/>
      <c r="K112" s="52"/>
      <c r="L112" s="52"/>
      <c r="M112" s="52"/>
    </row>
    <row r="113" spans="1:88" s="54" customFormat="1" ht="12" hidden="1">
      <c r="A113" s="21" t="s">
        <v>67</v>
      </c>
      <c r="B113" s="57" t="s">
        <v>22</v>
      </c>
      <c r="C113" s="57" t="s">
        <v>5</v>
      </c>
      <c r="D113" s="57" t="s">
        <v>47</v>
      </c>
      <c r="E113" s="57" t="s">
        <v>153</v>
      </c>
      <c r="F113" s="57" t="s">
        <v>65</v>
      </c>
      <c r="G113" s="102">
        <f>G114</f>
        <v>0</v>
      </c>
      <c r="H113" s="106"/>
      <c r="I113" s="106"/>
      <c r="J113" s="52"/>
      <c r="K113" s="52"/>
      <c r="L113" s="52"/>
      <c r="M113" s="52"/>
    </row>
    <row r="114" spans="1:88" s="54" customFormat="1" ht="12" hidden="1">
      <c r="A114" s="21" t="s">
        <v>87</v>
      </c>
      <c r="B114" s="57" t="s">
        <v>22</v>
      </c>
      <c r="C114" s="57" t="s">
        <v>5</v>
      </c>
      <c r="D114" s="57" t="s">
        <v>47</v>
      </c>
      <c r="E114" s="57" t="s">
        <v>153</v>
      </c>
      <c r="F114" s="57" t="s">
        <v>66</v>
      </c>
      <c r="G114" s="102"/>
      <c r="H114" s="106"/>
      <c r="I114" s="106"/>
      <c r="J114" s="52"/>
      <c r="K114" s="52"/>
      <c r="L114" s="52"/>
      <c r="M114" s="52"/>
    </row>
    <row r="115" spans="1:88" s="54" customFormat="1" ht="12">
      <c r="A115" s="21" t="s">
        <v>69</v>
      </c>
      <c r="B115" s="57" t="s">
        <v>22</v>
      </c>
      <c r="C115" s="57" t="s">
        <v>5</v>
      </c>
      <c r="D115" s="57" t="s">
        <v>47</v>
      </c>
      <c r="E115" s="57" t="s">
        <v>153</v>
      </c>
      <c r="F115" s="57" t="s">
        <v>22</v>
      </c>
      <c r="G115" s="102">
        <f>G116</f>
        <v>370</v>
      </c>
      <c r="H115" s="102">
        <f t="shared" ref="H115:I115" si="43">H116</f>
        <v>370</v>
      </c>
      <c r="I115" s="102">
        <f t="shared" si="43"/>
        <v>370</v>
      </c>
      <c r="J115" s="52"/>
      <c r="K115" s="52"/>
      <c r="L115" s="52"/>
      <c r="M115" s="52"/>
    </row>
    <row r="116" spans="1:88" s="54" customFormat="1" ht="26.25" customHeight="1">
      <c r="A116" s="21" t="s">
        <v>291</v>
      </c>
      <c r="B116" s="57" t="s">
        <v>22</v>
      </c>
      <c r="C116" s="57" t="s">
        <v>5</v>
      </c>
      <c r="D116" s="57" t="s">
        <v>47</v>
      </c>
      <c r="E116" s="57" t="s">
        <v>153</v>
      </c>
      <c r="F116" s="57" t="s">
        <v>75</v>
      </c>
      <c r="G116" s="102">
        <v>370</v>
      </c>
      <c r="H116" s="105">
        <v>370</v>
      </c>
      <c r="I116" s="105">
        <v>370</v>
      </c>
      <c r="J116" s="52"/>
      <c r="K116" s="52"/>
      <c r="L116" s="52"/>
      <c r="M116" s="52"/>
    </row>
    <row r="117" spans="1:88" s="52" customFormat="1" ht="12" hidden="1">
      <c r="A117" s="21" t="s">
        <v>222</v>
      </c>
      <c r="B117" s="20" t="s">
        <v>22</v>
      </c>
      <c r="C117" s="20" t="s">
        <v>5</v>
      </c>
      <c r="D117" s="20" t="s">
        <v>47</v>
      </c>
      <c r="E117" s="20" t="s">
        <v>296</v>
      </c>
      <c r="F117" s="20"/>
      <c r="G117" s="102">
        <f>G120+G118</f>
        <v>0</v>
      </c>
      <c r="H117" s="105"/>
      <c r="I117" s="105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2" customFormat="1" ht="12" hidden="1">
      <c r="A118" s="21" t="s">
        <v>67</v>
      </c>
      <c r="B118" s="20" t="s">
        <v>22</v>
      </c>
      <c r="C118" s="20" t="s">
        <v>5</v>
      </c>
      <c r="D118" s="20" t="s">
        <v>47</v>
      </c>
      <c r="E118" s="20" t="s">
        <v>296</v>
      </c>
      <c r="F118" s="20" t="s">
        <v>65</v>
      </c>
      <c r="G118" s="102">
        <f>G119</f>
        <v>0</v>
      </c>
      <c r="H118" s="105"/>
      <c r="I118" s="105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</row>
    <row r="119" spans="1:88" s="52" customFormat="1" ht="12" hidden="1">
      <c r="A119" s="21" t="s">
        <v>87</v>
      </c>
      <c r="B119" s="20" t="s">
        <v>22</v>
      </c>
      <c r="C119" s="20" t="s">
        <v>5</v>
      </c>
      <c r="D119" s="20" t="s">
        <v>47</v>
      </c>
      <c r="E119" s="20" t="s">
        <v>296</v>
      </c>
      <c r="F119" s="20" t="s">
        <v>66</v>
      </c>
      <c r="G119" s="102"/>
      <c r="H119" s="105"/>
      <c r="I119" s="105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</row>
    <row r="120" spans="1:88" s="52" customFormat="1" ht="12" hidden="1">
      <c r="A120" s="29" t="s">
        <v>69</v>
      </c>
      <c r="B120" s="20" t="s">
        <v>22</v>
      </c>
      <c r="C120" s="20" t="s">
        <v>5</v>
      </c>
      <c r="D120" s="20" t="s">
        <v>47</v>
      </c>
      <c r="E120" s="20" t="s">
        <v>296</v>
      </c>
      <c r="F120" s="20" t="s">
        <v>22</v>
      </c>
      <c r="G120" s="102">
        <f t="shared" ref="G120" si="44">G121</f>
        <v>0</v>
      </c>
      <c r="H120" s="105"/>
      <c r="I120" s="105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</row>
    <row r="121" spans="1:88" s="52" customFormat="1" ht="12" hidden="1">
      <c r="A121" s="21" t="s">
        <v>269</v>
      </c>
      <c r="B121" s="20" t="s">
        <v>22</v>
      </c>
      <c r="C121" s="20" t="s">
        <v>5</v>
      </c>
      <c r="D121" s="20" t="s">
        <v>47</v>
      </c>
      <c r="E121" s="20" t="s">
        <v>296</v>
      </c>
      <c r="F121" s="20" t="s">
        <v>270</v>
      </c>
      <c r="G121" s="102"/>
      <c r="H121" s="105"/>
      <c r="I121" s="105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</row>
    <row r="122" spans="1:88" s="54" customFormat="1" ht="12">
      <c r="A122" s="25" t="s">
        <v>212</v>
      </c>
      <c r="B122" s="59" t="s">
        <v>22</v>
      </c>
      <c r="C122" s="59" t="s">
        <v>7</v>
      </c>
      <c r="D122" s="59"/>
      <c r="E122" s="59"/>
      <c r="F122" s="59"/>
      <c r="G122" s="100">
        <f>G123</f>
        <v>100</v>
      </c>
      <c r="H122" s="100">
        <f>H123</f>
        <v>100</v>
      </c>
      <c r="I122" s="100">
        <f>I123</f>
        <v>100</v>
      </c>
      <c r="J122" s="52"/>
      <c r="K122" s="52"/>
      <c r="L122" s="52"/>
      <c r="M122" s="52"/>
    </row>
    <row r="123" spans="1:88" s="54" customFormat="1" ht="24">
      <c r="A123" s="61" t="s">
        <v>440</v>
      </c>
      <c r="B123" s="60" t="s">
        <v>22</v>
      </c>
      <c r="C123" s="60" t="s">
        <v>7</v>
      </c>
      <c r="D123" s="60" t="s">
        <v>13</v>
      </c>
      <c r="E123" s="60"/>
      <c r="F123" s="60"/>
      <c r="G123" s="101">
        <f>G124+G131</f>
        <v>100</v>
      </c>
      <c r="H123" s="101">
        <f>H124+H131</f>
        <v>100</v>
      </c>
      <c r="I123" s="101">
        <f>I124+I131</f>
        <v>100</v>
      </c>
      <c r="J123" s="52"/>
      <c r="K123" s="52"/>
      <c r="L123" s="52"/>
      <c r="M123" s="52"/>
    </row>
    <row r="124" spans="1:88" s="54" customFormat="1" ht="36">
      <c r="A124" s="29" t="s">
        <v>355</v>
      </c>
      <c r="B124" s="57" t="s">
        <v>22</v>
      </c>
      <c r="C124" s="57" t="s">
        <v>7</v>
      </c>
      <c r="D124" s="96" t="s">
        <v>13</v>
      </c>
      <c r="E124" s="57" t="s">
        <v>337</v>
      </c>
      <c r="F124" s="57"/>
      <c r="G124" s="102">
        <f>G125+G128</f>
        <v>100</v>
      </c>
      <c r="H124" s="102">
        <f>H125+H128</f>
        <v>100</v>
      </c>
      <c r="I124" s="102">
        <f>I125+I128</f>
        <v>100</v>
      </c>
      <c r="J124" s="52"/>
      <c r="K124" s="52"/>
      <c r="L124" s="52"/>
      <c r="M124" s="52"/>
    </row>
    <row r="125" spans="1:88" s="54" customFormat="1" ht="24">
      <c r="A125" s="29" t="s">
        <v>119</v>
      </c>
      <c r="B125" s="57" t="s">
        <v>22</v>
      </c>
      <c r="C125" s="57" t="s">
        <v>7</v>
      </c>
      <c r="D125" s="57" t="s">
        <v>13</v>
      </c>
      <c r="E125" s="57" t="s">
        <v>382</v>
      </c>
      <c r="F125" s="68"/>
      <c r="G125" s="102">
        <f>G126</f>
        <v>100</v>
      </c>
      <c r="H125" s="102">
        <f>H126</f>
        <v>100</v>
      </c>
      <c r="I125" s="102">
        <f>I126</f>
        <v>100</v>
      </c>
      <c r="J125" s="52"/>
      <c r="K125" s="52"/>
      <c r="L125" s="52"/>
      <c r="M125" s="52"/>
    </row>
    <row r="126" spans="1:88" s="54" customFormat="1" ht="12">
      <c r="A126" s="21" t="s">
        <v>67</v>
      </c>
      <c r="B126" s="57" t="s">
        <v>22</v>
      </c>
      <c r="C126" s="57" t="s">
        <v>7</v>
      </c>
      <c r="D126" s="96" t="s">
        <v>13</v>
      </c>
      <c r="E126" s="57" t="s">
        <v>344</v>
      </c>
      <c r="F126" s="57" t="s">
        <v>65</v>
      </c>
      <c r="G126" s="102">
        <f t="shared" ref="G126:I126" si="45">G127</f>
        <v>100</v>
      </c>
      <c r="H126" s="102">
        <f t="shared" si="45"/>
        <v>100</v>
      </c>
      <c r="I126" s="102">
        <f t="shared" si="45"/>
        <v>100</v>
      </c>
      <c r="J126" s="52"/>
      <c r="K126" s="52"/>
      <c r="L126" s="52"/>
      <c r="M126" s="52"/>
    </row>
    <row r="127" spans="1:88" s="54" customFormat="1" ht="12">
      <c r="A127" s="21" t="s">
        <v>87</v>
      </c>
      <c r="B127" s="57" t="s">
        <v>22</v>
      </c>
      <c r="C127" s="57" t="s">
        <v>7</v>
      </c>
      <c r="D127" s="96" t="s">
        <v>13</v>
      </c>
      <c r="E127" s="57" t="s">
        <v>344</v>
      </c>
      <c r="F127" s="57" t="s">
        <v>66</v>
      </c>
      <c r="G127" s="102">
        <v>100</v>
      </c>
      <c r="H127" s="105">
        <v>100</v>
      </c>
      <c r="I127" s="105">
        <v>100</v>
      </c>
      <c r="J127" s="52"/>
      <c r="K127" s="52"/>
      <c r="L127" s="52"/>
      <c r="M127" s="52"/>
    </row>
    <row r="128" spans="1:88" s="54" customFormat="1" ht="12" hidden="1">
      <c r="A128" s="21" t="s">
        <v>400</v>
      </c>
      <c r="B128" s="57" t="s">
        <v>22</v>
      </c>
      <c r="C128" s="57" t="s">
        <v>7</v>
      </c>
      <c r="D128" s="96" t="s">
        <v>13</v>
      </c>
      <c r="E128" s="57" t="s">
        <v>399</v>
      </c>
      <c r="F128" s="57"/>
      <c r="G128" s="102">
        <f t="shared" ref="G128:I129" si="46">G129</f>
        <v>0</v>
      </c>
      <c r="H128" s="102">
        <f t="shared" si="46"/>
        <v>0</v>
      </c>
      <c r="I128" s="102">
        <f t="shared" si="46"/>
        <v>0</v>
      </c>
      <c r="J128" s="52"/>
      <c r="K128" s="52"/>
      <c r="L128" s="52"/>
      <c r="M128" s="52"/>
    </row>
    <row r="129" spans="1:13" s="54" customFormat="1" ht="12" hidden="1">
      <c r="A129" s="24" t="s">
        <v>78</v>
      </c>
      <c r="B129" s="57" t="s">
        <v>22</v>
      </c>
      <c r="C129" s="57" t="s">
        <v>7</v>
      </c>
      <c r="D129" s="96" t="s">
        <v>13</v>
      </c>
      <c r="E129" s="57" t="s">
        <v>399</v>
      </c>
      <c r="F129" s="57" t="s">
        <v>77</v>
      </c>
      <c r="G129" s="102">
        <f t="shared" si="46"/>
        <v>0</v>
      </c>
      <c r="H129" s="102">
        <f t="shared" si="46"/>
        <v>0</v>
      </c>
      <c r="I129" s="102">
        <f t="shared" si="46"/>
        <v>0</v>
      </c>
      <c r="J129" s="52"/>
      <c r="K129" s="52"/>
      <c r="L129" s="52"/>
      <c r="M129" s="52"/>
    </row>
    <row r="130" spans="1:13" s="54" customFormat="1" ht="12" hidden="1">
      <c r="A130" s="21" t="s">
        <v>279</v>
      </c>
      <c r="B130" s="57" t="s">
        <v>22</v>
      </c>
      <c r="C130" s="57" t="s">
        <v>7</v>
      </c>
      <c r="D130" s="96" t="s">
        <v>13</v>
      </c>
      <c r="E130" s="57" t="s">
        <v>399</v>
      </c>
      <c r="F130" s="57" t="s">
        <v>215</v>
      </c>
      <c r="G130" s="102"/>
      <c r="H130" s="105"/>
      <c r="I130" s="105"/>
      <c r="J130" s="52"/>
      <c r="K130" s="52"/>
      <c r="L130" s="52"/>
      <c r="M130" s="52"/>
    </row>
    <row r="131" spans="1:13" s="54" customFormat="1" ht="12" hidden="1">
      <c r="A131" s="21" t="s">
        <v>235</v>
      </c>
      <c r="B131" s="57" t="s">
        <v>22</v>
      </c>
      <c r="C131" s="57" t="s">
        <v>7</v>
      </c>
      <c r="D131" s="96" t="s">
        <v>13</v>
      </c>
      <c r="E131" s="57" t="s">
        <v>180</v>
      </c>
      <c r="F131" s="57"/>
      <c r="G131" s="102">
        <f t="shared" ref="G131:I133" si="47">G132</f>
        <v>0</v>
      </c>
      <c r="H131" s="102">
        <f t="shared" si="47"/>
        <v>0</v>
      </c>
      <c r="I131" s="102">
        <f t="shared" si="47"/>
        <v>0</v>
      </c>
      <c r="J131" s="52"/>
      <c r="K131" s="52"/>
      <c r="L131" s="52"/>
      <c r="M131" s="52"/>
    </row>
    <row r="132" spans="1:13" s="54" customFormat="1" ht="12" hidden="1">
      <c r="A132" s="21" t="s">
        <v>103</v>
      </c>
      <c r="B132" s="57" t="s">
        <v>22</v>
      </c>
      <c r="C132" s="57" t="s">
        <v>7</v>
      </c>
      <c r="D132" s="96" t="s">
        <v>13</v>
      </c>
      <c r="E132" s="57" t="s">
        <v>181</v>
      </c>
      <c r="F132" s="68"/>
      <c r="G132" s="102">
        <f t="shared" si="47"/>
        <v>0</v>
      </c>
      <c r="H132" s="102">
        <f t="shared" si="47"/>
        <v>0</v>
      </c>
      <c r="I132" s="102">
        <f t="shared" si="47"/>
        <v>0</v>
      </c>
      <c r="J132" s="52"/>
      <c r="K132" s="52"/>
      <c r="L132" s="52"/>
      <c r="M132" s="52"/>
    </row>
    <row r="133" spans="1:13" s="54" customFormat="1" ht="12" hidden="1">
      <c r="A133" s="21" t="s">
        <v>67</v>
      </c>
      <c r="B133" s="57" t="s">
        <v>22</v>
      </c>
      <c r="C133" s="57" t="s">
        <v>7</v>
      </c>
      <c r="D133" s="96" t="s">
        <v>13</v>
      </c>
      <c r="E133" s="57" t="s">
        <v>181</v>
      </c>
      <c r="F133" s="57" t="s">
        <v>65</v>
      </c>
      <c r="G133" s="102">
        <f t="shared" si="47"/>
        <v>0</v>
      </c>
      <c r="H133" s="102">
        <f t="shared" si="47"/>
        <v>0</v>
      </c>
      <c r="I133" s="102">
        <f t="shared" si="47"/>
        <v>0</v>
      </c>
      <c r="J133" s="52"/>
      <c r="K133" s="52"/>
      <c r="L133" s="52"/>
      <c r="M133" s="52"/>
    </row>
    <row r="134" spans="1:13" s="54" customFormat="1" ht="12" hidden="1">
      <c r="A134" s="21" t="s">
        <v>87</v>
      </c>
      <c r="B134" s="57" t="s">
        <v>22</v>
      </c>
      <c r="C134" s="57" t="s">
        <v>7</v>
      </c>
      <c r="D134" s="96" t="s">
        <v>13</v>
      </c>
      <c r="E134" s="57" t="s">
        <v>181</v>
      </c>
      <c r="F134" s="57" t="s">
        <v>66</v>
      </c>
      <c r="G134" s="102"/>
      <c r="H134" s="105"/>
      <c r="I134" s="105"/>
      <c r="J134" s="52"/>
      <c r="K134" s="52"/>
      <c r="L134" s="52"/>
      <c r="M134" s="52"/>
    </row>
    <row r="135" spans="1:13" s="54" customFormat="1" ht="12">
      <c r="A135" s="15" t="s">
        <v>2</v>
      </c>
      <c r="B135" s="32">
        <v>800</v>
      </c>
      <c r="C135" s="16" t="s">
        <v>14</v>
      </c>
      <c r="D135" s="16"/>
      <c r="E135" s="16"/>
      <c r="F135" s="16"/>
      <c r="G135" s="100">
        <f>G165+G148+G136</f>
        <v>25428.300000000003</v>
      </c>
      <c r="H135" s="100">
        <f>H165+H148+H136</f>
        <v>24718.5</v>
      </c>
      <c r="I135" s="100">
        <f>I165+I148+I136</f>
        <v>25876.2</v>
      </c>
      <c r="J135" s="52"/>
      <c r="K135" s="52"/>
      <c r="L135" s="52"/>
      <c r="M135" s="52"/>
    </row>
    <row r="136" spans="1:13" s="56" customFormat="1" ht="12">
      <c r="A136" s="22" t="s">
        <v>16</v>
      </c>
      <c r="B136" s="18" t="s">
        <v>22</v>
      </c>
      <c r="C136" s="18" t="s">
        <v>14</v>
      </c>
      <c r="D136" s="18" t="s">
        <v>17</v>
      </c>
      <c r="E136" s="19"/>
      <c r="F136" s="19"/>
      <c r="G136" s="101">
        <f t="shared" ref="G136:I137" si="48">G137</f>
        <v>6262.6</v>
      </c>
      <c r="H136" s="101">
        <f t="shared" si="48"/>
        <v>4222.6000000000004</v>
      </c>
      <c r="I136" s="101">
        <f t="shared" si="48"/>
        <v>4285.2</v>
      </c>
      <c r="J136" s="92"/>
      <c r="K136" s="92"/>
      <c r="L136" s="92"/>
      <c r="M136" s="92"/>
    </row>
    <row r="137" spans="1:13" s="52" customFormat="1" ht="24">
      <c r="A137" s="21" t="s">
        <v>428</v>
      </c>
      <c r="B137" s="20" t="s">
        <v>22</v>
      </c>
      <c r="C137" s="20" t="s">
        <v>14</v>
      </c>
      <c r="D137" s="20" t="s">
        <v>17</v>
      </c>
      <c r="E137" s="20" t="s">
        <v>213</v>
      </c>
      <c r="F137" s="20"/>
      <c r="G137" s="102">
        <f t="shared" si="48"/>
        <v>6262.6</v>
      </c>
      <c r="H137" s="102">
        <f t="shared" si="48"/>
        <v>4222.6000000000004</v>
      </c>
      <c r="I137" s="102">
        <f t="shared" si="48"/>
        <v>4285.2</v>
      </c>
    </row>
    <row r="138" spans="1:13" s="52" customFormat="1" ht="12">
      <c r="A138" s="21" t="s">
        <v>429</v>
      </c>
      <c r="B138" s="20" t="s">
        <v>22</v>
      </c>
      <c r="C138" s="20" t="s">
        <v>14</v>
      </c>
      <c r="D138" s="20" t="s">
        <v>17</v>
      </c>
      <c r="E138" s="20" t="s">
        <v>220</v>
      </c>
      <c r="F138" s="20"/>
      <c r="G138" s="102">
        <f>G139+G142+G145</f>
        <v>6262.6</v>
      </c>
      <c r="H138" s="102">
        <f t="shared" ref="H138:I138" si="49">H139+H142+H145</f>
        <v>4222.6000000000004</v>
      </c>
      <c r="I138" s="102">
        <f t="shared" si="49"/>
        <v>4285.2</v>
      </c>
    </row>
    <row r="139" spans="1:13" s="52" customFormat="1" ht="36">
      <c r="A139" s="21" t="s">
        <v>200</v>
      </c>
      <c r="B139" s="20" t="s">
        <v>22</v>
      </c>
      <c r="C139" s="20" t="s">
        <v>14</v>
      </c>
      <c r="D139" s="20" t="s">
        <v>17</v>
      </c>
      <c r="E139" s="20" t="s">
        <v>430</v>
      </c>
      <c r="F139" s="20"/>
      <c r="G139" s="102">
        <f>G140</f>
        <v>2660</v>
      </c>
      <c r="H139" s="102">
        <f t="shared" ref="H139:I140" si="50">H140</f>
        <v>2660</v>
      </c>
      <c r="I139" s="102">
        <f t="shared" si="50"/>
        <v>2660</v>
      </c>
    </row>
    <row r="140" spans="1:13" s="52" customFormat="1" ht="12">
      <c r="A140" s="21" t="s">
        <v>67</v>
      </c>
      <c r="B140" s="20" t="s">
        <v>22</v>
      </c>
      <c r="C140" s="20" t="s">
        <v>14</v>
      </c>
      <c r="D140" s="20" t="s">
        <v>17</v>
      </c>
      <c r="E140" s="20" t="s">
        <v>430</v>
      </c>
      <c r="F140" s="20" t="s">
        <v>65</v>
      </c>
      <c r="G140" s="102">
        <f>G141</f>
        <v>2660</v>
      </c>
      <c r="H140" s="102">
        <f t="shared" si="50"/>
        <v>2660</v>
      </c>
      <c r="I140" s="102">
        <f t="shared" si="50"/>
        <v>2660</v>
      </c>
    </row>
    <row r="141" spans="1:13" s="52" customFormat="1" ht="12">
      <c r="A141" s="21" t="s">
        <v>87</v>
      </c>
      <c r="B141" s="20" t="s">
        <v>22</v>
      </c>
      <c r="C141" s="20" t="s">
        <v>14</v>
      </c>
      <c r="D141" s="20" t="s">
        <v>17</v>
      </c>
      <c r="E141" s="20" t="s">
        <v>430</v>
      </c>
      <c r="F141" s="20" t="s">
        <v>66</v>
      </c>
      <c r="G141" s="102">
        <v>2660</v>
      </c>
      <c r="H141" s="105">
        <v>2660</v>
      </c>
      <c r="I141" s="105">
        <v>2660</v>
      </c>
    </row>
    <row r="142" spans="1:13" s="52" customFormat="1" ht="12" hidden="1">
      <c r="A142" s="21" t="s">
        <v>271</v>
      </c>
      <c r="B142" s="20" t="s">
        <v>22</v>
      </c>
      <c r="C142" s="20" t="s">
        <v>14</v>
      </c>
      <c r="D142" s="20" t="s">
        <v>17</v>
      </c>
      <c r="E142" s="20" t="s">
        <v>431</v>
      </c>
      <c r="F142" s="20"/>
      <c r="G142" s="102">
        <f>G143</f>
        <v>0</v>
      </c>
      <c r="H142" s="105"/>
      <c r="I142" s="105"/>
    </row>
    <row r="143" spans="1:13" s="52" customFormat="1" ht="12" hidden="1">
      <c r="A143" s="21" t="s">
        <v>67</v>
      </c>
      <c r="B143" s="20" t="s">
        <v>22</v>
      </c>
      <c r="C143" s="20" t="s">
        <v>14</v>
      </c>
      <c r="D143" s="20" t="s">
        <v>17</v>
      </c>
      <c r="E143" s="20" t="s">
        <v>431</v>
      </c>
      <c r="F143" s="20" t="s">
        <v>65</v>
      </c>
      <c r="G143" s="102">
        <f>G144</f>
        <v>0</v>
      </c>
      <c r="H143" s="105"/>
      <c r="I143" s="105"/>
    </row>
    <row r="144" spans="1:13" s="52" customFormat="1" ht="12" hidden="1">
      <c r="A144" s="21" t="s">
        <v>87</v>
      </c>
      <c r="B144" s="20" t="s">
        <v>22</v>
      </c>
      <c r="C144" s="20" t="s">
        <v>14</v>
      </c>
      <c r="D144" s="20" t="s">
        <v>17</v>
      </c>
      <c r="E144" s="20" t="s">
        <v>431</v>
      </c>
      <c r="F144" s="20" t="s">
        <v>66</v>
      </c>
      <c r="G144" s="102"/>
      <c r="H144" s="105"/>
      <c r="I144" s="105"/>
    </row>
    <row r="145" spans="1:13" s="52" customFormat="1" ht="24">
      <c r="A145" s="21" t="s">
        <v>293</v>
      </c>
      <c r="B145" s="20" t="s">
        <v>22</v>
      </c>
      <c r="C145" s="23" t="s">
        <v>14</v>
      </c>
      <c r="D145" s="20" t="s">
        <v>17</v>
      </c>
      <c r="E145" s="20" t="s">
        <v>432</v>
      </c>
      <c r="F145" s="23"/>
      <c r="G145" s="102">
        <f>G146</f>
        <v>3602.6</v>
      </c>
      <c r="H145" s="102">
        <f t="shared" ref="H145:I146" si="51">H146</f>
        <v>1562.6000000000001</v>
      </c>
      <c r="I145" s="102">
        <f t="shared" si="51"/>
        <v>1625.2</v>
      </c>
    </row>
    <row r="146" spans="1:13" s="52" customFormat="1" ht="12">
      <c r="A146" s="21" t="s">
        <v>67</v>
      </c>
      <c r="B146" s="20" t="s">
        <v>22</v>
      </c>
      <c r="C146" s="23" t="s">
        <v>14</v>
      </c>
      <c r="D146" s="20" t="s">
        <v>17</v>
      </c>
      <c r="E146" s="20" t="s">
        <v>432</v>
      </c>
      <c r="F146" s="23" t="s">
        <v>65</v>
      </c>
      <c r="G146" s="102">
        <f>G147</f>
        <v>3602.6</v>
      </c>
      <c r="H146" s="102">
        <f t="shared" si="51"/>
        <v>1562.6000000000001</v>
      </c>
      <c r="I146" s="102">
        <f t="shared" si="51"/>
        <v>1625.2</v>
      </c>
    </row>
    <row r="147" spans="1:13" s="52" customFormat="1" ht="12">
      <c r="A147" s="21" t="s">
        <v>87</v>
      </c>
      <c r="B147" s="20" t="s">
        <v>22</v>
      </c>
      <c r="C147" s="23" t="s">
        <v>14</v>
      </c>
      <c r="D147" s="20" t="s">
        <v>17</v>
      </c>
      <c r="E147" s="20" t="s">
        <v>432</v>
      </c>
      <c r="F147" s="23" t="s">
        <v>66</v>
      </c>
      <c r="G147" s="102">
        <f>3431+171.6</f>
        <v>3602.6</v>
      </c>
      <c r="H147" s="105">
        <f>1488.2+74.4</f>
        <v>1562.6000000000001</v>
      </c>
      <c r="I147" s="105">
        <f>1547.8+77.4</f>
        <v>1625.2</v>
      </c>
    </row>
    <row r="148" spans="1:13" s="56" customFormat="1" ht="12">
      <c r="A148" s="33" t="s">
        <v>52</v>
      </c>
      <c r="B148" s="34">
        <v>800</v>
      </c>
      <c r="C148" s="42" t="s">
        <v>14</v>
      </c>
      <c r="D148" s="18" t="s">
        <v>12</v>
      </c>
      <c r="E148" s="18"/>
      <c r="F148" s="42"/>
      <c r="G148" s="101">
        <f>G149</f>
        <v>18618.5</v>
      </c>
      <c r="H148" s="101">
        <f t="shared" ref="H148:I148" si="52">H149</f>
        <v>19976</v>
      </c>
      <c r="I148" s="101">
        <f t="shared" si="52"/>
        <v>21074.5</v>
      </c>
      <c r="J148" s="92"/>
      <c r="K148" s="92"/>
      <c r="L148" s="92"/>
      <c r="M148" s="92"/>
    </row>
    <row r="149" spans="1:13" s="54" customFormat="1" ht="24">
      <c r="A149" s="21" t="s">
        <v>428</v>
      </c>
      <c r="B149" s="20" t="s">
        <v>22</v>
      </c>
      <c r="C149" s="23" t="s">
        <v>14</v>
      </c>
      <c r="D149" s="20" t="s">
        <v>12</v>
      </c>
      <c r="E149" s="20" t="s">
        <v>213</v>
      </c>
      <c r="F149" s="26"/>
      <c r="G149" s="102">
        <f>G150</f>
        <v>18618.5</v>
      </c>
      <c r="H149" s="102">
        <f>H150</f>
        <v>19976</v>
      </c>
      <c r="I149" s="102">
        <f>I150</f>
        <v>21074.5</v>
      </c>
      <c r="J149" s="52"/>
      <c r="K149" s="52"/>
      <c r="L149" s="52"/>
      <c r="M149" s="52"/>
    </row>
    <row r="150" spans="1:13" s="54" customFormat="1" ht="12">
      <c r="A150" s="21" t="s">
        <v>429</v>
      </c>
      <c r="B150" s="20" t="s">
        <v>22</v>
      </c>
      <c r="C150" s="23" t="s">
        <v>14</v>
      </c>
      <c r="D150" s="20" t="s">
        <v>12</v>
      </c>
      <c r="E150" s="20" t="s">
        <v>220</v>
      </c>
      <c r="F150" s="26"/>
      <c r="G150" s="102">
        <f>G151+G159+G162+G156</f>
        <v>18618.5</v>
      </c>
      <c r="H150" s="102">
        <f>H151+H159+H162+H156</f>
        <v>19976</v>
      </c>
      <c r="I150" s="102">
        <f>I151+I159+I162+I156</f>
        <v>21074.5</v>
      </c>
      <c r="J150" s="52"/>
      <c r="K150" s="52"/>
      <c r="L150" s="52"/>
      <c r="M150" s="52"/>
    </row>
    <row r="151" spans="1:13" s="54" customFormat="1" ht="24">
      <c r="A151" s="21" t="s">
        <v>289</v>
      </c>
      <c r="B151" s="20" t="s">
        <v>22</v>
      </c>
      <c r="C151" s="23" t="s">
        <v>14</v>
      </c>
      <c r="D151" s="20" t="s">
        <v>12</v>
      </c>
      <c r="E151" s="20" t="s">
        <v>288</v>
      </c>
      <c r="F151" s="23"/>
      <c r="G151" s="102">
        <f>G152+G154</f>
        <v>935.59999999999991</v>
      </c>
      <c r="H151" s="102">
        <f t="shared" ref="H151:I151" si="53">H152+H154</f>
        <v>940.90000000000009</v>
      </c>
      <c r="I151" s="102">
        <f t="shared" si="53"/>
        <v>962.09999999999991</v>
      </c>
      <c r="J151" s="52"/>
      <c r="K151" s="52"/>
      <c r="L151" s="52"/>
      <c r="M151" s="52"/>
    </row>
    <row r="152" spans="1:13" s="54" customFormat="1" ht="24">
      <c r="A152" s="21" t="s">
        <v>59</v>
      </c>
      <c r="B152" s="20" t="s">
        <v>22</v>
      </c>
      <c r="C152" s="23" t="s">
        <v>14</v>
      </c>
      <c r="D152" s="20" t="s">
        <v>12</v>
      </c>
      <c r="E152" s="20" t="s">
        <v>288</v>
      </c>
      <c r="F152" s="20" t="s">
        <v>58</v>
      </c>
      <c r="G152" s="102">
        <f>G153</f>
        <v>558.9</v>
      </c>
      <c r="H152" s="102">
        <f t="shared" ref="H152:I152" si="54">H153</f>
        <v>564.20000000000005</v>
      </c>
      <c r="I152" s="102">
        <f t="shared" si="54"/>
        <v>585.4</v>
      </c>
      <c r="J152" s="52"/>
      <c r="K152" s="52"/>
      <c r="L152" s="52"/>
      <c r="M152" s="52"/>
    </row>
    <row r="153" spans="1:13" s="54" customFormat="1" ht="12">
      <c r="A153" s="21" t="s">
        <v>74</v>
      </c>
      <c r="B153" s="20" t="s">
        <v>22</v>
      </c>
      <c r="C153" s="23" t="s">
        <v>14</v>
      </c>
      <c r="D153" s="20" t="s">
        <v>12</v>
      </c>
      <c r="E153" s="20" t="s">
        <v>288</v>
      </c>
      <c r="F153" s="20" t="s">
        <v>73</v>
      </c>
      <c r="G153" s="102">
        <f>415.3+21.2+122.4</f>
        <v>558.9</v>
      </c>
      <c r="H153" s="105">
        <v>564.20000000000005</v>
      </c>
      <c r="I153" s="105">
        <v>585.4</v>
      </c>
      <c r="J153" s="52"/>
      <c r="K153" s="52"/>
      <c r="L153" s="52"/>
      <c r="M153" s="52"/>
    </row>
    <row r="154" spans="1:13" s="54" customFormat="1" ht="12">
      <c r="A154" s="21" t="s">
        <v>67</v>
      </c>
      <c r="B154" s="20" t="s">
        <v>22</v>
      </c>
      <c r="C154" s="23" t="s">
        <v>14</v>
      </c>
      <c r="D154" s="20" t="s">
        <v>12</v>
      </c>
      <c r="E154" s="20" t="s">
        <v>288</v>
      </c>
      <c r="F154" s="20" t="s">
        <v>65</v>
      </c>
      <c r="G154" s="102">
        <f>G155</f>
        <v>376.7</v>
      </c>
      <c r="H154" s="102">
        <f t="shared" ref="H154:I154" si="55">H155</f>
        <v>376.7</v>
      </c>
      <c r="I154" s="102">
        <f t="shared" si="55"/>
        <v>376.7</v>
      </c>
      <c r="J154" s="52"/>
      <c r="K154" s="52"/>
      <c r="L154" s="52"/>
      <c r="M154" s="52"/>
    </row>
    <row r="155" spans="1:13" s="54" customFormat="1" ht="12">
      <c r="A155" s="21" t="s">
        <v>87</v>
      </c>
      <c r="B155" s="20" t="s">
        <v>22</v>
      </c>
      <c r="C155" s="23" t="s">
        <v>14</v>
      </c>
      <c r="D155" s="20" t="s">
        <v>12</v>
      </c>
      <c r="E155" s="20" t="s">
        <v>288</v>
      </c>
      <c r="F155" s="20" t="s">
        <v>66</v>
      </c>
      <c r="G155" s="102">
        <f>376.7</f>
        <v>376.7</v>
      </c>
      <c r="H155" s="105">
        <v>376.7</v>
      </c>
      <c r="I155" s="105">
        <v>376.7</v>
      </c>
      <c r="J155" s="52"/>
      <c r="K155" s="52"/>
      <c r="L155" s="52"/>
      <c r="M155" s="52"/>
    </row>
    <row r="156" spans="1:13" s="54" customFormat="1" ht="60">
      <c r="A156" s="21" t="s">
        <v>287</v>
      </c>
      <c r="B156" s="20" t="s">
        <v>22</v>
      </c>
      <c r="C156" s="23" t="s">
        <v>14</v>
      </c>
      <c r="D156" s="20" t="s">
        <v>12</v>
      </c>
      <c r="E156" s="20" t="s">
        <v>435</v>
      </c>
      <c r="F156" s="20"/>
      <c r="G156" s="102">
        <f>G157</f>
        <v>14299.4</v>
      </c>
      <c r="H156" s="102">
        <f t="shared" ref="H156:I156" si="56">H157</f>
        <v>15637.1</v>
      </c>
      <c r="I156" s="102">
        <f t="shared" si="56"/>
        <v>16697.900000000001</v>
      </c>
      <c r="J156" s="52"/>
      <c r="K156" s="52"/>
      <c r="L156" s="52"/>
      <c r="M156" s="52"/>
    </row>
    <row r="157" spans="1:13" s="54" customFormat="1" ht="12">
      <c r="A157" s="24" t="s">
        <v>67</v>
      </c>
      <c r="B157" s="20" t="s">
        <v>22</v>
      </c>
      <c r="C157" s="23" t="s">
        <v>14</v>
      </c>
      <c r="D157" s="20" t="s">
        <v>12</v>
      </c>
      <c r="E157" s="20" t="s">
        <v>435</v>
      </c>
      <c r="F157" s="20" t="s">
        <v>65</v>
      </c>
      <c r="G157" s="102">
        <f t="shared" ref="G157:I157" si="57">G158</f>
        <v>14299.4</v>
      </c>
      <c r="H157" s="102">
        <f t="shared" si="57"/>
        <v>15637.1</v>
      </c>
      <c r="I157" s="102">
        <f t="shared" si="57"/>
        <v>16697.900000000001</v>
      </c>
      <c r="J157" s="52"/>
      <c r="K157" s="52"/>
      <c r="L157" s="52"/>
      <c r="M157" s="52"/>
    </row>
    <row r="158" spans="1:13" s="54" customFormat="1" ht="12">
      <c r="A158" s="24" t="s">
        <v>85</v>
      </c>
      <c r="B158" s="20" t="s">
        <v>22</v>
      </c>
      <c r="C158" s="23" t="s">
        <v>14</v>
      </c>
      <c r="D158" s="20" t="s">
        <v>12</v>
      </c>
      <c r="E158" s="20" t="s">
        <v>435</v>
      </c>
      <c r="F158" s="20" t="s">
        <v>66</v>
      </c>
      <c r="G158" s="102">
        <f>13183.4+1116</f>
        <v>14299.4</v>
      </c>
      <c r="H158" s="105">
        <v>15637.1</v>
      </c>
      <c r="I158" s="105">
        <v>16697.900000000001</v>
      </c>
      <c r="J158" s="52"/>
      <c r="K158" s="52"/>
      <c r="L158" s="52"/>
      <c r="M158" s="52"/>
    </row>
    <row r="159" spans="1:13" s="54" customFormat="1" ht="48">
      <c r="A159" s="21" t="s">
        <v>300</v>
      </c>
      <c r="B159" s="20" t="s">
        <v>22</v>
      </c>
      <c r="C159" s="23" t="s">
        <v>14</v>
      </c>
      <c r="D159" s="20" t="s">
        <v>12</v>
      </c>
      <c r="E159" s="20" t="s">
        <v>433</v>
      </c>
      <c r="F159" s="20"/>
      <c r="G159" s="102">
        <f>G160</f>
        <v>3383.5</v>
      </c>
      <c r="H159" s="102">
        <f t="shared" ref="H159:I163" si="58">H160</f>
        <v>3398</v>
      </c>
      <c r="I159" s="102">
        <f t="shared" si="58"/>
        <v>3414.5</v>
      </c>
      <c r="J159" s="52"/>
      <c r="K159" s="52"/>
      <c r="L159" s="52"/>
      <c r="M159" s="52"/>
    </row>
    <row r="160" spans="1:13" s="54" customFormat="1" ht="12">
      <c r="A160" s="24" t="s">
        <v>67</v>
      </c>
      <c r="B160" s="20" t="s">
        <v>22</v>
      </c>
      <c r="C160" s="23" t="s">
        <v>14</v>
      </c>
      <c r="D160" s="20" t="s">
        <v>12</v>
      </c>
      <c r="E160" s="20" t="s">
        <v>433</v>
      </c>
      <c r="F160" s="20" t="s">
        <v>301</v>
      </c>
      <c r="G160" s="102">
        <f>G161</f>
        <v>3383.5</v>
      </c>
      <c r="H160" s="102">
        <f t="shared" si="58"/>
        <v>3398</v>
      </c>
      <c r="I160" s="102">
        <f t="shared" si="58"/>
        <v>3414.5</v>
      </c>
      <c r="J160" s="52"/>
      <c r="K160" s="52"/>
      <c r="L160" s="52"/>
      <c r="M160" s="52"/>
    </row>
    <row r="161" spans="1:13" s="54" customFormat="1" ht="12">
      <c r="A161" s="24" t="s">
        <v>85</v>
      </c>
      <c r="B161" s="20" t="s">
        <v>22</v>
      </c>
      <c r="C161" s="23" t="s">
        <v>14</v>
      </c>
      <c r="D161" s="20" t="s">
        <v>12</v>
      </c>
      <c r="E161" s="20" t="s">
        <v>433</v>
      </c>
      <c r="F161" s="20" t="s">
        <v>66</v>
      </c>
      <c r="G161" s="102">
        <v>3383.5</v>
      </c>
      <c r="H161" s="105">
        <v>3398</v>
      </c>
      <c r="I161" s="105">
        <v>3414.5</v>
      </c>
      <c r="J161" s="52"/>
      <c r="K161" s="52"/>
      <c r="L161" s="52"/>
      <c r="M161" s="52"/>
    </row>
    <row r="162" spans="1:13" s="54" customFormat="1" ht="24" hidden="1">
      <c r="A162" s="21" t="s">
        <v>375</v>
      </c>
      <c r="B162" s="20" t="s">
        <v>22</v>
      </c>
      <c r="C162" s="23" t="s">
        <v>14</v>
      </c>
      <c r="D162" s="20" t="s">
        <v>12</v>
      </c>
      <c r="E162" s="20" t="s">
        <v>434</v>
      </c>
      <c r="F162" s="20"/>
      <c r="G162" s="102">
        <f>G163</f>
        <v>0</v>
      </c>
      <c r="H162" s="102">
        <f t="shared" si="58"/>
        <v>0</v>
      </c>
      <c r="I162" s="102">
        <f t="shared" si="58"/>
        <v>0</v>
      </c>
      <c r="J162" s="52"/>
      <c r="K162" s="52"/>
      <c r="L162" s="52"/>
      <c r="M162" s="52"/>
    </row>
    <row r="163" spans="1:13" s="54" customFormat="1" ht="12" hidden="1">
      <c r="A163" s="24" t="s">
        <v>67</v>
      </c>
      <c r="B163" s="20" t="s">
        <v>22</v>
      </c>
      <c r="C163" s="23" t="s">
        <v>14</v>
      </c>
      <c r="D163" s="20" t="s">
        <v>12</v>
      </c>
      <c r="E163" s="20" t="s">
        <v>434</v>
      </c>
      <c r="F163" s="20" t="s">
        <v>301</v>
      </c>
      <c r="G163" s="102">
        <f>G164</f>
        <v>0</v>
      </c>
      <c r="H163" s="102">
        <f t="shared" si="58"/>
        <v>0</v>
      </c>
      <c r="I163" s="102">
        <f t="shared" si="58"/>
        <v>0</v>
      </c>
      <c r="J163" s="52"/>
      <c r="K163" s="52"/>
      <c r="L163" s="52"/>
      <c r="M163" s="52"/>
    </row>
    <row r="164" spans="1:13" s="54" customFormat="1" ht="12" hidden="1">
      <c r="A164" s="24" t="s">
        <v>85</v>
      </c>
      <c r="B164" s="20" t="s">
        <v>22</v>
      </c>
      <c r="C164" s="23" t="s">
        <v>14</v>
      </c>
      <c r="D164" s="20" t="s">
        <v>12</v>
      </c>
      <c r="E164" s="20" t="s">
        <v>434</v>
      </c>
      <c r="F164" s="20" t="s">
        <v>66</v>
      </c>
      <c r="G164" s="102"/>
      <c r="H164" s="105"/>
      <c r="I164" s="105"/>
      <c r="J164" s="52"/>
      <c r="K164" s="52"/>
      <c r="L164" s="52"/>
      <c r="M164" s="52"/>
    </row>
    <row r="165" spans="1:13" s="52" customFormat="1" ht="12">
      <c r="A165" s="33" t="s">
        <v>39</v>
      </c>
      <c r="B165" s="34">
        <v>800</v>
      </c>
      <c r="C165" s="18" t="s">
        <v>14</v>
      </c>
      <c r="D165" s="18" t="s">
        <v>10</v>
      </c>
      <c r="E165" s="18"/>
      <c r="F165" s="42"/>
      <c r="G165" s="101">
        <f>G166+G173</f>
        <v>547.20000000000005</v>
      </c>
      <c r="H165" s="101">
        <f>H166+H173</f>
        <v>519.9</v>
      </c>
      <c r="I165" s="101">
        <f>I166+I173</f>
        <v>516.5</v>
      </c>
    </row>
    <row r="166" spans="1:13" s="52" customFormat="1" ht="11.25" customHeight="1">
      <c r="A166" s="21" t="s">
        <v>486</v>
      </c>
      <c r="B166" s="30">
        <v>800</v>
      </c>
      <c r="C166" s="20" t="s">
        <v>14</v>
      </c>
      <c r="D166" s="20" t="s">
        <v>10</v>
      </c>
      <c r="E166" s="66" t="s">
        <v>154</v>
      </c>
      <c r="F166" s="23"/>
      <c r="G166" s="102">
        <f>G167+G170</f>
        <v>60</v>
      </c>
      <c r="H166" s="102">
        <f>H167+H170</f>
        <v>60</v>
      </c>
      <c r="I166" s="102">
        <f>I167+I170</f>
        <v>60</v>
      </c>
    </row>
    <row r="167" spans="1:13" s="52" customFormat="1" ht="12" hidden="1">
      <c r="A167" s="21" t="s">
        <v>312</v>
      </c>
      <c r="B167" s="30">
        <v>800</v>
      </c>
      <c r="C167" s="20" t="s">
        <v>14</v>
      </c>
      <c r="D167" s="20" t="s">
        <v>10</v>
      </c>
      <c r="E167" s="66" t="s">
        <v>487</v>
      </c>
      <c r="F167" s="23"/>
      <c r="G167" s="102">
        <f>G168</f>
        <v>0</v>
      </c>
      <c r="H167" s="102">
        <f t="shared" ref="H167:I168" si="59">H168</f>
        <v>0</v>
      </c>
      <c r="I167" s="102">
        <f t="shared" si="59"/>
        <v>0</v>
      </c>
    </row>
    <row r="168" spans="1:13" s="52" customFormat="1" ht="12" hidden="1">
      <c r="A168" s="21" t="s">
        <v>93</v>
      </c>
      <c r="B168" s="30">
        <v>800</v>
      </c>
      <c r="C168" s="20" t="s">
        <v>14</v>
      </c>
      <c r="D168" s="20" t="s">
        <v>10</v>
      </c>
      <c r="E168" s="66" t="s">
        <v>487</v>
      </c>
      <c r="F168" s="23" t="s">
        <v>92</v>
      </c>
      <c r="G168" s="102">
        <f>G169</f>
        <v>0</v>
      </c>
      <c r="H168" s="102">
        <f t="shared" si="59"/>
        <v>0</v>
      </c>
      <c r="I168" s="102">
        <f t="shared" si="59"/>
        <v>0</v>
      </c>
    </row>
    <row r="169" spans="1:13" s="52" customFormat="1" ht="12" hidden="1">
      <c r="A169" s="21" t="s">
        <v>205</v>
      </c>
      <c r="B169" s="30">
        <v>800</v>
      </c>
      <c r="C169" s="20" t="s">
        <v>14</v>
      </c>
      <c r="D169" s="20" t="s">
        <v>10</v>
      </c>
      <c r="E169" s="66" t="s">
        <v>487</v>
      </c>
      <c r="F169" s="23" t="s">
        <v>206</v>
      </c>
      <c r="G169" s="102"/>
      <c r="H169" s="102"/>
      <c r="I169" s="102"/>
    </row>
    <row r="170" spans="1:13" s="52" customFormat="1" ht="12">
      <c r="A170" s="21" t="s">
        <v>272</v>
      </c>
      <c r="B170" s="30">
        <v>800</v>
      </c>
      <c r="C170" s="20" t="s">
        <v>14</v>
      </c>
      <c r="D170" s="20" t="s">
        <v>10</v>
      </c>
      <c r="E170" s="66" t="s">
        <v>488</v>
      </c>
      <c r="F170" s="23"/>
      <c r="G170" s="102">
        <f>G171</f>
        <v>60</v>
      </c>
      <c r="H170" s="102">
        <f t="shared" ref="H170:I171" si="60">H171</f>
        <v>60</v>
      </c>
      <c r="I170" s="102">
        <f t="shared" si="60"/>
        <v>60</v>
      </c>
    </row>
    <row r="171" spans="1:13" s="52" customFormat="1" ht="12">
      <c r="A171" s="21" t="s">
        <v>93</v>
      </c>
      <c r="B171" s="30">
        <v>800</v>
      </c>
      <c r="C171" s="20" t="s">
        <v>14</v>
      </c>
      <c r="D171" s="20" t="s">
        <v>10</v>
      </c>
      <c r="E171" s="66" t="s">
        <v>488</v>
      </c>
      <c r="F171" s="23" t="s">
        <v>92</v>
      </c>
      <c r="G171" s="102">
        <f>G172</f>
        <v>60</v>
      </c>
      <c r="H171" s="102">
        <f t="shared" si="60"/>
        <v>60</v>
      </c>
      <c r="I171" s="102">
        <f t="shared" si="60"/>
        <v>60</v>
      </c>
    </row>
    <row r="172" spans="1:13" s="52" customFormat="1" ht="12">
      <c r="A172" s="21" t="s">
        <v>205</v>
      </c>
      <c r="B172" s="30">
        <v>800</v>
      </c>
      <c r="C172" s="20" t="s">
        <v>14</v>
      </c>
      <c r="D172" s="20" t="s">
        <v>10</v>
      </c>
      <c r="E172" s="66" t="s">
        <v>488</v>
      </c>
      <c r="F172" s="23" t="s">
        <v>206</v>
      </c>
      <c r="G172" s="102">
        <v>60</v>
      </c>
      <c r="H172" s="105">
        <v>60</v>
      </c>
      <c r="I172" s="105">
        <v>60</v>
      </c>
    </row>
    <row r="173" spans="1:13" s="52" customFormat="1" ht="24">
      <c r="A173" s="21" t="s">
        <v>424</v>
      </c>
      <c r="B173" s="30">
        <v>800</v>
      </c>
      <c r="C173" s="20" t="s">
        <v>14</v>
      </c>
      <c r="D173" s="20" t="s">
        <v>10</v>
      </c>
      <c r="E173" s="20" t="s">
        <v>141</v>
      </c>
      <c r="F173" s="23"/>
      <c r="G173" s="102">
        <f>G174+G177</f>
        <v>487.2</v>
      </c>
      <c r="H173" s="102">
        <f t="shared" ref="H173:I173" si="61">H174+H177</f>
        <v>459.9</v>
      </c>
      <c r="I173" s="102">
        <f t="shared" si="61"/>
        <v>456.5</v>
      </c>
    </row>
    <row r="174" spans="1:13" s="52" customFormat="1" ht="12">
      <c r="A174" s="21" t="s">
        <v>273</v>
      </c>
      <c r="B174" s="30">
        <v>800</v>
      </c>
      <c r="C174" s="20" t="s">
        <v>14</v>
      </c>
      <c r="D174" s="20" t="s">
        <v>10</v>
      </c>
      <c r="E174" s="20" t="s">
        <v>274</v>
      </c>
      <c r="F174" s="23"/>
      <c r="G174" s="102">
        <f t="shared" ref="G174:I175" si="62">G175</f>
        <v>237.2</v>
      </c>
      <c r="H174" s="102">
        <f t="shared" si="62"/>
        <v>209.9</v>
      </c>
      <c r="I174" s="102">
        <f t="shared" si="62"/>
        <v>206.5</v>
      </c>
    </row>
    <row r="175" spans="1:13" s="52" customFormat="1" ht="12">
      <c r="A175" s="21" t="s">
        <v>69</v>
      </c>
      <c r="B175" s="30">
        <v>800</v>
      </c>
      <c r="C175" s="20" t="s">
        <v>14</v>
      </c>
      <c r="D175" s="20" t="s">
        <v>10</v>
      </c>
      <c r="E175" s="20" t="s">
        <v>274</v>
      </c>
      <c r="F175" s="23" t="s">
        <v>22</v>
      </c>
      <c r="G175" s="102">
        <f t="shared" si="62"/>
        <v>237.2</v>
      </c>
      <c r="H175" s="102">
        <f t="shared" si="62"/>
        <v>209.9</v>
      </c>
      <c r="I175" s="102">
        <f t="shared" si="62"/>
        <v>206.5</v>
      </c>
    </row>
    <row r="176" spans="1:13" s="52" customFormat="1" ht="24">
      <c r="A176" s="21" t="s">
        <v>120</v>
      </c>
      <c r="B176" s="30">
        <v>800</v>
      </c>
      <c r="C176" s="20" t="s">
        <v>14</v>
      </c>
      <c r="D176" s="20" t="s">
        <v>10</v>
      </c>
      <c r="E176" s="20" t="s">
        <v>274</v>
      </c>
      <c r="F176" s="23" t="s">
        <v>75</v>
      </c>
      <c r="G176" s="102">
        <v>237.2</v>
      </c>
      <c r="H176" s="105">
        <v>209.9</v>
      </c>
      <c r="I176" s="105">
        <v>206.5</v>
      </c>
    </row>
    <row r="177" spans="1:13" s="52" customFormat="1" ht="12">
      <c r="A177" s="21" t="s">
        <v>273</v>
      </c>
      <c r="B177" s="30">
        <v>800</v>
      </c>
      <c r="C177" s="20" t="s">
        <v>14</v>
      </c>
      <c r="D177" s="20" t="s">
        <v>10</v>
      </c>
      <c r="E177" s="66" t="s">
        <v>306</v>
      </c>
      <c r="F177" s="23"/>
      <c r="G177" s="102">
        <f>G178</f>
        <v>250</v>
      </c>
      <c r="H177" s="102">
        <f t="shared" ref="H177:I178" si="63">H178</f>
        <v>250</v>
      </c>
      <c r="I177" s="102">
        <f t="shared" si="63"/>
        <v>250</v>
      </c>
    </row>
    <row r="178" spans="1:13" s="52" customFormat="1" ht="12">
      <c r="A178" s="21" t="s">
        <v>69</v>
      </c>
      <c r="B178" s="30">
        <v>800</v>
      </c>
      <c r="C178" s="20" t="s">
        <v>14</v>
      </c>
      <c r="D178" s="20" t="s">
        <v>10</v>
      </c>
      <c r="E178" s="66" t="s">
        <v>306</v>
      </c>
      <c r="F178" s="23" t="s">
        <v>22</v>
      </c>
      <c r="G178" s="102">
        <f>G179</f>
        <v>250</v>
      </c>
      <c r="H178" s="102">
        <f t="shared" si="63"/>
        <v>250</v>
      </c>
      <c r="I178" s="102">
        <f t="shared" si="63"/>
        <v>250</v>
      </c>
    </row>
    <row r="179" spans="1:13" s="52" customFormat="1" ht="36">
      <c r="A179" s="21" t="s">
        <v>291</v>
      </c>
      <c r="B179" s="30">
        <v>800</v>
      </c>
      <c r="C179" s="20" t="s">
        <v>14</v>
      </c>
      <c r="D179" s="20" t="s">
        <v>10</v>
      </c>
      <c r="E179" s="66" t="s">
        <v>306</v>
      </c>
      <c r="F179" s="23" t="s">
        <v>75</v>
      </c>
      <c r="G179" s="102">
        <v>250</v>
      </c>
      <c r="H179" s="105">
        <v>250</v>
      </c>
      <c r="I179" s="105">
        <v>250</v>
      </c>
    </row>
    <row r="180" spans="1:13" s="54" customFormat="1" ht="12">
      <c r="A180" s="25" t="s">
        <v>45</v>
      </c>
      <c r="B180" s="32">
        <v>800</v>
      </c>
      <c r="C180" s="16" t="s">
        <v>8</v>
      </c>
      <c r="D180" s="16"/>
      <c r="E180" s="16"/>
      <c r="F180" s="26"/>
      <c r="G180" s="100">
        <f>G217+G181</f>
        <v>45455.4</v>
      </c>
      <c r="H180" s="100">
        <f>H217+H181</f>
        <v>5543</v>
      </c>
      <c r="I180" s="100">
        <f>I217+I181</f>
        <v>481450.79999999993</v>
      </c>
      <c r="J180" s="52"/>
      <c r="K180" s="52"/>
      <c r="L180" s="52"/>
      <c r="M180" s="52"/>
    </row>
    <row r="181" spans="1:13" s="56" customFormat="1" ht="12">
      <c r="A181" s="22" t="s">
        <v>132</v>
      </c>
      <c r="B181" s="34">
        <v>800</v>
      </c>
      <c r="C181" s="18" t="s">
        <v>8</v>
      </c>
      <c r="D181" s="18" t="s">
        <v>5</v>
      </c>
      <c r="E181" s="18"/>
      <c r="F181" s="42"/>
      <c r="G181" s="101">
        <f>G205+G182+G209+G213</f>
        <v>40850</v>
      </c>
      <c r="H181" s="101">
        <f>H205+H182+H209+H213</f>
        <v>3685</v>
      </c>
      <c r="I181" s="101">
        <f>I205+I182+I209+I213</f>
        <v>479592.79999999993</v>
      </c>
      <c r="J181" s="92"/>
      <c r="K181" s="92"/>
      <c r="L181" s="92"/>
      <c r="M181" s="92"/>
    </row>
    <row r="182" spans="1:13" s="52" customFormat="1" ht="24">
      <c r="A182" s="87" t="s">
        <v>428</v>
      </c>
      <c r="B182" s="30">
        <v>800</v>
      </c>
      <c r="C182" s="20" t="s">
        <v>8</v>
      </c>
      <c r="D182" s="20" t="s">
        <v>5</v>
      </c>
      <c r="E182" s="20" t="s">
        <v>213</v>
      </c>
      <c r="F182" s="23"/>
      <c r="G182" s="102">
        <f>G183</f>
        <v>40850</v>
      </c>
      <c r="H182" s="102">
        <f t="shared" ref="H182:I182" si="64">H183</f>
        <v>3685</v>
      </c>
      <c r="I182" s="102">
        <f t="shared" si="64"/>
        <v>479592.79999999993</v>
      </c>
    </row>
    <row r="183" spans="1:13" s="52" customFormat="1" ht="12">
      <c r="A183" s="21" t="s">
        <v>508</v>
      </c>
      <c r="B183" s="30">
        <v>800</v>
      </c>
      <c r="C183" s="20" t="s">
        <v>8</v>
      </c>
      <c r="D183" s="20" t="s">
        <v>5</v>
      </c>
      <c r="E183" s="20" t="s">
        <v>509</v>
      </c>
      <c r="F183" s="23"/>
      <c r="G183" s="102">
        <f>G184+G189+G194+G199+G202</f>
        <v>40850</v>
      </c>
      <c r="H183" s="102">
        <f t="shared" ref="H183:I183" si="65">H184+H189+H194+H199+H202</f>
        <v>3685</v>
      </c>
      <c r="I183" s="102">
        <f t="shared" si="65"/>
        <v>479592.79999999993</v>
      </c>
    </row>
    <row r="184" spans="1:13" s="52" customFormat="1" ht="48">
      <c r="A184" s="21" t="s">
        <v>386</v>
      </c>
      <c r="B184" s="30">
        <v>800</v>
      </c>
      <c r="C184" s="20" t="s">
        <v>8</v>
      </c>
      <c r="D184" s="20" t="s">
        <v>5</v>
      </c>
      <c r="E184" s="20" t="s">
        <v>510</v>
      </c>
      <c r="F184" s="23"/>
      <c r="G184" s="102">
        <f>G185+G187</f>
        <v>39200</v>
      </c>
      <c r="H184" s="102">
        <f>H185+H187</f>
        <v>0</v>
      </c>
      <c r="I184" s="102">
        <f>I185+I187</f>
        <v>446831.6</v>
      </c>
    </row>
    <row r="185" spans="1:13" s="52" customFormat="1" ht="12">
      <c r="A185" s="21" t="s">
        <v>295</v>
      </c>
      <c r="B185" s="30">
        <v>800</v>
      </c>
      <c r="C185" s="20" t="s">
        <v>8</v>
      </c>
      <c r="D185" s="20" t="s">
        <v>5</v>
      </c>
      <c r="E185" s="20" t="s">
        <v>510</v>
      </c>
      <c r="F185" s="23" t="s">
        <v>127</v>
      </c>
      <c r="G185" s="102">
        <f>G186</f>
        <v>14672.6</v>
      </c>
      <c r="H185" s="102">
        <f>H186</f>
        <v>0</v>
      </c>
      <c r="I185" s="102">
        <f>I186</f>
        <v>167249.1</v>
      </c>
    </row>
    <row r="186" spans="1:13" s="52" customFormat="1" ht="12">
      <c r="A186" s="21" t="s">
        <v>129</v>
      </c>
      <c r="B186" s="30">
        <v>800</v>
      </c>
      <c r="C186" s="20" t="s">
        <v>8</v>
      </c>
      <c r="D186" s="20" t="s">
        <v>5</v>
      </c>
      <c r="E186" s="20" t="s">
        <v>510</v>
      </c>
      <c r="F186" s="23" t="s">
        <v>128</v>
      </c>
      <c r="G186" s="102">
        <v>14672.6</v>
      </c>
      <c r="H186" s="102">
        <v>0</v>
      </c>
      <c r="I186" s="102">
        <v>167249.1</v>
      </c>
    </row>
    <row r="187" spans="1:13" s="52" customFormat="1" ht="12">
      <c r="A187" s="21" t="s">
        <v>69</v>
      </c>
      <c r="B187" s="30">
        <v>800</v>
      </c>
      <c r="C187" s="20" t="s">
        <v>8</v>
      </c>
      <c r="D187" s="20" t="s">
        <v>5</v>
      </c>
      <c r="E187" s="20" t="s">
        <v>510</v>
      </c>
      <c r="F187" s="23" t="s">
        <v>22</v>
      </c>
      <c r="G187" s="102">
        <f>G188</f>
        <v>24527.4</v>
      </c>
      <c r="H187" s="102">
        <f>H188</f>
        <v>0</v>
      </c>
      <c r="I187" s="102">
        <f>I188</f>
        <v>279582.5</v>
      </c>
    </row>
    <row r="188" spans="1:13" s="52" customFormat="1" ht="12">
      <c r="A188" s="21" t="s">
        <v>70</v>
      </c>
      <c r="B188" s="30">
        <v>800</v>
      </c>
      <c r="C188" s="20" t="s">
        <v>8</v>
      </c>
      <c r="D188" s="20" t="s">
        <v>5</v>
      </c>
      <c r="E188" s="20" t="s">
        <v>510</v>
      </c>
      <c r="F188" s="23" t="s">
        <v>68</v>
      </c>
      <c r="G188" s="102">
        <v>24527.4</v>
      </c>
      <c r="H188" s="102">
        <v>0</v>
      </c>
      <c r="I188" s="102">
        <v>279582.5</v>
      </c>
    </row>
    <row r="189" spans="1:13" s="52" customFormat="1" ht="36">
      <c r="A189" s="21" t="s">
        <v>387</v>
      </c>
      <c r="B189" s="30">
        <v>800</v>
      </c>
      <c r="C189" s="20" t="s">
        <v>8</v>
      </c>
      <c r="D189" s="20" t="s">
        <v>5</v>
      </c>
      <c r="E189" s="20" t="s">
        <v>511</v>
      </c>
      <c r="F189" s="23"/>
      <c r="G189" s="102">
        <f>G190+G192</f>
        <v>760</v>
      </c>
      <c r="H189" s="102">
        <f>H190+H192</f>
        <v>0</v>
      </c>
      <c r="I189" s="102">
        <f>I190+I192</f>
        <v>29041.599999999999</v>
      </c>
    </row>
    <row r="190" spans="1:13" s="52" customFormat="1" ht="12">
      <c r="A190" s="21" t="s">
        <v>295</v>
      </c>
      <c r="B190" s="30">
        <v>800</v>
      </c>
      <c r="C190" s="20" t="s">
        <v>8</v>
      </c>
      <c r="D190" s="20" t="s">
        <v>5</v>
      </c>
      <c r="E190" s="20" t="s">
        <v>511</v>
      </c>
      <c r="F190" s="23" t="s">
        <v>127</v>
      </c>
      <c r="G190" s="102">
        <f>G191</f>
        <v>284.5</v>
      </c>
      <c r="H190" s="102">
        <f>H191</f>
        <v>0</v>
      </c>
      <c r="I190" s="102">
        <f>I191</f>
        <v>10870.3</v>
      </c>
    </row>
    <row r="191" spans="1:13" s="52" customFormat="1" ht="12">
      <c r="A191" s="21" t="s">
        <v>129</v>
      </c>
      <c r="B191" s="30">
        <v>800</v>
      </c>
      <c r="C191" s="20" t="s">
        <v>8</v>
      </c>
      <c r="D191" s="20" t="s">
        <v>5</v>
      </c>
      <c r="E191" s="20" t="s">
        <v>511</v>
      </c>
      <c r="F191" s="23" t="s">
        <v>128</v>
      </c>
      <c r="G191" s="102">
        <v>284.5</v>
      </c>
      <c r="H191" s="102">
        <v>0</v>
      </c>
      <c r="I191" s="102">
        <v>10870.3</v>
      </c>
    </row>
    <row r="192" spans="1:13" s="52" customFormat="1" ht="12">
      <c r="A192" s="21" t="s">
        <v>69</v>
      </c>
      <c r="B192" s="30">
        <v>800</v>
      </c>
      <c r="C192" s="20" t="s">
        <v>8</v>
      </c>
      <c r="D192" s="20" t="s">
        <v>5</v>
      </c>
      <c r="E192" s="20" t="s">
        <v>511</v>
      </c>
      <c r="F192" s="23" t="s">
        <v>22</v>
      </c>
      <c r="G192" s="102">
        <f>G193</f>
        <v>475.5</v>
      </c>
      <c r="H192" s="102">
        <f>H193</f>
        <v>0</v>
      </c>
      <c r="I192" s="102">
        <f>I193</f>
        <v>18171.3</v>
      </c>
    </row>
    <row r="193" spans="1:9" s="52" customFormat="1" ht="12">
      <c r="A193" s="21" t="s">
        <v>70</v>
      </c>
      <c r="B193" s="30">
        <v>800</v>
      </c>
      <c r="C193" s="20" t="s">
        <v>8</v>
      </c>
      <c r="D193" s="20" t="s">
        <v>5</v>
      </c>
      <c r="E193" s="20" t="s">
        <v>511</v>
      </c>
      <c r="F193" s="23" t="s">
        <v>68</v>
      </c>
      <c r="G193" s="102">
        <v>475.5</v>
      </c>
      <c r="H193" s="102">
        <v>0</v>
      </c>
      <c r="I193" s="102">
        <v>18171.3</v>
      </c>
    </row>
    <row r="194" spans="1:9" s="52" customFormat="1" ht="36">
      <c r="A194" s="21" t="s">
        <v>385</v>
      </c>
      <c r="B194" s="30">
        <v>800</v>
      </c>
      <c r="C194" s="20" t="s">
        <v>8</v>
      </c>
      <c r="D194" s="20" t="s">
        <v>5</v>
      </c>
      <c r="E194" s="20" t="s">
        <v>512</v>
      </c>
      <c r="F194" s="23"/>
      <c r="G194" s="102">
        <f>G195+G197</f>
        <v>40</v>
      </c>
      <c r="H194" s="102">
        <f>H195+H197</f>
        <v>0</v>
      </c>
      <c r="I194" s="102">
        <f>I195+I197</f>
        <v>1452.1</v>
      </c>
    </row>
    <row r="195" spans="1:9" s="52" customFormat="1" ht="12">
      <c r="A195" s="21" t="s">
        <v>295</v>
      </c>
      <c r="B195" s="30">
        <v>800</v>
      </c>
      <c r="C195" s="20" t="s">
        <v>8</v>
      </c>
      <c r="D195" s="20" t="s">
        <v>5</v>
      </c>
      <c r="E195" s="20" t="s">
        <v>512</v>
      </c>
      <c r="F195" s="23" t="s">
        <v>127</v>
      </c>
      <c r="G195" s="102">
        <f>G196</f>
        <v>15</v>
      </c>
      <c r="H195" s="102">
        <f>H196</f>
        <v>0</v>
      </c>
      <c r="I195" s="102">
        <f>I196</f>
        <v>543.5</v>
      </c>
    </row>
    <row r="196" spans="1:9" s="52" customFormat="1" ht="12">
      <c r="A196" s="21" t="s">
        <v>129</v>
      </c>
      <c r="B196" s="30">
        <v>800</v>
      </c>
      <c r="C196" s="20" t="s">
        <v>8</v>
      </c>
      <c r="D196" s="20" t="s">
        <v>5</v>
      </c>
      <c r="E196" s="20" t="s">
        <v>512</v>
      </c>
      <c r="F196" s="23" t="s">
        <v>128</v>
      </c>
      <c r="G196" s="102">
        <v>15</v>
      </c>
      <c r="H196" s="102">
        <v>0</v>
      </c>
      <c r="I196" s="102">
        <v>543.5</v>
      </c>
    </row>
    <row r="197" spans="1:9" s="52" customFormat="1" ht="12">
      <c r="A197" s="21" t="s">
        <v>69</v>
      </c>
      <c r="B197" s="30">
        <v>800</v>
      </c>
      <c r="C197" s="20" t="s">
        <v>8</v>
      </c>
      <c r="D197" s="20" t="s">
        <v>5</v>
      </c>
      <c r="E197" s="20" t="s">
        <v>512</v>
      </c>
      <c r="F197" s="23" t="s">
        <v>22</v>
      </c>
      <c r="G197" s="102">
        <f>G198</f>
        <v>25</v>
      </c>
      <c r="H197" s="102">
        <f>H198</f>
        <v>0</v>
      </c>
      <c r="I197" s="102">
        <f>I198</f>
        <v>908.6</v>
      </c>
    </row>
    <row r="198" spans="1:9" s="52" customFormat="1" ht="12">
      <c r="A198" s="21" t="s">
        <v>70</v>
      </c>
      <c r="B198" s="30">
        <v>800</v>
      </c>
      <c r="C198" s="20" t="s">
        <v>8</v>
      </c>
      <c r="D198" s="20" t="s">
        <v>5</v>
      </c>
      <c r="E198" s="20" t="s">
        <v>512</v>
      </c>
      <c r="F198" s="23" t="s">
        <v>68</v>
      </c>
      <c r="G198" s="102">
        <v>25</v>
      </c>
      <c r="H198" s="102">
        <v>0</v>
      </c>
      <c r="I198" s="102">
        <v>908.6</v>
      </c>
    </row>
    <row r="199" spans="1:9" s="52" customFormat="1" ht="24">
      <c r="A199" s="21" t="s">
        <v>307</v>
      </c>
      <c r="B199" s="30">
        <v>800</v>
      </c>
      <c r="C199" s="20" t="s">
        <v>8</v>
      </c>
      <c r="D199" s="20" t="s">
        <v>5</v>
      </c>
      <c r="E199" s="78" t="s">
        <v>513</v>
      </c>
      <c r="F199" s="23"/>
      <c r="G199" s="102">
        <f t="shared" ref="G199:I203" si="66">G200</f>
        <v>850</v>
      </c>
      <c r="H199" s="102">
        <f t="shared" si="66"/>
        <v>850</v>
      </c>
      <c r="I199" s="102">
        <f t="shared" si="66"/>
        <v>850</v>
      </c>
    </row>
    <row r="200" spans="1:9" s="52" customFormat="1" ht="12">
      <c r="A200" s="21" t="s">
        <v>295</v>
      </c>
      <c r="B200" s="30">
        <v>800</v>
      </c>
      <c r="C200" s="20" t="s">
        <v>8</v>
      </c>
      <c r="D200" s="20" t="s">
        <v>5</v>
      </c>
      <c r="E200" s="78" t="s">
        <v>513</v>
      </c>
      <c r="F200" s="23" t="s">
        <v>127</v>
      </c>
      <c r="G200" s="102">
        <f t="shared" si="66"/>
        <v>850</v>
      </c>
      <c r="H200" s="102">
        <f t="shared" si="66"/>
        <v>850</v>
      </c>
      <c r="I200" s="102">
        <f t="shared" si="66"/>
        <v>850</v>
      </c>
    </row>
    <row r="201" spans="1:9" s="52" customFormat="1" ht="12">
      <c r="A201" s="21" t="s">
        <v>129</v>
      </c>
      <c r="B201" s="30">
        <v>800</v>
      </c>
      <c r="C201" s="20" t="s">
        <v>8</v>
      </c>
      <c r="D201" s="20" t="s">
        <v>5</v>
      </c>
      <c r="E201" s="78" t="s">
        <v>513</v>
      </c>
      <c r="F201" s="23" t="s">
        <v>128</v>
      </c>
      <c r="G201" s="102">
        <v>850</v>
      </c>
      <c r="H201" s="105">
        <v>850</v>
      </c>
      <c r="I201" s="105">
        <v>850</v>
      </c>
    </row>
    <row r="202" spans="1:9" s="52" customFormat="1" ht="12">
      <c r="A202" s="21" t="s">
        <v>522</v>
      </c>
      <c r="B202" s="30">
        <v>800</v>
      </c>
      <c r="C202" s="20" t="s">
        <v>8</v>
      </c>
      <c r="D202" s="20" t="s">
        <v>5</v>
      </c>
      <c r="E202" s="20" t="s">
        <v>521</v>
      </c>
      <c r="F202" s="23"/>
      <c r="G202" s="102">
        <f>G203</f>
        <v>0</v>
      </c>
      <c r="H202" s="102">
        <f t="shared" ref="H202:I202" si="67">H203</f>
        <v>2835</v>
      </c>
      <c r="I202" s="102">
        <f t="shared" si="67"/>
        <v>1417.5</v>
      </c>
    </row>
    <row r="203" spans="1:9" s="52" customFormat="1" ht="12">
      <c r="A203" s="21" t="s">
        <v>295</v>
      </c>
      <c r="B203" s="30">
        <v>800</v>
      </c>
      <c r="C203" s="20" t="s">
        <v>8</v>
      </c>
      <c r="D203" s="20" t="s">
        <v>5</v>
      </c>
      <c r="E203" s="20" t="s">
        <v>521</v>
      </c>
      <c r="F203" s="23" t="s">
        <v>127</v>
      </c>
      <c r="G203" s="102">
        <f t="shared" si="66"/>
        <v>0</v>
      </c>
      <c r="H203" s="102">
        <f t="shared" si="66"/>
        <v>2835</v>
      </c>
      <c r="I203" s="102">
        <f t="shared" si="66"/>
        <v>1417.5</v>
      </c>
    </row>
    <row r="204" spans="1:9" s="52" customFormat="1" ht="12">
      <c r="A204" s="21" t="s">
        <v>129</v>
      </c>
      <c r="B204" s="30">
        <v>800</v>
      </c>
      <c r="C204" s="20" t="s">
        <v>8</v>
      </c>
      <c r="D204" s="20" t="s">
        <v>5</v>
      </c>
      <c r="E204" s="20" t="s">
        <v>521</v>
      </c>
      <c r="F204" s="23" t="s">
        <v>128</v>
      </c>
      <c r="G204" s="102">
        <v>0</v>
      </c>
      <c r="H204" s="105">
        <f>2700+135</f>
        <v>2835</v>
      </c>
      <c r="I204" s="105">
        <f>1350+67.5</f>
        <v>1417.5</v>
      </c>
    </row>
    <row r="205" spans="1:9" s="52" customFormat="1" ht="24" hidden="1">
      <c r="A205" s="21" t="s">
        <v>275</v>
      </c>
      <c r="B205" s="30">
        <v>800</v>
      </c>
      <c r="C205" s="20" t="s">
        <v>8</v>
      </c>
      <c r="D205" s="20" t="s">
        <v>5</v>
      </c>
      <c r="E205" s="20" t="s">
        <v>236</v>
      </c>
      <c r="F205" s="23"/>
      <c r="G205" s="102">
        <f t="shared" ref="G205:I207" si="68">G206</f>
        <v>0</v>
      </c>
      <c r="H205" s="102">
        <f t="shared" si="68"/>
        <v>0</v>
      </c>
      <c r="I205" s="102">
        <f t="shared" si="68"/>
        <v>0</v>
      </c>
    </row>
    <row r="206" spans="1:9" s="52" customFormat="1" ht="12" hidden="1">
      <c r="A206" s="21" t="s">
        <v>201</v>
      </c>
      <c r="B206" s="30">
        <v>800</v>
      </c>
      <c r="C206" s="20" t="s">
        <v>8</v>
      </c>
      <c r="D206" s="20" t="s">
        <v>5</v>
      </c>
      <c r="E206" s="20" t="s">
        <v>237</v>
      </c>
      <c r="F206" s="23"/>
      <c r="G206" s="102">
        <f>G207</f>
        <v>0</v>
      </c>
      <c r="H206" s="102">
        <f t="shared" si="68"/>
        <v>0</v>
      </c>
      <c r="I206" s="102">
        <f t="shared" si="68"/>
        <v>0</v>
      </c>
    </row>
    <row r="207" spans="1:9" s="52" customFormat="1" ht="12" hidden="1">
      <c r="A207" s="24" t="s">
        <v>67</v>
      </c>
      <c r="B207" s="30">
        <v>800</v>
      </c>
      <c r="C207" s="20" t="s">
        <v>8</v>
      </c>
      <c r="D207" s="20" t="s">
        <v>5</v>
      </c>
      <c r="E207" s="20" t="s">
        <v>237</v>
      </c>
      <c r="F207" s="23" t="s">
        <v>65</v>
      </c>
      <c r="G207" s="102">
        <f t="shared" si="68"/>
        <v>0</v>
      </c>
      <c r="H207" s="102">
        <f t="shared" si="68"/>
        <v>0</v>
      </c>
      <c r="I207" s="102">
        <f t="shared" si="68"/>
        <v>0</v>
      </c>
    </row>
    <row r="208" spans="1:9" s="52" customFormat="1" ht="12" hidden="1">
      <c r="A208" s="24" t="s">
        <v>85</v>
      </c>
      <c r="B208" s="30">
        <v>800</v>
      </c>
      <c r="C208" s="20" t="s">
        <v>8</v>
      </c>
      <c r="D208" s="20" t="s">
        <v>5</v>
      </c>
      <c r="E208" s="20" t="s">
        <v>237</v>
      </c>
      <c r="F208" s="23" t="s">
        <v>66</v>
      </c>
      <c r="G208" s="102"/>
      <c r="H208" s="105"/>
      <c r="I208" s="105"/>
    </row>
    <row r="209" spans="1:13" s="52" customFormat="1" ht="36" hidden="1">
      <c r="A209" s="29" t="s">
        <v>355</v>
      </c>
      <c r="B209" s="30">
        <v>800</v>
      </c>
      <c r="C209" s="20" t="s">
        <v>8</v>
      </c>
      <c r="D209" s="20" t="s">
        <v>5</v>
      </c>
      <c r="E209" s="20" t="s">
        <v>337</v>
      </c>
      <c r="F209" s="23"/>
      <c r="G209" s="102">
        <f t="shared" ref="G209:I211" si="69">G210</f>
        <v>0</v>
      </c>
      <c r="H209" s="102">
        <f t="shared" si="69"/>
        <v>0</v>
      </c>
      <c r="I209" s="102">
        <f t="shared" si="69"/>
        <v>0</v>
      </c>
    </row>
    <row r="210" spans="1:13" s="52" customFormat="1" ht="24" hidden="1">
      <c r="A210" s="29" t="s">
        <v>119</v>
      </c>
      <c r="B210" s="30">
        <v>800</v>
      </c>
      <c r="C210" s="20" t="s">
        <v>8</v>
      </c>
      <c r="D210" s="20" t="s">
        <v>5</v>
      </c>
      <c r="E210" s="20" t="s">
        <v>344</v>
      </c>
      <c r="F210" s="23"/>
      <c r="G210" s="102">
        <f t="shared" si="69"/>
        <v>0</v>
      </c>
      <c r="H210" s="102">
        <f t="shared" si="69"/>
        <v>0</v>
      </c>
      <c r="I210" s="102">
        <f t="shared" si="69"/>
        <v>0</v>
      </c>
    </row>
    <row r="211" spans="1:13" s="52" customFormat="1" ht="12" hidden="1">
      <c r="A211" s="24" t="s">
        <v>67</v>
      </c>
      <c r="B211" s="30">
        <v>800</v>
      </c>
      <c r="C211" s="20" t="s">
        <v>8</v>
      </c>
      <c r="D211" s="20" t="s">
        <v>5</v>
      </c>
      <c r="E211" s="20" t="s">
        <v>344</v>
      </c>
      <c r="F211" s="23" t="s">
        <v>65</v>
      </c>
      <c r="G211" s="102">
        <f t="shared" si="69"/>
        <v>0</v>
      </c>
      <c r="H211" s="102">
        <f t="shared" si="69"/>
        <v>0</v>
      </c>
      <c r="I211" s="102">
        <f t="shared" si="69"/>
        <v>0</v>
      </c>
    </row>
    <row r="212" spans="1:13" s="52" customFormat="1" ht="12" hidden="1">
      <c r="A212" s="24" t="s">
        <v>85</v>
      </c>
      <c r="B212" s="30">
        <v>800</v>
      </c>
      <c r="C212" s="20" t="s">
        <v>8</v>
      </c>
      <c r="D212" s="20" t="s">
        <v>5</v>
      </c>
      <c r="E212" s="20" t="s">
        <v>344</v>
      </c>
      <c r="F212" s="23" t="s">
        <v>66</v>
      </c>
      <c r="G212" s="102">
        <v>0</v>
      </c>
      <c r="H212" s="105"/>
      <c r="I212" s="105"/>
    </row>
    <row r="213" spans="1:13" s="52" customFormat="1" ht="12" hidden="1">
      <c r="A213" s="21" t="s">
        <v>235</v>
      </c>
      <c r="B213" s="30">
        <v>800</v>
      </c>
      <c r="C213" s="20" t="s">
        <v>8</v>
      </c>
      <c r="D213" s="20" t="s">
        <v>5</v>
      </c>
      <c r="E213" s="20" t="s">
        <v>180</v>
      </c>
      <c r="F213" s="23"/>
      <c r="G213" s="102">
        <f t="shared" ref="G213:I215" si="70">G214</f>
        <v>0</v>
      </c>
      <c r="H213" s="102">
        <f t="shared" si="70"/>
        <v>0</v>
      </c>
      <c r="I213" s="102">
        <f t="shared" si="70"/>
        <v>0</v>
      </c>
    </row>
    <row r="214" spans="1:13" s="52" customFormat="1" ht="12" hidden="1">
      <c r="A214" s="21" t="s">
        <v>103</v>
      </c>
      <c r="B214" s="30">
        <v>800</v>
      </c>
      <c r="C214" s="20" t="s">
        <v>8</v>
      </c>
      <c r="D214" s="20" t="s">
        <v>5</v>
      </c>
      <c r="E214" s="20" t="s">
        <v>181</v>
      </c>
      <c r="F214" s="23"/>
      <c r="G214" s="102">
        <f t="shared" si="70"/>
        <v>0</v>
      </c>
      <c r="H214" s="102">
        <f t="shared" si="70"/>
        <v>0</v>
      </c>
      <c r="I214" s="102">
        <f t="shared" si="70"/>
        <v>0</v>
      </c>
    </row>
    <row r="215" spans="1:13" s="52" customFormat="1" ht="12" hidden="1">
      <c r="A215" s="24" t="s">
        <v>67</v>
      </c>
      <c r="B215" s="30">
        <v>800</v>
      </c>
      <c r="C215" s="20" t="s">
        <v>8</v>
      </c>
      <c r="D215" s="20" t="s">
        <v>5</v>
      </c>
      <c r="E215" s="20" t="s">
        <v>181</v>
      </c>
      <c r="F215" s="23" t="s">
        <v>65</v>
      </c>
      <c r="G215" s="102">
        <f t="shared" si="70"/>
        <v>0</v>
      </c>
      <c r="H215" s="102">
        <f t="shared" si="70"/>
        <v>0</v>
      </c>
      <c r="I215" s="102">
        <f t="shared" si="70"/>
        <v>0</v>
      </c>
    </row>
    <row r="216" spans="1:13" s="52" customFormat="1" ht="12" hidden="1">
      <c r="A216" s="24" t="s">
        <v>85</v>
      </c>
      <c r="B216" s="30">
        <v>800</v>
      </c>
      <c r="C216" s="20" t="s">
        <v>8</v>
      </c>
      <c r="D216" s="20" t="s">
        <v>5</v>
      </c>
      <c r="E216" s="20" t="s">
        <v>181</v>
      </c>
      <c r="F216" s="23" t="s">
        <v>66</v>
      </c>
      <c r="G216" s="102">
        <v>0</v>
      </c>
      <c r="H216" s="105"/>
      <c r="I216" s="105"/>
    </row>
    <row r="217" spans="1:13" s="56" customFormat="1" ht="12">
      <c r="A217" s="22" t="s">
        <v>131</v>
      </c>
      <c r="B217" s="34">
        <v>800</v>
      </c>
      <c r="C217" s="18" t="s">
        <v>8</v>
      </c>
      <c r="D217" s="18" t="s">
        <v>6</v>
      </c>
      <c r="E217" s="18"/>
      <c r="F217" s="42"/>
      <c r="G217" s="101">
        <f>G218</f>
        <v>4605.3999999999996</v>
      </c>
      <c r="H217" s="101">
        <f>H218</f>
        <v>1858</v>
      </c>
      <c r="I217" s="101">
        <f>I218</f>
        <v>1858</v>
      </c>
      <c r="J217" s="92"/>
      <c r="K217" s="92"/>
      <c r="L217" s="92"/>
      <c r="M217" s="92"/>
    </row>
    <row r="218" spans="1:13" s="52" customFormat="1" ht="24">
      <c r="A218" s="87" t="s">
        <v>350</v>
      </c>
      <c r="B218" s="30">
        <v>800</v>
      </c>
      <c r="C218" s="20" t="s">
        <v>8</v>
      </c>
      <c r="D218" s="20" t="s">
        <v>6</v>
      </c>
      <c r="E218" s="20" t="s">
        <v>342</v>
      </c>
      <c r="F218" s="23"/>
      <c r="G218" s="102">
        <f>G219+G224+G230+G227</f>
        <v>4605.3999999999996</v>
      </c>
      <c r="H218" s="102">
        <f>H219+H224+H230+H227</f>
        <v>1858</v>
      </c>
      <c r="I218" s="102">
        <f>I219+I224+I230+I227</f>
        <v>1858</v>
      </c>
    </row>
    <row r="219" spans="1:13" s="2" customFormat="1" ht="12">
      <c r="A219" s="87" t="s">
        <v>202</v>
      </c>
      <c r="B219" s="30">
        <v>800</v>
      </c>
      <c r="C219" s="20" t="s">
        <v>8</v>
      </c>
      <c r="D219" s="20" t="s">
        <v>6</v>
      </c>
      <c r="E219" s="20" t="s">
        <v>343</v>
      </c>
      <c r="F219" s="23"/>
      <c r="G219" s="102">
        <f>G220+G222</f>
        <v>1858</v>
      </c>
      <c r="H219" s="102">
        <f>H220+H222</f>
        <v>1858</v>
      </c>
      <c r="I219" s="102">
        <f>I220+I222</f>
        <v>1858</v>
      </c>
    </row>
    <row r="220" spans="1:13" s="2" customFormat="1" ht="12">
      <c r="A220" s="88" t="s">
        <v>67</v>
      </c>
      <c r="B220" s="30">
        <v>800</v>
      </c>
      <c r="C220" s="20" t="s">
        <v>8</v>
      </c>
      <c r="D220" s="20" t="s">
        <v>6</v>
      </c>
      <c r="E220" s="20" t="s">
        <v>343</v>
      </c>
      <c r="F220" s="23" t="s">
        <v>65</v>
      </c>
      <c r="G220" s="102">
        <f t="shared" ref="G220:I220" si="71">G221</f>
        <v>1858</v>
      </c>
      <c r="H220" s="102">
        <f t="shared" si="71"/>
        <v>1858</v>
      </c>
      <c r="I220" s="102">
        <f t="shared" si="71"/>
        <v>1858</v>
      </c>
    </row>
    <row r="221" spans="1:13" s="2" customFormat="1" ht="14.25" customHeight="1">
      <c r="A221" s="88" t="s">
        <v>85</v>
      </c>
      <c r="B221" s="30">
        <v>800</v>
      </c>
      <c r="C221" s="20" t="s">
        <v>8</v>
      </c>
      <c r="D221" s="20" t="s">
        <v>6</v>
      </c>
      <c r="E221" s="20" t="s">
        <v>343</v>
      </c>
      <c r="F221" s="23" t="s">
        <v>66</v>
      </c>
      <c r="G221" s="102">
        <v>1858</v>
      </c>
      <c r="H221" s="103">
        <v>1858</v>
      </c>
      <c r="I221" s="103">
        <v>1858</v>
      </c>
    </row>
    <row r="222" spans="1:13" s="2" customFormat="1" ht="12" hidden="1">
      <c r="A222" s="21" t="s">
        <v>295</v>
      </c>
      <c r="B222" s="30">
        <v>800</v>
      </c>
      <c r="C222" s="20" t="s">
        <v>8</v>
      </c>
      <c r="D222" s="20" t="s">
        <v>6</v>
      </c>
      <c r="E222" s="20" t="s">
        <v>343</v>
      </c>
      <c r="F222" s="23" t="s">
        <v>127</v>
      </c>
      <c r="G222" s="102">
        <f>G223</f>
        <v>0</v>
      </c>
      <c r="H222" s="102">
        <f>H223</f>
        <v>0</v>
      </c>
      <c r="I222" s="102">
        <f>I223</f>
        <v>0</v>
      </c>
    </row>
    <row r="223" spans="1:13" s="2" customFormat="1" ht="12" hidden="1">
      <c r="A223" s="21" t="s">
        <v>129</v>
      </c>
      <c r="B223" s="30">
        <v>800</v>
      </c>
      <c r="C223" s="20" t="s">
        <v>8</v>
      </c>
      <c r="D223" s="20" t="s">
        <v>6</v>
      </c>
      <c r="E223" s="20" t="s">
        <v>343</v>
      </c>
      <c r="F223" s="23" t="s">
        <v>128</v>
      </c>
      <c r="G223" s="102"/>
      <c r="H223" s="103"/>
      <c r="I223" s="103"/>
    </row>
    <row r="224" spans="1:13" s="2" customFormat="1" ht="12" hidden="1">
      <c r="A224" s="88" t="s">
        <v>366</v>
      </c>
      <c r="B224" s="30">
        <v>800</v>
      </c>
      <c r="C224" s="20" t="s">
        <v>8</v>
      </c>
      <c r="D224" s="20" t="s">
        <v>6</v>
      </c>
      <c r="E224" s="20" t="s">
        <v>365</v>
      </c>
      <c r="F224" s="23"/>
      <c r="G224" s="102">
        <f t="shared" ref="G224:I225" si="72">G225</f>
        <v>0</v>
      </c>
      <c r="H224" s="102">
        <f t="shared" si="72"/>
        <v>0</v>
      </c>
      <c r="I224" s="102">
        <f t="shared" si="72"/>
        <v>0</v>
      </c>
    </row>
    <row r="225" spans="1:13" s="2" customFormat="1" ht="12" hidden="1">
      <c r="A225" s="21" t="s">
        <v>69</v>
      </c>
      <c r="B225" s="30">
        <v>800</v>
      </c>
      <c r="C225" s="20" t="s">
        <v>8</v>
      </c>
      <c r="D225" s="20" t="s">
        <v>6</v>
      </c>
      <c r="E225" s="20" t="s">
        <v>365</v>
      </c>
      <c r="F225" s="23" t="s">
        <v>22</v>
      </c>
      <c r="G225" s="102">
        <f t="shared" si="72"/>
        <v>0</v>
      </c>
      <c r="H225" s="102">
        <f t="shared" si="72"/>
        <v>0</v>
      </c>
      <c r="I225" s="102">
        <f t="shared" si="72"/>
        <v>0</v>
      </c>
    </row>
    <row r="226" spans="1:13" s="2" customFormat="1" ht="24" hidden="1">
      <c r="A226" s="21" t="s">
        <v>120</v>
      </c>
      <c r="B226" s="30">
        <v>800</v>
      </c>
      <c r="C226" s="20" t="s">
        <v>8</v>
      </c>
      <c r="D226" s="20" t="s">
        <v>6</v>
      </c>
      <c r="E226" s="20" t="s">
        <v>365</v>
      </c>
      <c r="F226" s="23" t="s">
        <v>75</v>
      </c>
      <c r="G226" s="102">
        <v>0</v>
      </c>
      <c r="H226" s="103"/>
      <c r="I226" s="103"/>
    </row>
    <row r="227" spans="1:13" s="2" customFormat="1" ht="24" hidden="1">
      <c r="A227" s="95" t="s">
        <v>370</v>
      </c>
      <c r="B227" s="30">
        <v>800</v>
      </c>
      <c r="C227" s="20" t="s">
        <v>8</v>
      </c>
      <c r="D227" s="20" t="s">
        <v>6</v>
      </c>
      <c r="E227" s="20" t="s">
        <v>383</v>
      </c>
      <c r="F227" s="23"/>
      <c r="G227" s="102">
        <f t="shared" ref="G227:I228" si="73">G228</f>
        <v>0</v>
      </c>
      <c r="H227" s="102">
        <f t="shared" si="73"/>
        <v>0</v>
      </c>
      <c r="I227" s="102">
        <f t="shared" si="73"/>
        <v>0</v>
      </c>
    </row>
    <row r="228" spans="1:13" s="2" customFormat="1" ht="12" hidden="1">
      <c r="A228" s="21" t="s">
        <v>295</v>
      </c>
      <c r="B228" s="30">
        <v>800</v>
      </c>
      <c r="C228" s="20" t="s">
        <v>8</v>
      </c>
      <c r="D228" s="20" t="s">
        <v>6</v>
      </c>
      <c r="E228" s="20" t="s">
        <v>383</v>
      </c>
      <c r="F228" s="23" t="s">
        <v>127</v>
      </c>
      <c r="G228" s="102">
        <f t="shared" si="73"/>
        <v>0</v>
      </c>
      <c r="H228" s="102">
        <f t="shared" si="73"/>
        <v>0</v>
      </c>
      <c r="I228" s="102">
        <f t="shared" si="73"/>
        <v>0</v>
      </c>
    </row>
    <row r="229" spans="1:13" s="2" customFormat="1" ht="12" hidden="1">
      <c r="A229" s="21" t="s">
        <v>129</v>
      </c>
      <c r="B229" s="30">
        <v>800</v>
      </c>
      <c r="C229" s="20" t="s">
        <v>8</v>
      </c>
      <c r="D229" s="20" t="s">
        <v>6</v>
      </c>
      <c r="E229" s="20" t="s">
        <v>383</v>
      </c>
      <c r="F229" s="23" t="s">
        <v>128</v>
      </c>
      <c r="G229" s="102"/>
      <c r="H229" s="103"/>
      <c r="I229" s="103"/>
    </row>
    <row r="230" spans="1:13" s="2" customFormat="1" ht="25.5" customHeight="1">
      <c r="A230" s="21" t="s">
        <v>370</v>
      </c>
      <c r="B230" s="30">
        <v>800</v>
      </c>
      <c r="C230" s="20" t="s">
        <v>8</v>
      </c>
      <c r="D230" s="20" t="s">
        <v>6</v>
      </c>
      <c r="E230" s="20" t="s">
        <v>369</v>
      </c>
      <c r="F230" s="23"/>
      <c r="G230" s="102">
        <f>G231+G233</f>
        <v>2747.4</v>
      </c>
      <c r="H230" s="102">
        <f>H231+H233</f>
        <v>0</v>
      </c>
      <c r="I230" s="102">
        <f>I231+I233</f>
        <v>0</v>
      </c>
    </row>
    <row r="231" spans="1:13" s="2" customFormat="1" ht="12" hidden="1">
      <c r="A231" s="88" t="s">
        <v>67</v>
      </c>
      <c r="B231" s="30">
        <v>800</v>
      </c>
      <c r="C231" s="20" t="s">
        <v>8</v>
      </c>
      <c r="D231" s="20" t="s">
        <v>6</v>
      </c>
      <c r="E231" s="20" t="s">
        <v>369</v>
      </c>
      <c r="F231" s="23" t="s">
        <v>65</v>
      </c>
      <c r="G231" s="102">
        <f>G232</f>
        <v>0</v>
      </c>
      <c r="H231" s="102">
        <f>H232</f>
        <v>0</v>
      </c>
      <c r="I231" s="102">
        <f>I232</f>
        <v>0</v>
      </c>
    </row>
    <row r="232" spans="1:13" s="2" customFormat="1" ht="12" hidden="1">
      <c r="A232" s="88" t="s">
        <v>85</v>
      </c>
      <c r="B232" s="30">
        <v>800</v>
      </c>
      <c r="C232" s="20" t="s">
        <v>8</v>
      </c>
      <c r="D232" s="20" t="s">
        <v>6</v>
      </c>
      <c r="E232" s="20" t="s">
        <v>369</v>
      </c>
      <c r="F232" s="23" t="s">
        <v>66</v>
      </c>
      <c r="G232" s="102">
        <v>0</v>
      </c>
      <c r="H232" s="103">
        <f>1000+200-1200</f>
        <v>0</v>
      </c>
      <c r="I232" s="103">
        <f>1000+200-1200</f>
        <v>0</v>
      </c>
    </row>
    <row r="233" spans="1:13" s="2" customFormat="1" ht="12">
      <c r="A233" s="21" t="s">
        <v>295</v>
      </c>
      <c r="B233" s="30">
        <v>800</v>
      </c>
      <c r="C233" s="20" t="s">
        <v>8</v>
      </c>
      <c r="D233" s="20" t="s">
        <v>6</v>
      </c>
      <c r="E233" s="20" t="s">
        <v>369</v>
      </c>
      <c r="F233" s="23" t="s">
        <v>127</v>
      </c>
      <c r="G233" s="102">
        <f>G234</f>
        <v>2747.4</v>
      </c>
      <c r="H233" s="102">
        <f>H234</f>
        <v>0</v>
      </c>
      <c r="I233" s="102">
        <f>I234</f>
        <v>0</v>
      </c>
    </row>
    <row r="234" spans="1:13" s="2" customFormat="1" ht="12">
      <c r="A234" s="21" t="s">
        <v>129</v>
      </c>
      <c r="B234" s="30">
        <v>800</v>
      </c>
      <c r="C234" s="20" t="s">
        <v>8</v>
      </c>
      <c r="D234" s="20" t="s">
        <v>6</v>
      </c>
      <c r="E234" s="20" t="s">
        <v>369</v>
      </c>
      <c r="F234" s="23" t="s">
        <v>128</v>
      </c>
      <c r="G234" s="102">
        <v>2747.4</v>
      </c>
      <c r="H234" s="105">
        <v>0</v>
      </c>
      <c r="I234" s="105">
        <v>0</v>
      </c>
    </row>
    <row r="235" spans="1:13" s="6" customFormat="1" ht="12">
      <c r="A235" s="15" t="s">
        <v>314</v>
      </c>
      <c r="B235" s="32">
        <v>800</v>
      </c>
      <c r="C235" s="16" t="s">
        <v>15</v>
      </c>
      <c r="D235" s="16"/>
      <c r="E235" s="16"/>
      <c r="F235" s="26"/>
      <c r="G235" s="100">
        <f t="shared" ref="G235:I242" si="74">G236</f>
        <v>2430</v>
      </c>
      <c r="H235" s="100">
        <f t="shared" si="74"/>
        <v>2430</v>
      </c>
      <c r="I235" s="100">
        <f t="shared" si="74"/>
        <v>2430</v>
      </c>
      <c r="J235" s="2"/>
      <c r="K235" s="2"/>
      <c r="L235" s="2"/>
      <c r="M235" s="2"/>
    </row>
    <row r="236" spans="1:13" s="53" customFormat="1" ht="12">
      <c r="A236" s="33" t="s">
        <v>313</v>
      </c>
      <c r="B236" s="34">
        <v>800</v>
      </c>
      <c r="C236" s="18" t="s">
        <v>15</v>
      </c>
      <c r="D236" s="18" t="s">
        <v>8</v>
      </c>
      <c r="E236" s="18"/>
      <c r="F236" s="42"/>
      <c r="G236" s="101">
        <f>G237+G244</f>
        <v>2430</v>
      </c>
      <c r="H236" s="101">
        <f>H237+H244</f>
        <v>2430</v>
      </c>
      <c r="I236" s="101">
        <f>I237+I244</f>
        <v>2430</v>
      </c>
      <c r="J236" s="5"/>
      <c r="K236" s="5"/>
      <c r="L236" s="5"/>
      <c r="M236" s="5"/>
    </row>
    <row r="237" spans="1:13" s="2" customFormat="1" ht="24">
      <c r="A237" s="24" t="s">
        <v>470</v>
      </c>
      <c r="B237" s="30">
        <v>800</v>
      </c>
      <c r="C237" s="20" t="s">
        <v>15</v>
      </c>
      <c r="D237" s="20" t="s">
        <v>8</v>
      </c>
      <c r="E237" s="20" t="s">
        <v>315</v>
      </c>
      <c r="F237" s="23"/>
      <c r="G237" s="102">
        <f>G238+G241</f>
        <v>1260</v>
      </c>
      <c r="H237" s="102">
        <f>H238+H241</f>
        <v>1260</v>
      </c>
      <c r="I237" s="102">
        <f>I238+I241</f>
        <v>1260</v>
      </c>
    </row>
    <row r="238" spans="1:13" s="2" customFormat="1" ht="24">
      <c r="A238" s="21" t="s">
        <v>339</v>
      </c>
      <c r="B238" s="30">
        <v>800</v>
      </c>
      <c r="C238" s="20" t="s">
        <v>15</v>
      </c>
      <c r="D238" s="20" t="s">
        <v>8</v>
      </c>
      <c r="E238" s="20" t="s">
        <v>338</v>
      </c>
      <c r="F238" s="23"/>
      <c r="G238" s="102">
        <f t="shared" ref="G238:I239" si="75">G239</f>
        <v>260</v>
      </c>
      <c r="H238" s="102">
        <f t="shared" si="75"/>
        <v>260</v>
      </c>
      <c r="I238" s="102">
        <f t="shared" si="75"/>
        <v>260</v>
      </c>
    </row>
    <row r="239" spans="1:13" s="2" customFormat="1" ht="12">
      <c r="A239" s="24" t="s">
        <v>67</v>
      </c>
      <c r="B239" s="30">
        <v>800</v>
      </c>
      <c r="C239" s="20" t="s">
        <v>15</v>
      </c>
      <c r="D239" s="20" t="s">
        <v>8</v>
      </c>
      <c r="E239" s="20" t="s">
        <v>338</v>
      </c>
      <c r="F239" s="23" t="s">
        <v>65</v>
      </c>
      <c r="G239" s="102">
        <f t="shared" si="75"/>
        <v>260</v>
      </c>
      <c r="H239" s="102">
        <f t="shared" si="75"/>
        <v>260</v>
      </c>
      <c r="I239" s="102">
        <f t="shared" si="75"/>
        <v>260</v>
      </c>
    </row>
    <row r="240" spans="1:13" s="2" customFormat="1" ht="12">
      <c r="A240" s="24" t="s">
        <v>85</v>
      </c>
      <c r="B240" s="30">
        <v>800</v>
      </c>
      <c r="C240" s="20" t="s">
        <v>15</v>
      </c>
      <c r="D240" s="20" t="s">
        <v>8</v>
      </c>
      <c r="E240" s="20" t="s">
        <v>338</v>
      </c>
      <c r="F240" s="23" t="s">
        <v>66</v>
      </c>
      <c r="G240" s="102">
        <v>260</v>
      </c>
      <c r="H240" s="103">
        <v>260</v>
      </c>
      <c r="I240" s="103">
        <v>260</v>
      </c>
    </row>
    <row r="241" spans="1:9" s="2" customFormat="1" ht="12">
      <c r="A241" s="24" t="s">
        <v>317</v>
      </c>
      <c r="B241" s="30">
        <v>800</v>
      </c>
      <c r="C241" s="20" t="s">
        <v>15</v>
      </c>
      <c r="D241" s="20" t="s">
        <v>8</v>
      </c>
      <c r="E241" s="20" t="s">
        <v>316</v>
      </c>
      <c r="F241" s="23"/>
      <c r="G241" s="102">
        <f t="shared" si="74"/>
        <v>1000</v>
      </c>
      <c r="H241" s="102">
        <f t="shared" si="74"/>
        <v>1000</v>
      </c>
      <c r="I241" s="102">
        <f t="shared" si="74"/>
        <v>1000</v>
      </c>
    </row>
    <row r="242" spans="1:9" s="2" customFormat="1" ht="12">
      <c r="A242" s="24" t="s">
        <v>67</v>
      </c>
      <c r="B242" s="30">
        <v>800</v>
      </c>
      <c r="C242" s="20" t="s">
        <v>15</v>
      </c>
      <c r="D242" s="20" t="s">
        <v>8</v>
      </c>
      <c r="E242" s="20" t="s">
        <v>316</v>
      </c>
      <c r="F242" s="23" t="s">
        <v>65</v>
      </c>
      <c r="G242" s="102">
        <f t="shared" si="74"/>
        <v>1000</v>
      </c>
      <c r="H242" s="102">
        <f t="shared" si="74"/>
        <v>1000</v>
      </c>
      <c r="I242" s="102">
        <f t="shared" si="74"/>
        <v>1000</v>
      </c>
    </row>
    <row r="243" spans="1:9" s="2" customFormat="1" ht="12">
      <c r="A243" s="24" t="s">
        <v>85</v>
      </c>
      <c r="B243" s="30">
        <v>800</v>
      </c>
      <c r="C243" s="20" t="s">
        <v>15</v>
      </c>
      <c r="D243" s="20" t="s">
        <v>8</v>
      </c>
      <c r="E243" s="20" t="s">
        <v>316</v>
      </c>
      <c r="F243" s="23" t="s">
        <v>66</v>
      </c>
      <c r="G243" s="102">
        <v>1000</v>
      </c>
      <c r="H243" s="103">
        <v>1000</v>
      </c>
      <c r="I243" s="103">
        <v>1000</v>
      </c>
    </row>
    <row r="244" spans="1:9" s="2" customFormat="1" ht="24">
      <c r="A244" s="87" t="s">
        <v>350</v>
      </c>
      <c r="B244" s="30">
        <v>800</v>
      </c>
      <c r="C244" s="20" t="s">
        <v>15</v>
      </c>
      <c r="D244" s="20" t="s">
        <v>8</v>
      </c>
      <c r="E244" s="20" t="s">
        <v>342</v>
      </c>
      <c r="F244" s="23"/>
      <c r="G244" s="102">
        <f>G245+G248+G251</f>
        <v>1170</v>
      </c>
      <c r="H244" s="102">
        <f>H245+H248+H251</f>
        <v>1170</v>
      </c>
      <c r="I244" s="102">
        <f>I245+I248+I251</f>
        <v>1170</v>
      </c>
    </row>
    <row r="245" spans="1:9" s="2" customFormat="1" ht="12" hidden="1">
      <c r="A245" s="24" t="s">
        <v>374</v>
      </c>
      <c r="B245" s="30">
        <v>800</v>
      </c>
      <c r="C245" s="20" t="s">
        <v>15</v>
      </c>
      <c r="D245" s="20" t="s">
        <v>8</v>
      </c>
      <c r="E245" s="20" t="s">
        <v>471</v>
      </c>
      <c r="F245" s="23"/>
      <c r="G245" s="102">
        <f t="shared" ref="G245:I246" si="76">G246</f>
        <v>0</v>
      </c>
      <c r="H245" s="102">
        <f t="shared" si="76"/>
        <v>0</v>
      </c>
      <c r="I245" s="102">
        <f t="shared" si="76"/>
        <v>0</v>
      </c>
    </row>
    <row r="246" spans="1:9" s="2" customFormat="1" ht="12" hidden="1">
      <c r="A246" s="24" t="s">
        <v>67</v>
      </c>
      <c r="B246" s="30">
        <v>800</v>
      </c>
      <c r="C246" s="20" t="s">
        <v>15</v>
      </c>
      <c r="D246" s="20" t="s">
        <v>8</v>
      </c>
      <c r="E246" s="20" t="s">
        <v>471</v>
      </c>
      <c r="F246" s="23" t="s">
        <v>65</v>
      </c>
      <c r="G246" s="102">
        <f t="shared" si="76"/>
        <v>0</v>
      </c>
      <c r="H246" s="102">
        <f t="shared" si="76"/>
        <v>0</v>
      </c>
      <c r="I246" s="102">
        <f t="shared" si="76"/>
        <v>0</v>
      </c>
    </row>
    <row r="247" spans="1:9" s="2" customFormat="1" ht="12" hidden="1">
      <c r="A247" s="24" t="s">
        <v>85</v>
      </c>
      <c r="B247" s="30">
        <v>800</v>
      </c>
      <c r="C247" s="20" t="s">
        <v>15</v>
      </c>
      <c r="D247" s="20" t="s">
        <v>8</v>
      </c>
      <c r="E247" s="20" t="s">
        <v>471</v>
      </c>
      <c r="F247" s="23" t="s">
        <v>66</v>
      </c>
      <c r="G247" s="102"/>
      <c r="H247" s="103"/>
      <c r="I247" s="103"/>
    </row>
    <row r="248" spans="1:9" s="2" customFormat="1" ht="24" hidden="1">
      <c r="A248" s="24" t="s">
        <v>384</v>
      </c>
      <c r="B248" s="30">
        <v>800</v>
      </c>
      <c r="C248" s="20" t="s">
        <v>15</v>
      </c>
      <c r="D248" s="20" t="s">
        <v>8</v>
      </c>
      <c r="E248" s="20" t="s">
        <v>472</v>
      </c>
      <c r="F248" s="23"/>
      <c r="G248" s="102">
        <f t="shared" ref="G248:I249" si="77">G249</f>
        <v>0</v>
      </c>
      <c r="H248" s="102">
        <f t="shared" si="77"/>
        <v>0</v>
      </c>
      <c r="I248" s="102">
        <f t="shared" si="77"/>
        <v>0</v>
      </c>
    </row>
    <row r="249" spans="1:9" s="2" customFormat="1" ht="12" hidden="1">
      <c r="A249" s="24" t="s">
        <v>67</v>
      </c>
      <c r="B249" s="30">
        <v>800</v>
      </c>
      <c r="C249" s="20" t="s">
        <v>15</v>
      </c>
      <c r="D249" s="20" t="s">
        <v>8</v>
      </c>
      <c r="E249" s="20" t="s">
        <v>472</v>
      </c>
      <c r="F249" s="23" t="s">
        <v>65</v>
      </c>
      <c r="G249" s="102">
        <f t="shared" si="77"/>
        <v>0</v>
      </c>
      <c r="H249" s="102">
        <f t="shared" si="77"/>
        <v>0</v>
      </c>
      <c r="I249" s="102">
        <f t="shared" si="77"/>
        <v>0</v>
      </c>
    </row>
    <row r="250" spans="1:9" s="2" customFormat="1" ht="12" hidden="1">
      <c r="A250" s="24" t="s">
        <v>85</v>
      </c>
      <c r="B250" s="30">
        <v>800</v>
      </c>
      <c r="C250" s="20" t="s">
        <v>15</v>
      </c>
      <c r="D250" s="20" t="s">
        <v>8</v>
      </c>
      <c r="E250" s="20" t="s">
        <v>472</v>
      </c>
      <c r="F250" s="23" t="s">
        <v>66</v>
      </c>
      <c r="G250" s="102"/>
      <c r="H250" s="103"/>
      <c r="I250" s="103"/>
    </row>
    <row r="251" spans="1:9" s="2" customFormat="1" ht="24">
      <c r="A251" s="24" t="s">
        <v>320</v>
      </c>
      <c r="B251" s="30">
        <v>800</v>
      </c>
      <c r="C251" s="20" t="s">
        <v>15</v>
      </c>
      <c r="D251" s="20" t="s">
        <v>8</v>
      </c>
      <c r="E251" s="20" t="s">
        <v>473</v>
      </c>
      <c r="F251" s="23"/>
      <c r="G251" s="102">
        <f>G252</f>
        <v>1170</v>
      </c>
      <c r="H251" s="102">
        <f t="shared" ref="H251:I252" si="78">H252</f>
        <v>1170</v>
      </c>
      <c r="I251" s="102">
        <f t="shared" si="78"/>
        <v>1170</v>
      </c>
    </row>
    <row r="252" spans="1:9" s="2" customFormat="1" ht="12">
      <c r="A252" s="24" t="s">
        <v>67</v>
      </c>
      <c r="B252" s="30">
        <v>800</v>
      </c>
      <c r="C252" s="20" t="s">
        <v>15</v>
      </c>
      <c r="D252" s="20" t="s">
        <v>8</v>
      </c>
      <c r="E252" s="20" t="s">
        <v>473</v>
      </c>
      <c r="F252" s="23" t="s">
        <v>65</v>
      </c>
      <c r="G252" s="102">
        <f>G253</f>
        <v>1170</v>
      </c>
      <c r="H252" s="102">
        <f t="shared" si="78"/>
        <v>1170</v>
      </c>
      <c r="I252" s="102">
        <f t="shared" si="78"/>
        <v>1170</v>
      </c>
    </row>
    <row r="253" spans="1:9" s="2" customFormat="1" ht="12">
      <c r="A253" s="24" t="s">
        <v>85</v>
      </c>
      <c r="B253" s="30">
        <v>800</v>
      </c>
      <c r="C253" s="20" t="s">
        <v>15</v>
      </c>
      <c r="D253" s="20" t="s">
        <v>8</v>
      </c>
      <c r="E253" s="20" t="s">
        <v>473</v>
      </c>
      <c r="F253" s="23" t="s">
        <v>66</v>
      </c>
      <c r="G253" s="102">
        <f>1170</f>
        <v>1170</v>
      </c>
      <c r="H253" s="105">
        <v>1170</v>
      </c>
      <c r="I253" s="105">
        <v>1170</v>
      </c>
    </row>
    <row r="254" spans="1:9" s="2" customFormat="1" ht="12">
      <c r="A254" s="25" t="s">
        <v>21</v>
      </c>
      <c r="B254" s="16" t="s">
        <v>22</v>
      </c>
      <c r="C254" s="16" t="s">
        <v>9</v>
      </c>
      <c r="D254" s="20"/>
      <c r="E254" s="20"/>
      <c r="F254" s="23"/>
      <c r="G254" s="100">
        <f>G262+G291+G255</f>
        <v>56182.399999999994</v>
      </c>
      <c r="H254" s="100">
        <f>H262+H291+H255</f>
        <v>121286</v>
      </c>
      <c r="I254" s="100">
        <f>I262+I291+I255</f>
        <v>12095.800000000001</v>
      </c>
    </row>
    <row r="255" spans="1:9" s="5" customFormat="1" ht="12">
      <c r="A255" s="22" t="s">
        <v>23</v>
      </c>
      <c r="B255" s="18" t="s">
        <v>22</v>
      </c>
      <c r="C255" s="18" t="s">
        <v>9</v>
      </c>
      <c r="D255" s="18" t="s">
        <v>5</v>
      </c>
      <c r="E255" s="19"/>
      <c r="F255" s="72"/>
      <c r="G255" s="101">
        <f>G257</f>
        <v>44736.1</v>
      </c>
      <c r="H255" s="101">
        <f>H257</f>
        <v>109608.1</v>
      </c>
      <c r="I255" s="101">
        <f>I257</f>
        <v>0</v>
      </c>
    </row>
    <row r="256" spans="1:9" s="2" customFormat="1" ht="24">
      <c r="A256" s="29" t="s">
        <v>321</v>
      </c>
      <c r="B256" s="57" t="s">
        <v>22</v>
      </c>
      <c r="C256" s="57" t="s">
        <v>9</v>
      </c>
      <c r="D256" s="57" t="s">
        <v>5</v>
      </c>
      <c r="E256" s="57" t="s">
        <v>323</v>
      </c>
      <c r="F256" s="58"/>
      <c r="G256" s="102">
        <f t="shared" ref="G256:I260" si="79">G257</f>
        <v>44736.1</v>
      </c>
      <c r="H256" s="102">
        <f t="shared" si="79"/>
        <v>109608.1</v>
      </c>
      <c r="I256" s="102">
        <f t="shared" si="79"/>
        <v>0</v>
      </c>
    </row>
    <row r="257" spans="1:9" s="2" customFormat="1" ht="12">
      <c r="A257" s="29" t="s">
        <v>422</v>
      </c>
      <c r="B257" s="57" t="s">
        <v>22</v>
      </c>
      <c r="C257" s="57" t="s">
        <v>9</v>
      </c>
      <c r="D257" s="57" t="s">
        <v>5</v>
      </c>
      <c r="E257" s="57" t="s">
        <v>345</v>
      </c>
      <c r="F257" s="58"/>
      <c r="G257" s="102">
        <f t="shared" si="79"/>
        <v>44736.1</v>
      </c>
      <c r="H257" s="102">
        <f t="shared" si="79"/>
        <v>109608.1</v>
      </c>
      <c r="I257" s="102">
        <f t="shared" si="79"/>
        <v>0</v>
      </c>
    </row>
    <row r="258" spans="1:9" s="2" customFormat="1" ht="12">
      <c r="A258" s="29" t="s">
        <v>322</v>
      </c>
      <c r="B258" s="57" t="s">
        <v>22</v>
      </c>
      <c r="C258" s="57" t="s">
        <v>9</v>
      </c>
      <c r="D258" s="57" t="s">
        <v>5</v>
      </c>
      <c r="E258" s="57" t="s">
        <v>346</v>
      </c>
      <c r="F258" s="58"/>
      <c r="G258" s="102">
        <f t="shared" si="79"/>
        <v>44736.1</v>
      </c>
      <c r="H258" s="102">
        <f t="shared" si="79"/>
        <v>109608.1</v>
      </c>
      <c r="I258" s="102">
        <f t="shared" si="79"/>
        <v>0</v>
      </c>
    </row>
    <row r="259" spans="1:9" s="2" customFormat="1" ht="24">
      <c r="A259" s="21" t="s">
        <v>130</v>
      </c>
      <c r="B259" s="57" t="s">
        <v>22</v>
      </c>
      <c r="C259" s="57" t="s">
        <v>9</v>
      </c>
      <c r="D259" s="57" t="s">
        <v>5</v>
      </c>
      <c r="E259" s="57" t="s">
        <v>346</v>
      </c>
      <c r="F259" s="58" t="s">
        <v>127</v>
      </c>
      <c r="G259" s="102">
        <f t="shared" si="79"/>
        <v>44736.1</v>
      </c>
      <c r="H259" s="102">
        <f t="shared" si="79"/>
        <v>109608.1</v>
      </c>
      <c r="I259" s="102">
        <f t="shared" si="79"/>
        <v>0</v>
      </c>
    </row>
    <row r="260" spans="1:9" s="2" customFormat="1" ht="12">
      <c r="A260" s="21" t="s">
        <v>129</v>
      </c>
      <c r="B260" s="57" t="s">
        <v>22</v>
      </c>
      <c r="C260" s="57" t="s">
        <v>9</v>
      </c>
      <c r="D260" s="57" t="s">
        <v>5</v>
      </c>
      <c r="E260" s="57" t="s">
        <v>346</v>
      </c>
      <c r="F260" s="58" t="s">
        <v>128</v>
      </c>
      <c r="G260" s="102">
        <f t="shared" si="79"/>
        <v>44736.1</v>
      </c>
      <c r="H260" s="102">
        <f t="shared" si="79"/>
        <v>109608.1</v>
      </c>
      <c r="I260" s="102">
        <f t="shared" si="79"/>
        <v>0</v>
      </c>
    </row>
    <row r="261" spans="1:9" s="2" customFormat="1" ht="12">
      <c r="A261" s="29" t="s">
        <v>421</v>
      </c>
      <c r="B261" s="57" t="s">
        <v>22</v>
      </c>
      <c r="C261" s="57" t="s">
        <v>9</v>
      </c>
      <c r="D261" s="57" t="s">
        <v>5</v>
      </c>
      <c r="E261" s="57" t="s">
        <v>346</v>
      </c>
      <c r="F261" s="58" t="s">
        <v>128</v>
      </c>
      <c r="G261" s="102">
        <f>44121+615.1</f>
        <v>44736.1</v>
      </c>
      <c r="H261" s="103">
        <f>109152+456.1</f>
        <v>109608.1</v>
      </c>
      <c r="I261" s="103">
        <v>0</v>
      </c>
    </row>
    <row r="262" spans="1:9" s="8" customFormat="1" ht="12">
      <c r="A262" s="22" t="s">
        <v>229</v>
      </c>
      <c r="B262" s="18" t="s">
        <v>22</v>
      </c>
      <c r="C262" s="18" t="s">
        <v>9</v>
      </c>
      <c r="D262" s="18" t="s">
        <v>7</v>
      </c>
      <c r="E262" s="20"/>
      <c r="F262" s="23"/>
      <c r="G262" s="101">
        <f>G263</f>
        <v>11146.3</v>
      </c>
      <c r="H262" s="101">
        <f>H263</f>
        <v>11377.9</v>
      </c>
      <c r="I262" s="101">
        <f>I263</f>
        <v>11795.800000000001</v>
      </c>
    </row>
    <row r="263" spans="1:9" s="8" customFormat="1" ht="12">
      <c r="A263" s="21" t="s">
        <v>486</v>
      </c>
      <c r="B263" s="20" t="s">
        <v>22</v>
      </c>
      <c r="C263" s="20" t="s">
        <v>9</v>
      </c>
      <c r="D263" s="20" t="s">
        <v>7</v>
      </c>
      <c r="E263" s="20" t="s">
        <v>154</v>
      </c>
      <c r="F263" s="23"/>
      <c r="G263" s="102">
        <f>G270+G273+G276+G267+G264+G285+G288+G279+G282</f>
        <v>11146.3</v>
      </c>
      <c r="H263" s="102">
        <f>H270+H273+H276+H267+H264+H285+H288+H279+H282</f>
        <v>11377.9</v>
      </c>
      <c r="I263" s="102">
        <f>I270+I273+I276+I267+I264+I285+I288+I279+I282</f>
        <v>11795.800000000001</v>
      </c>
    </row>
    <row r="264" spans="1:9" s="8" customFormat="1" ht="12" hidden="1">
      <c r="A264" s="21" t="s">
        <v>277</v>
      </c>
      <c r="B264" s="20" t="s">
        <v>22</v>
      </c>
      <c r="C264" s="20" t="s">
        <v>9</v>
      </c>
      <c r="D264" s="20" t="s">
        <v>7</v>
      </c>
      <c r="E264" s="20" t="s">
        <v>299</v>
      </c>
      <c r="F264" s="23"/>
      <c r="G264" s="102">
        <f>G265</f>
        <v>0</v>
      </c>
      <c r="H264" s="103"/>
      <c r="I264" s="103"/>
    </row>
    <row r="265" spans="1:9" s="8" customFormat="1" ht="12" hidden="1">
      <c r="A265" s="21" t="s">
        <v>93</v>
      </c>
      <c r="B265" s="20" t="s">
        <v>22</v>
      </c>
      <c r="C265" s="20" t="s">
        <v>9</v>
      </c>
      <c r="D265" s="20" t="s">
        <v>7</v>
      </c>
      <c r="E265" s="20" t="s">
        <v>299</v>
      </c>
      <c r="F265" s="23" t="s">
        <v>92</v>
      </c>
      <c r="G265" s="102">
        <f>G266</f>
        <v>0</v>
      </c>
      <c r="H265" s="103"/>
      <c r="I265" s="103"/>
    </row>
    <row r="266" spans="1:9" s="8" customFormat="1" ht="12" hidden="1">
      <c r="A266" s="21" t="s">
        <v>205</v>
      </c>
      <c r="B266" s="20" t="s">
        <v>22</v>
      </c>
      <c r="C266" s="20" t="s">
        <v>9</v>
      </c>
      <c r="D266" s="20" t="s">
        <v>7</v>
      </c>
      <c r="E266" s="20" t="s">
        <v>299</v>
      </c>
      <c r="F266" s="23" t="s">
        <v>206</v>
      </c>
      <c r="G266" s="102">
        <v>0</v>
      </c>
      <c r="H266" s="103"/>
      <c r="I266" s="103"/>
    </row>
    <row r="267" spans="1:9" s="8" customFormat="1" ht="48">
      <c r="A267" s="21" t="s">
        <v>124</v>
      </c>
      <c r="B267" s="20" t="s">
        <v>22</v>
      </c>
      <c r="C267" s="20" t="s">
        <v>9</v>
      </c>
      <c r="D267" s="20" t="s">
        <v>7</v>
      </c>
      <c r="E267" s="20" t="s">
        <v>489</v>
      </c>
      <c r="F267" s="23"/>
      <c r="G267" s="102">
        <f>G268</f>
        <v>372</v>
      </c>
      <c r="H267" s="102">
        <f t="shared" ref="H267:I268" si="80">H268</f>
        <v>480.4</v>
      </c>
      <c r="I267" s="102">
        <f t="shared" si="80"/>
        <v>499.6</v>
      </c>
    </row>
    <row r="268" spans="1:9" s="8" customFormat="1" ht="12">
      <c r="A268" s="21" t="s">
        <v>93</v>
      </c>
      <c r="B268" s="20" t="s">
        <v>22</v>
      </c>
      <c r="C268" s="20" t="s">
        <v>9</v>
      </c>
      <c r="D268" s="20" t="s">
        <v>7</v>
      </c>
      <c r="E268" s="20" t="s">
        <v>489</v>
      </c>
      <c r="F268" s="23" t="s">
        <v>92</v>
      </c>
      <c r="G268" s="102">
        <f>G269</f>
        <v>372</v>
      </c>
      <c r="H268" s="102">
        <f t="shared" si="80"/>
        <v>480.4</v>
      </c>
      <c r="I268" s="102">
        <f t="shared" si="80"/>
        <v>499.6</v>
      </c>
    </row>
    <row r="269" spans="1:9" s="8" customFormat="1" ht="12">
      <c r="A269" s="21" t="s">
        <v>205</v>
      </c>
      <c r="B269" s="20" t="s">
        <v>22</v>
      </c>
      <c r="C269" s="20" t="s">
        <v>9</v>
      </c>
      <c r="D269" s="20" t="s">
        <v>7</v>
      </c>
      <c r="E269" s="20" t="s">
        <v>489</v>
      </c>
      <c r="F269" s="23" t="s">
        <v>206</v>
      </c>
      <c r="G269" s="102">
        <v>372</v>
      </c>
      <c r="H269" s="103">
        <v>480.4</v>
      </c>
      <c r="I269" s="103">
        <v>499.6</v>
      </c>
    </row>
    <row r="270" spans="1:9" s="8" customFormat="1" ht="12">
      <c r="A270" s="21" t="s">
        <v>72</v>
      </c>
      <c r="B270" s="20" t="s">
        <v>22</v>
      </c>
      <c r="C270" s="20" t="s">
        <v>9</v>
      </c>
      <c r="D270" s="20" t="s">
        <v>7</v>
      </c>
      <c r="E270" s="20" t="s">
        <v>490</v>
      </c>
      <c r="F270" s="23"/>
      <c r="G270" s="102">
        <f>G271</f>
        <v>10642.3</v>
      </c>
      <c r="H270" s="102">
        <f t="shared" ref="H270:I271" si="81">H271</f>
        <v>10765.5</v>
      </c>
      <c r="I270" s="102">
        <f t="shared" si="81"/>
        <v>11164.2</v>
      </c>
    </row>
    <row r="271" spans="1:9" s="8" customFormat="1" ht="12">
      <c r="A271" s="21" t="s">
        <v>93</v>
      </c>
      <c r="B271" s="20" t="s">
        <v>22</v>
      </c>
      <c r="C271" s="20" t="s">
        <v>9</v>
      </c>
      <c r="D271" s="20" t="s">
        <v>7</v>
      </c>
      <c r="E271" s="20" t="s">
        <v>490</v>
      </c>
      <c r="F271" s="23" t="s">
        <v>92</v>
      </c>
      <c r="G271" s="102">
        <f>G272</f>
        <v>10642.3</v>
      </c>
      <c r="H271" s="102">
        <f t="shared" si="81"/>
        <v>10765.5</v>
      </c>
      <c r="I271" s="102">
        <f t="shared" si="81"/>
        <v>11164.2</v>
      </c>
    </row>
    <row r="272" spans="1:9" s="8" customFormat="1" ht="12">
      <c r="A272" s="21" t="s">
        <v>205</v>
      </c>
      <c r="B272" s="20" t="s">
        <v>22</v>
      </c>
      <c r="C272" s="20" t="s">
        <v>9</v>
      </c>
      <c r="D272" s="20" t="s">
        <v>7</v>
      </c>
      <c r="E272" s="20" t="s">
        <v>490</v>
      </c>
      <c r="F272" s="23" t="s">
        <v>206</v>
      </c>
      <c r="G272" s="102">
        <v>10642.3</v>
      </c>
      <c r="H272" s="105">
        <v>10765.5</v>
      </c>
      <c r="I272" s="105">
        <v>11164.2</v>
      </c>
    </row>
    <row r="273" spans="1:9" s="8" customFormat="1" ht="24">
      <c r="A273" s="21" t="s">
        <v>96</v>
      </c>
      <c r="B273" s="20" t="s">
        <v>22</v>
      </c>
      <c r="C273" s="20" t="s">
        <v>9</v>
      </c>
      <c r="D273" s="20" t="s">
        <v>7</v>
      </c>
      <c r="E273" s="20" t="s">
        <v>491</v>
      </c>
      <c r="F273" s="23"/>
      <c r="G273" s="102">
        <f>G274</f>
        <v>110</v>
      </c>
      <c r="H273" s="102">
        <f t="shared" ref="H273:I274" si="82">H274</f>
        <v>110</v>
      </c>
      <c r="I273" s="102">
        <f t="shared" si="82"/>
        <v>110</v>
      </c>
    </row>
    <row r="274" spans="1:9" s="8" customFormat="1" ht="12">
      <c r="A274" s="21" t="s">
        <v>93</v>
      </c>
      <c r="B274" s="20" t="s">
        <v>22</v>
      </c>
      <c r="C274" s="20" t="s">
        <v>9</v>
      </c>
      <c r="D274" s="20" t="s">
        <v>7</v>
      </c>
      <c r="E274" s="20" t="s">
        <v>491</v>
      </c>
      <c r="F274" s="23" t="s">
        <v>92</v>
      </c>
      <c r="G274" s="102">
        <f>G275</f>
        <v>110</v>
      </c>
      <c r="H274" s="102">
        <f t="shared" si="82"/>
        <v>110</v>
      </c>
      <c r="I274" s="102">
        <f t="shared" si="82"/>
        <v>110</v>
      </c>
    </row>
    <row r="275" spans="1:9" s="8" customFormat="1" ht="12">
      <c r="A275" s="21" t="s">
        <v>205</v>
      </c>
      <c r="B275" s="20" t="s">
        <v>22</v>
      </c>
      <c r="C275" s="20" t="s">
        <v>9</v>
      </c>
      <c r="D275" s="20" t="s">
        <v>7</v>
      </c>
      <c r="E275" s="20" t="s">
        <v>491</v>
      </c>
      <c r="F275" s="23" t="s">
        <v>206</v>
      </c>
      <c r="G275" s="102">
        <f>110</f>
        <v>110</v>
      </c>
      <c r="H275" s="103">
        <v>110</v>
      </c>
      <c r="I275" s="103">
        <v>110</v>
      </c>
    </row>
    <row r="276" spans="1:9" s="8" customFormat="1" ht="12">
      <c r="A276" s="21" t="s">
        <v>97</v>
      </c>
      <c r="B276" s="20" t="s">
        <v>22</v>
      </c>
      <c r="C276" s="20" t="s">
        <v>9</v>
      </c>
      <c r="D276" s="20" t="s">
        <v>7</v>
      </c>
      <c r="E276" s="20" t="s">
        <v>492</v>
      </c>
      <c r="F276" s="23"/>
      <c r="G276" s="102">
        <f>G277</f>
        <v>22</v>
      </c>
      <c r="H276" s="102">
        <f t="shared" ref="H276:I277" si="83">H277</f>
        <v>22</v>
      </c>
      <c r="I276" s="102">
        <f t="shared" si="83"/>
        <v>22</v>
      </c>
    </row>
    <row r="277" spans="1:9" s="8" customFormat="1" ht="12">
      <c r="A277" s="21" t="s">
        <v>93</v>
      </c>
      <c r="B277" s="20" t="s">
        <v>22</v>
      </c>
      <c r="C277" s="20" t="s">
        <v>9</v>
      </c>
      <c r="D277" s="20" t="s">
        <v>7</v>
      </c>
      <c r="E277" s="20" t="s">
        <v>492</v>
      </c>
      <c r="F277" s="23" t="s">
        <v>92</v>
      </c>
      <c r="G277" s="102">
        <f>G278</f>
        <v>22</v>
      </c>
      <c r="H277" s="102">
        <f t="shared" si="83"/>
        <v>22</v>
      </c>
      <c r="I277" s="102">
        <f t="shared" si="83"/>
        <v>22</v>
      </c>
    </row>
    <row r="278" spans="1:9" s="8" customFormat="1" ht="12">
      <c r="A278" s="21" t="s">
        <v>205</v>
      </c>
      <c r="B278" s="20" t="s">
        <v>22</v>
      </c>
      <c r="C278" s="20" t="s">
        <v>9</v>
      </c>
      <c r="D278" s="20" t="s">
        <v>7</v>
      </c>
      <c r="E278" s="20" t="s">
        <v>492</v>
      </c>
      <c r="F278" s="23" t="s">
        <v>206</v>
      </c>
      <c r="G278" s="102">
        <v>22</v>
      </c>
      <c r="H278" s="103">
        <v>22</v>
      </c>
      <c r="I278" s="103">
        <v>22</v>
      </c>
    </row>
    <row r="279" spans="1:9" s="8" customFormat="1" ht="3.75" hidden="1" customHeight="1">
      <c r="A279" s="21" t="s">
        <v>378</v>
      </c>
      <c r="B279" s="20" t="s">
        <v>22</v>
      </c>
      <c r="C279" s="20" t="s">
        <v>9</v>
      </c>
      <c r="D279" s="20" t="s">
        <v>7</v>
      </c>
      <c r="E279" s="20" t="s">
        <v>493</v>
      </c>
      <c r="F279" s="23"/>
      <c r="G279" s="102">
        <f t="shared" ref="G279:I280" si="84">G280</f>
        <v>0</v>
      </c>
      <c r="H279" s="102">
        <f t="shared" si="84"/>
        <v>0</v>
      </c>
      <c r="I279" s="102">
        <f t="shared" si="84"/>
        <v>0</v>
      </c>
    </row>
    <row r="280" spans="1:9" s="8" customFormat="1" ht="15" hidden="1" customHeight="1">
      <c r="A280" s="21" t="s">
        <v>93</v>
      </c>
      <c r="B280" s="20" t="s">
        <v>22</v>
      </c>
      <c r="C280" s="20" t="s">
        <v>9</v>
      </c>
      <c r="D280" s="20" t="s">
        <v>7</v>
      </c>
      <c r="E280" s="20" t="s">
        <v>493</v>
      </c>
      <c r="F280" s="23" t="s">
        <v>92</v>
      </c>
      <c r="G280" s="102">
        <f t="shared" si="84"/>
        <v>0</v>
      </c>
      <c r="H280" s="102">
        <f t="shared" si="84"/>
        <v>0</v>
      </c>
      <c r="I280" s="102">
        <f t="shared" si="84"/>
        <v>0</v>
      </c>
    </row>
    <row r="281" spans="1:9" s="8" customFormat="1" ht="15" hidden="1" customHeight="1">
      <c r="A281" s="21" t="s">
        <v>205</v>
      </c>
      <c r="B281" s="20" t="s">
        <v>22</v>
      </c>
      <c r="C281" s="20" t="s">
        <v>9</v>
      </c>
      <c r="D281" s="20" t="s">
        <v>7</v>
      </c>
      <c r="E281" s="20" t="s">
        <v>493</v>
      </c>
      <c r="F281" s="23" t="s">
        <v>206</v>
      </c>
      <c r="G281" s="102"/>
      <c r="H281" s="103"/>
      <c r="I281" s="103"/>
    </row>
    <row r="282" spans="1:9" s="8" customFormat="1" ht="15" hidden="1" customHeight="1">
      <c r="A282" s="21" t="s">
        <v>416</v>
      </c>
      <c r="B282" s="20" t="s">
        <v>22</v>
      </c>
      <c r="C282" s="20" t="s">
        <v>9</v>
      </c>
      <c r="D282" s="20" t="s">
        <v>7</v>
      </c>
      <c r="E282" s="20" t="s">
        <v>494</v>
      </c>
      <c r="F282" s="23"/>
      <c r="G282" s="102">
        <f t="shared" ref="G282:I283" si="85">G283</f>
        <v>0</v>
      </c>
      <c r="H282" s="102">
        <f t="shared" si="85"/>
        <v>0</v>
      </c>
      <c r="I282" s="102">
        <f t="shared" si="85"/>
        <v>0</v>
      </c>
    </row>
    <row r="283" spans="1:9" s="8" customFormat="1" ht="15" hidden="1" customHeight="1">
      <c r="A283" s="21" t="s">
        <v>93</v>
      </c>
      <c r="B283" s="20" t="s">
        <v>22</v>
      </c>
      <c r="C283" s="20" t="s">
        <v>9</v>
      </c>
      <c r="D283" s="20" t="s">
        <v>7</v>
      </c>
      <c r="E283" s="20" t="s">
        <v>494</v>
      </c>
      <c r="F283" s="23" t="s">
        <v>92</v>
      </c>
      <c r="G283" s="102">
        <f t="shared" si="85"/>
        <v>0</v>
      </c>
      <c r="H283" s="102">
        <f t="shared" si="85"/>
        <v>0</v>
      </c>
      <c r="I283" s="102">
        <f t="shared" si="85"/>
        <v>0</v>
      </c>
    </row>
    <row r="284" spans="1:9" s="8" customFormat="1" ht="15" hidden="1" customHeight="1">
      <c r="A284" s="21" t="s">
        <v>205</v>
      </c>
      <c r="B284" s="20" t="s">
        <v>22</v>
      </c>
      <c r="C284" s="20" t="s">
        <v>9</v>
      </c>
      <c r="D284" s="20" t="s">
        <v>7</v>
      </c>
      <c r="E284" s="20" t="s">
        <v>494</v>
      </c>
      <c r="F284" s="23" t="s">
        <v>206</v>
      </c>
      <c r="G284" s="102"/>
      <c r="H284" s="103"/>
      <c r="I284" s="103"/>
    </row>
    <row r="285" spans="1:9" s="8" customFormat="1" ht="15" hidden="1" customHeight="1">
      <c r="A285" s="21" t="s">
        <v>376</v>
      </c>
      <c r="B285" s="20" t="s">
        <v>22</v>
      </c>
      <c r="C285" s="20" t="s">
        <v>9</v>
      </c>
      <c r="D285" s="20" t="s">
        <v>7</v>
      </c>
      <c r="E285" s="20" t="s">
        <v>495</v>
      </c>
      <c r="F285" s="23"/>
      <c r="G285" s="102">
        <f t="shared" ref="G285:I286" si="86">G286</f>
        <v>0</v>
      </c>
      <c r="H285" s="102">
        <f t="shared" si="86"/>
        <v>0</v>
      </c>
      <c r="I285" s="102">
        <f t="shared" si="86"/>
        <v>0</v>
      </c>
    </row>
    <row r="286" spans="1:9" s="8" customFormat="1" ht="15" hidden="1" customHeight="1">
      <c r="A286" s="21" t="s">
        <v>93</v>
      </c>
      <c r="B286" s="20" t="s">
        <v>22</v>
      </c>
      <c r="C286" s="20" t="s">
        <v>9</v>
      </c>
      <c r="D286" s="20" t="s">
        <v>7</v>
      </c>
      <c r="E286" s="20" t="s">
        <v>495</v>
      </c>
      <c r="F286" s="23" t="s">
        <v>92</v>
      </c>
      <c r="G286" s="102">
        <f t="shared" si="86"/>
        <v>0</v>
      </c>
      <c r="H286" s="102">
        <f t="shared" si="86"/>
        <v>0</v>
      </c>
      <c r="I286" s="102">
        <f t="shared" si="86"/>
        <v>0</v>
      </c>
    </row>
    <row r="287" spans="1:9" s="8" customFormat="1" ht="15" hidden="1" customHeight="1">
      <c r="A287" s="21" t="s">
        <v>205</v>
      </c>
      <c r="B287" s="20" t="s">
        <v>22</v>
      </c>
      <c r="C287" s="20" t="s">
        <v>9</v>
      </c>
      <c r="D287" s="20" t="s">
        <v>7</v>
      </c>
      <c r="E287" s="20" t="s">
        <v>495</v>
      </c>
      <c r="F287" s="23" t="s">
        <v>206</v>
      </c>
      <c r="G287" s="102"/>
      <c r="H287" s="103"/>
      <c r="I287" s="103"/>
    </row>
    <row r="288" spans="1:9" s="8" customFormat="1" ht="15" hidden="1" customHeight="1">
      <c r="A288" s="21" t="s">
        <v>263</v>
      </c>
      <c r="B288" s="20" t="s">
        <v>22</v>
      </c>
      <c r="C288" s="20" t="s">
        <v>9</v>
      </c>
      <c r="D288" s="20" t="s">
        <v>7</v>
      </c>
      <c r="E288" s="20" t="s">
        <v>496</v>
      </c>
      <c r="F288" s="23"/>
      <c r="G288" s="102">
        <f>G289</f>
        <v>0</v>
      </c>
      <c r="H288" s="103"/>
      <c r="I288" s="103"/>
    </row>
    <row r="289" spans="1:9" s="8" customFormat="1" ht="15" hidden="1" customHeight="1">
      <c r="A289" s="21" t="s">
        <v>93</v>
      </c>
      <c r="B289" s="20" t="s">
        <v>22</v>
      </c>
      <c r="C289" s="20" t="s">
        <v>9</v>
      </c>
      <c r="D289" s="20" t="s">
        <v>7</v>
      </c>
      <c r="E289" s="20" t="s">
        <v>496</v>
      </c>
      <c r="F289" s="23" t="s">
        <v>92</v>
      </c>
      <c r="G289" s="102">
        <f>G290</f>
        <v>0</v>
      </c>
      <c r="H289" s="103"/>
      <c r="I289" s="103"/>
    </row>
    <row r="290" spans="1:9" s="8" customFormat="1" ht="15" hidden="1" customHeight="1">
      <c r="A290" s="21" t="s">
        <v>205</v>
      </c>
      <c r="B290" s="20" t="s">
        <v>22</v>
      </c>
      <c r="C290" s="20" t="s">
        <v>9</v>
      </c>
      <c r="D290" s="20" t="s">
        <v>7</v>
      </c>
      <c r="E290" s="20" t="s">
        <v>496</v>
      </c>
      <c r="F290" s="23" t="s">
        <v>206</v>
      </c>
      <c r="G290" s="102"/>
      <c r="H290" s="103"/>
      <c r="I290" s="103"/>
    </row>
    <row r="291" spans="1:9" s="8" customFormat="1" ht="12">
      <c r="A291" s="22" t="s">
        <v>243</v>
      </c>
      <c r="B291" s="34">
        <v>800</v>
      </c>
      <c r="C291" s="18" t="s">
        <v>9</v>
      </c>
      <c r="D291" s="18" t="s">
        <v>9</v>
      </c>
      <c r="E291" s="16"/>
      <c r="F291" s="16"/>
      <c r="G291" s="101">
        <f>G292+G308</f>
        <v>300</v>
      </c>
      <c r="H291" s="101">
        <f>H292+H308</f>
        <v>300</v>
      </c>
      <c r="I291" s="101">
        <f>I292+I308</f>
        <v>300</v>
      </c>
    </row>
    <row r="292" spans="1:9" s="8" customFormat="1" ht="24">
      <c r="A292" s="21" t="s">
        <v>475</v>
      </c>
      <c r="B292" s="30">
        <v>800</v>
      </c>
      <c r="C292" s="20" t="s">
        <v>9</v>
      </c>
      <c r="D292" s="20" t="s">
        <v>9</v>
      </c>
      <c r="E292" s="20" t="s">
        <v>474</v>
      </c>
      <c r="F292" s="20"/>
      <c r="G292" s="102">
        <f>G293+G304</f>
        <v>200</v>
      </c>
      <c r="H292" s="102">
        <f>H293+H304</f>
        <v>200</v>
      </c>
      <c r="I292" s="102">
        <f>I293+I304</f>
        <v>200</v>
      </c>
    </row>
    <row r="293" spans="1:9" s="8" customFormat="1" ht="12">
      <c r="A293" s="21" t="s">
        <v>476</v>
      </c>
      <c r="B293" s="30">
        <v>800</v>
      </c>
      <c r="C293" s="20" t="s">
        <v>9</v>
      </c>
      <c r="D293" s="20" t="s">
        <v>9</v>
      </c>
      <c r="E293" s="20" t="s">
        <v>477</v>
      </c>
      <c r="F293" s="20"/>
      <c r="G293" s="102">
        <f>G294+G299</f>
        <v>100</v>
      </c>
      <c r="H293" s="102">
        <f>H294+H299</f>
        <v>100</v>
      </c>
      <c r="I293" s="102">
        <f>I294+I299</f>
        <v>100</v>
      </c>
    </row>
    <row r="294" spans="1:9" s="2" customFormat="1" ht="12">
      <c r="A294" s="21" t="s">
        <v>86</v>
      </c>
      <c r="B294" s="30">
        <v>800</v>
      </c>
      <c r="C294" s="20" t="s">
        <v>9</v>
      </c>
      <c r="D294" s="20" t="s">
        <v>9</v>
      </c>
      <c r="E294" s="20" t="s">
        <v>478</v>
      </c>
      <c r="F294" s="20"/>
      <c r="G294" s="102">
        <f>G297+G295</f>
        <v>100</v>
      </c>
      <c r="H294" s="102">
        <f t="shared" ref="H294:I294" si="87">H297+H295</f>
        <v>100</v>
      </c>
      <c r="I294" s="102">
        <f t="shared" si="87"/>
        <v>100</v>
      </c>
    </row>
    <row r="295" spans="1:9" s="2" customFormat="1" ht="24">
      <c r="A295" s="21" t="s">
        <v>59</v>
      </c>
      <c r="B295" s="30">
        <v>800</v>
      </c>
      <c r="C295" s="20" t="s">
        <v>9</v>
      </c>
      <c r="D295" s="20" t="s">
        <v>9</v>
      </c>
      <c r="E295" s="20" t="s">
        <v>478</v>
      </c>
      <c r="F295" s="20" t="s">
        <v>58</v>
      </c>
      <c r="G295" s="102">
        <f>G296</f>
        <v>20</v>
      </c>
      <c r="H295" s="102">
        <f t="shared" ref="H295:I295" si="88">H296</f>
        <v>20</v>
      </c>
      <c r="I295" s="102">
        <f t="shared" si="88"/>
        <v>20</v>
      </c>
    </row>
    <row r="296" spans="1:9" s="2" customFormat="1" ht="12">
      <c r="A296" s="21" t="s">
        <v>61</v>
      </c>
      <c r="B296" s="30">
        <v>800</v>
      </c>
      <c r="C296" s="20" t="s">
        <v>9</v>
      </c>
      <c r="D296" s="20" t="s">
        <v>9</v>
      </c>
      <c r="E296" s="20" t="s">
        <v>478</v>
      </c>
      <c r="F296" s="20" t="s">
        <v>60</v>
      </c>
      <c r="G296" s="102">
        <v>20</v>
      </c>
      <c r="H296" s="103">
        <v>20</v>
      </c>
      <c r="I296" s="103">
        <v>20</v>
      </c>
    </row>
    <row r="297" spans="1:9" s="2" customFormat="1" ht="12">
      <c r="A297" s="21" t="s">
        <v>67</v>
      </c>
      <c r="B297" s="30">
        <v>800</v>
      </c>
      <c r="C297" s="20" t="s">
        <v>9</v>
      </c>
      <c r="D297" s="20" t="s">
        <v>9</v>
      </c>
      <c r="E297" s="20" t="s">
        <v>478</v>
      </c>
      <c r="F297" s="20" t="s">
        <v>65</v>
      </c>
      <c r="G297" s="102">
        <f>G298</f>
        <v>80</v>
      </c>
      <c r="H297" s="102">
        <f t="shared" ref="H297:I297" si="89">H298</f>
        <v>80</v>
      </c>
      <c r="I297" s="102">
        <f t="shared" si="89"/>
        <v>80</v>
      </c>
    </row>
    <row r="298" spans="1:9" s="2" customFormat="1" ht="12">
      <c r="A298" s="21" t="s">
        <v>87</v>
      </c>
      <c r="B298" s="30">
        <v>800</v>
      </c>
      <c r="C298" s="20" t="s">
        <v>9</v>
      </c>
      <c r="D298" s="20" t="s">
        <v>9</v>
      </c>
      <c r="E298" s="20" t="s">
        <v>478</v>
      </c>
      <c r="F298" s="20" t="s">
        <v>66</v>
      </c>
      <c r="G298" s="102">
        <v>80</v>
      </c>
      <c r="H298" s="103">
        <v>80</v>
      </c>
      <c r="I298" s="103">
        <v>80</v>
      </c>
    </row>
    <row r="299" spans="1:9" s="2" customFormat="1" ht="12" hidden="1">
      <c r="A299" s="21" t="s">
        <v>368</v>
      </c>
      <c r="B299" s="30">
        <v>800</v>
      </c>
      <c r="C299" s="20" t="s">
        <v>9</v>
      </c>
      <c r="D299" s="20" t="s">
        <v>9</v>
      </c>
      <c r="E299" s="20" t="s">
        <v>479</v>
      </c>
      <c r="F299" s="20"/>
      <c r="G299" s="102">
        <f>G300+G302</f>
        <v>0</v>
      </c>
      <c r="H299" s="102">
        <f>H300+H302</f>
        <v>0</v>
      </c>
      <c r="I299" s="102">
        <f>I300+I302</f>
        <v>0</v>
      </c>
    </row>
    <row r="300" spans="1:9" s="2" customFormat="1" ht="12" hidden="1">
      <c r="A300" s="21" t="s">
        <v>67</v>
      </c>
      <c r="B300" s="30">
        <v>800</v>
      </c>
      <c r="C300" s="20" t="s">
        <v>9</v>
      </c>
      <c r="D300" s="20" t="s">
        <v>9</v>
      </c>
      <c r="E300" s="20" t="s">
        <v>479</v>
      </c>
      <c r="F300" s="20" t="s">
        <v>65</v>
      </c>
      <c r="G300" s="102">
        <f>G301</f>
        <v>0</v>
      </c>
      <c r="H300" s="102">
        <f t="shared" ref="H300:I300" si="90">H301</f>
        <v>0</v>
      </c>
      <c r="I300" s="102">
        <f t="shared" si="90"/>
        <v>0</v>
      </c>
    </row>
    <row r="301" spans="1:9" s="2" customFormat="1" ht="12" hidden="1">
      <c r="A301" s="21" t="s">
        <v>87</v>
      </c>
      <c r="B301" s="30">
        <v>800</v>
      </c>
      <c r="C301" s="20" t="s">
        <v>9</v>
      </c>
      <c r="D301" s="20" t="s">
        <v>9</v>
      </c>
      <c r="E301" s="20" t="s">
        <v>479</v>
      </c>
      <c r="F301" s="20" t="s">
        <v>66</v>
      </c>
      <c r="G301" s="102"/>
      <c r="H301" s="103"/>
      <c r="I301" s="103"/>
    </row>
    <row r="302" spans="1:9" s="2" customFormat="1" ht="12" hidden="1">
      <c r="A302" s="21" t="s">
        <v>93</v>
      </c>
      <c r="B302" s="30">
        <v>800</v>
      </c>
      <c r="C302" s="20" t="s">
        <v>9</v>
      </c>
      <c r="D302" s="20" t="s">
        <v>9</v>
      </c>
      <c r="E302" s="20" t="s">
        <v>479</v>
      </c>
      <c r="F302" s="23" t="s">
        <v>92</v>
      </c>
      <c r="G302" s="102">
        <f>G303</f>
        <v>0</v>
      </c>
      <c r="H302" s="102">
        <f>H303</f>
        <v>0</v>
      </c>
      <c r="I302" s="102">
        <f>I303</f>
        <v>0</v>
      </c>
    </row>
    <row r="303" spans="1:9" s="2" customFormat="1" ht="12" hidden="1">
      <c r="A303" s="21" t="s">
        <v>205</v>
      </c>
      <c r="B303" s="30">
        <v>800</v>
      </c>
      <c r="C303" s="20" t="s">
        <v>9</v>
      </c>
      <c r="D303" s="20" t="s">
        <v>9</v>
      </c>
      <c r="E303" s="20" t="s">
        <v>479</v>
      </c>
      <c r="F303" s="23" t="s">
        <v>206</v>
      </c>
      <c r="G303" s="102"/>
      <c r="H303" s="103"/>
      <c r="I303" s="103"/>
    </row>
    <row r="304" spans="1:9" s="2" customFormat="1" ht="24">
      <c r="A304" s="21" t="s">
        <v>480</v>
      </c>
      <c r="B304" s="30">
        <v>800</v>
      </c>
      <c r="C304" s="20" t="s">
        <v>9</v>
      </c>
      <c r="D304" s="20" t="s">
        <v>9</v>
      </c>
      <c r="E304" s="20" t="s">
        <v>481</v>
      </c>
      <c r="F304" s="20"/>
      <c r="G304" s="102">
        <f t="shared" ref="G304:I306" si="91">G305</f>
        <v>100</v>
      </c>
      <c r="H304" s="102">
        <f t="shared" si="91"/>
        <v>100</v>
      </c>
      <c r="I304" s="102">
        <f t="shared" si="91"/>
        <v>100</v>
      </c>
    </row>
    <row r="305" spans="1:13" s="2" customFormat="1" ht="12">
      <c r="A305" s="21" t="s">
        <v>86</v>
      </c>
      <c r="B305" s="30">
        <v>800</v>
      </c>
      <c r="C305" s="20" t="s">
        <v>9</v>
      </c>
      <c r="D305" s="20" t="s">
        <v>9</v>
      </c>
      <c r="E305" s="20" t="s">
        <v>482</v>
      </c>
      <c r="F305" s="20"/>
      <c r="G305" s="102">
        <f t="shared" si="91"/>
        <v>100</v>
      </c>
      <c r="H305" s="102">
        <f t="shared" si="91"/>
        <v>100</v>
      </c>
      <c r="I305" s="102">
        <f t="shared" si="91"/>
        <v>100</v>
      </c>
    </row>
    <row r="306" spans="1:13" s="2" customFormat="1" ht="12">
      <c r="A306" s="21" t="s">
        <v>67</v>
      </c>
      <c r="B306" s="30">
        <v>800</v>
      </c>
      <c r="C306" s="20" t="s">
        <v>9</v>
      </c>
      <c r="D306" s="20" t="s">
        <v>9</v>
      </c>
      <c r="E306" s="20" t="s">
        <v>482</v>
      </c>
      <c r="F306" s="20" t="s">
        <v>65</v>
      </c>
      <c r="G306" s="102">
        <f t="shared" si="91"/>
        <v>100</v>
      </c>
      <c r="H306" s="102">
        <f t="shared" si="91"/>
        <v>100</v>
      </c>
      <c r="I306" s="102">
        <f t="shared" si="91"/>
        <v>100</v>
      </c>
    </row>
    <row r="307" spans="1:13" s="2" customFormat="1" ht="12">
      <c r="A307" s="21" t="s">
        <v>87</v>
      </c>
      <c r="B307" s="30">
        <v>800</v>
      </c>
      <c r="C307" s="20" t="s">
        <v>9</v>
      </c>
      <c r="D307" s="20" t="s">
        <v>9</v>
      </c>
      <c r="E307" s="20" t="s">
        <v>482</v>
      </c>
      <c r="F307" s="20" t="s">
        <v>66</v>
      </c>
      <c r="G307" s="102">
        <v>100</v>
      </c>
      <c r="H307" s="103">
        <v>100</v>
      </c>
      <c r="I307" s="103">
        <v>100</v>
      </c>
    </row>
    <row r="308" spans="1:13" s="2" customFormat="1" ht="24">
      <c r="A308" s="21" t="s">
        <v>483</v>
      </c>
      <c r="B308" s="30">
        <v>800</v>
      </c>
      <c r="C308" s="20" t="s">
        <v>9</v>
      </c>
      <c r="D308" s="20" t="s">
        <v>9</v>
      </c>
      <c r="E308" s="20" t="s">
        <v>221</v>
      </c>
      <c r="F308" s="20"/>
      <c r="G308" s="102">
        <f t="shared" ref="G308:I310" si="92">G309</f>
        <v>100</v>
      </c>
      <c r="H308" s="102">
        <f t="shared" si="92"/>
        <v>100</v>
      </c>
      <c r="I308" s="102">
        <f t="shared" si="92"/>
        <v>100</v>
      </c>
    </row>
    <row r="309" spans="1:13" s="2" customFormat="1" ht="12">
      <c r="A309" s="21" t="s">
        <v>226</v>
      </c>
      <c r="B309" s="30">
        <v>800</v>
      </c>
      <c r="C309" s="20" t="s">
        <v>9</v>
      </c>
      <c r="D309" s="20" t="s">
        <v>9</v>
      </c>
      <c r="E309" s="20" t="s">
        <v>225</v>
      </c>
      <c r="F309" s="20"/>
      <c r="G309" s="102">
        <f t="shared" si="92"/>
        <v>100</v>
      </c>
      <c r="H309" s="102">
        <f t="shared" si="92"/>
        <v>100</v>
      </c>
      <c r="I309" s="102">
        <f t="shared" si="92"/>
        <v>100</v>
      </c>
    </row>
    <row r="310" spans="1:13" s="2" customFormat="1" ht="12">
      <c r="A310" s="21" t="s">
        <v>67</v>
      </c>
      <c r="B310" s="30">
        <v>800</v>
      </c>
      <c r="C310" s="20" t="s">
        <v>9</v>
      </c>
      <c r="D310" s="20" t="s">
        <v>9</v>
      </c>
      <c r="E310" s="20" t="s">
        <v>225</v>
      </c>
      <c r="F310" s="20" t="s">
        <v>65</v>
      </c>
      <c r="G310" s="102">
        <f t="shared" si="92"/>
        <v>100</v>
      </c>
      <c r="H310" s="102">
        <f t="shared" si="92"/>
        <v>100</v>
      </c>
      <c r="I310" s="102">
        <f t="shared" si="92"/>
        <v>100</v>
      </c>
    </row>
    <row r="311" spans="1:13" s="2" customFormat="1" ht="12">
      <c r="A311" s="21" t="s">
        <v>87</v>
      </c>
      <c r="B311" s="30">
        <v>800</v>
      </c>
      <c r="C311" s="20" t="s">
        <v>9</v>
      </c>
      <c r="D311" s="20" t="s">
        <v>9</v>
      </c>
      <c r="E311" s="20" t="s">
        <v>225</v>
      </c>
      <c r="F311" s="20" t="s">
        <v>66</v>
      </c>
      <c r="G311" s="102">
        <v>100</v>
      </c>
      <c r="H311" s="103">
        <v>100</v>
      </c>
      <c r="I311" s="103">
        <v>100</v>
      </c>
    </row>
    <row r="312" spans="1:13" s="2" customFormat="1" ht="12">
      <c r="A312" s="25" t="s">
        <v>53</v>
      </c>
      <c r="B312" s="16" t="s">
        <v>22</v>
      </c>
      <c r="C312" s="16" t="s">
        <v>17</v>
      </c>
      <c r="D312" s="16"/>
      <c r="E312" s="16"/>
      <c r="F312" s="16"/>
      <c r="G312" s="100">
        <f t="shared" ref="G312:I312" si="93">G313</f>
        <v>89227.199999999997</v>
      </c>
      <c r="H312" s="100">
        <f t="shared" si="93"/>
        <v>90086.8</v>
      </c>
      <c r="I312" s="100">
        <f t="shared" si="93"/>
        <v>93559.6</v>
      </c>
    </row>
    <row r="313" spans="1:13" s="2" customFormat="1" ht="12">
      <c r="A313" s="22" t="s">
        <v>20</v>
      </c>
      <c r="B313" s="16" t="s">
        <v>22</v>
      </c>
      <c r="C313" s="18" t="s">
        <v>17</v>
      </c>
      <c r="D313" s="18" t="s">
        <v>5</v>
      </c>
      <c r="E313" s="18"/>
      <c r="F313" s="18"/>
      <c r="G313" s="101">
        <f>G314+G351</f>
        <v>89227.199999999997</v>
      </c>
      <c r="H313" s="101">
        <f>H314+H351</f>
        <v>90086.8</v>
      </c>
      <c r="I313" s="101">
        <f>I314+I351</f>
        <v>93559.6</v>
      </c>
    </row>
    <row r="314" spans="1:13" s="6" customFormat="1" ht="12">
      <c r="A314" s="21" t="s">
        <v>486</v>
      </c>
      <c r="B314" s="20" t="s">
        <v>22</v>
      </c>
      <c r="C314" s="20" t="s">
        <v>17</v>
      </c>
      <c r="D314" s="20" t="s">
        <v>5</v>
      </c>
      <c r="E314" s="20" t="s">
        <v>154</v>
      </c>
      <c r="F314" s="20"/>
      <c r="G314" s="102">
        <f>G318+G321+G324+G327+G330+G333+G345+G342+G339+G348+G336+G315</f>
        <v>89227.199999999997</v>
      </c>
      <c r="H314" s="102">
        <f>H318+H321+H324+H327+H330+H333+H345+H342+H339+H348+H336+H315</f>
        <v>90086.8</v>
      </c>
      <c r="I314" s="102">
        <f>I318+I321+I324+I327+I330+I333+I345+I342+I339+I348+I336+I315</f>
        <v>93559.6</v>
      </c>
      <c r="J314" s="2"/>
      <c r="K314" s="2"/>
      <c r="L314" s="2"/>
      <c r="M314" s="2"/>
    </row>
    <row r="315" spans="1:13" s="6" customFormat="1" ht="12" hidden="1">
      <c r="A315" s="21" t="s">
        <v>400</v>
      </c>
      <c r="B315" s="20" t="s">
        <v>22</v>
      </c>
      <c r="C315" s="20" t="s">
        <v>17</v>
      </c>
      <c r="D315" s="20" t="s">
        <v>5</v>
      </c>
      <c r="E315" s="20" t="s">
        <v>497</v>
      </c>
      <c r="F315" s="20"/>
      <c r="G315" s="102">
        <f t="shared" ref="G315:I316" si="94">G316</f>
        <v>0</v>
      </c>
      <c r="H315" s="102">
        <f t="shared" si="94"/>
        <v>0</v>
      </c>
      <c r="I315" s="102">
        <f t="shared" si="94"/>
        <v>0</v>
      </c>
      <c r="J315" s="2"/>
      <c r="K315" s="2"/>
      <c r="L315" s="2"/>
      <c r="M315" s="2"/>
    </row>
    <row r="316" spans="1:13" s="6" customFormat="1" ht="12" hidden="1">
      <c r="A316" s="21" t="s">
        <v>93</v>
      </c>
      <c r="B316" s="20" t="s">
        <v>22</v>
      </c>
      <c r="C316" s="20" t="s">
        <v>17</v>
      </c>
      <c r="D316" s="20" t="s">
        <v>5</v>
      </c>
      <c r="E316" s="20" t="s">
        <v>497</v>
      </c>
      <c r="F316" s="20" t="s">
        <v>92</v>
      </c>
      <c r="G316" s="102">
        <f t="shared" si="94"/>
        <v>0</v>
      </c>
      <c r="H316" s="102">
        <f t="shared" si="94"/>
        <v>0</v>
      </c>
      <c r="I316" s="102">
        <f t="shared" si="94"/>
        <v>0</v>
      </c>
      <c r="J316" s="2"/>
      <c r="K316" s="2"/>
      <c r="L316" s="2"/>
      <c r="M316" s="2"/>
    </row>
    <row r="317" spans="1:13" s="6" customFormat="1" ht="12" hidden="1">
      <c r="A317" s="21" t="s">
        <v>205</v>
      </c>
      <c r="B317" s="20" t="s">
        <v>22</v>
      </c>
      <c r="C317" s="20" t="s">
        <v>17</v>
      </c>
      <c r="D317" s="20" t="s">
        <v>5</v>
      </c>
      <c r="E317" s="20" t="s">
        <v>497</v>
      </c>
      <c r="F317" s="20" t="s">
        <v>206</v>
      </c>
      <c r="G317" s="102"/>
      <c r="H317" s="102"/>
      <c r="I317" s="102"/>
      <c r="J317" s="2"/>
      <c r="K317" s="2"/>
      <c r="L317" s="2"/>
      <c r="M317" s="2"/>
    </row>
    <row r="318" spans="1:13" s="2" customFormat="1" ht="12">
      <c r="A318" s="21" t="s">
        <v>72</v>
      </c>
      <c r="B318" s="20" t="s">
        <v>22</v>
      </c>
      <c r="C318" s="20" t="s">
        <v>17</v>
      </c>
      <c r="D318" s="20" t="s">
        <v>5</v>
      </c>
      <c r="E318" s="20" t="s">
        <v>490</v>
      </c>
      <c r="F318" s="20"/>
      <c r="G318" s="102">
        <f>G319</f>
        <v>85430</v>
      </c>
      <c r="H318" s="102">
        <f t="shared" ref="H318:I319" si="95">H319</f>
        <v>86533.4</v>
      </c>
      <c r="I318" s="102">
        <f t="shared" si="95"/>
        <v>89948.1</v>
      </c>
    </row>
    <row r="319" spans="1:13" s="2" customFormat="1" ht="12">
      <c r="A319" s="21" t="s">
        <v>93</v>
      </c>
      <c r="B319" s="20" t="s">
        <v>22</v>
      </c>
      <c r="C319" s="20" t="s">
        <v>17</v>
      </c>
      <c r="D319" s="20" t="s">
        <v>5</v>
      </c>
      <c r="E319" s="20" t="s">
        <v>490</v>
      </c>
      <c r="F319" s="20" t="s">
        <v>121</v>
      </c>
      <c r="G319" s="102">
        <f>G320</f>
        <v>85430</v>
      </c>
      <c r="H319" s="102">
        <f t="shared" si="95"/>
        <v>86533.4</v>
      </c>
      <c r="I319" s="102">
        <f t="shared" si="95"/>
        <v>89948.1</v>
      </c>
    </row>
    <row r="320" spans="1:13" s="2" customFormat="1" ht="12">
      <c r="A320" s="21" t="s">
        <v>205</v>
      </c>
      <c r="B320" s="20" t="s">
        <v>22</v>
      </c>
      <c r="C320" s="20" t="s">
        <v>17</v>
      </c>
      <c r="D320" s="20" t="s">
        <v>5</v>
      </c>
      <c r="E320" s="20" t="s">
        <v>490</v>
      </c>
      <c r="F320" s="20" t="s">
        <v>206</v>
      </c>
      <c r="G320" s="104">
        <v>85430</v>
      </c>
      <c r="H320" s="105">
        <v>86533.4</v>
      </c>
      <c r="I320" s="105">
        <f>89948.1</f>
        <v>89948.1</v>
      </c>
    </row>
    <row r="321" spans="1:9" s="2" customFormat="1" ht="24">
      <c r="A321" s="21" t="s">
        <v>96</v>
      </c>
      <c r="B321" s="20" t="s">
        <v>22</v>
      </c>
      <c r="C321" s="20" t="s">
        <v>17</v>
      </c>
      <c r="D321" s="20" t="s">
        <v>5</v>
      </c>
      <c r="E321" s="20" t="s">
        <v>491</v>
      </c>
      <c r="F321" s="20"/>
      <c r="G321" s="102">
        <f>G322</f>
        <v>540</v>
      </c>
      <c r="H321" s="102">
        <f t="shared" ref="H321:I322" si="96">H322</f>
        <v>540</v>
      </c>
      <c r="I321" s="102">
        <f t="shared" si="96"/>
        <v>540</v>
      </c>
    </row>
    <row r="322" spans="1:9" s="2" customFormat="1" ht="12">
      <c r="A322" s="21" t="s">
        <v>93</v>
      </c>
      <c r="B322" s="20" t="s">
        <v>22</v>
      </c>
      <c r="C322" s="20" t="s">
        <v>17</v>
      </c>
      <c r="D322" s="20" t="s">
        <v>5</v>
      </c>
      <c r="E322" s="20" t="s">
        <v>491</v>
      </c>
      <c r="F322" s="20" t="s">
        <v>121</v>
      </c>
      <c r="G322" s="102">
        <f>G323</f>
        <v>540</v>
      </c>
      <c r="H322" s="102">
        <f t="shared" si="96"/>
        <v>540</v>
      </c>
      <c r="I322" s="102">
        <f t="shared" si="96"/>
        <v>540</v>
      </c>
    </row>
    <row r="323" spans="1:9" s="2" customFormat="1" ht="12">
      <c r="A323" s="21" t="s">
        <v>205</v>
      </c>
      <c r="B323" s="20" t="s">
        <v>22</v>
      </c>
      <c r="C323" s="20" t="s">
        <v>17</v>
      </c>
      <c r="D323" s="20" t="s">
        <v>5</v>
      </c>
      <c r="E323" s="20" t="s">
        <v>491</v>
      </c>
      <c r="F323" s="20" t="s">
        <v>206</v>
      </c>
      <c r="G323" s="102">
        <v>540</v>
      </c>
      <c r="H323" s="103">
        <v>540</v>
      </c>
      <c r="I323" s="103">
        <v>540</v>
      </c>
    </row>
    <row r="324" spans="1:9" s="2" customFormat="1" ht="24">
      <c r="A324" s="21" t="s">
        <v>94</v>
      </c>
      <c r="B324" s="20" t="s">
        <v>22</v>
      </c>
      <c r="C324" s="20" t="s">
        <v>17</v>
      </c>
      <c r="D324" s="20" t="s">
        <v>5</v>
      </c>
      <c r="E324" s="20" t="s">
        <v>498</v>
      </c>
      <c r="F324" s="20"/>
      <c r="G324" s="102">
        <f>G325</f>
        <v>503</v>
      </c>
      <c r="H324" s="102">
        <f t="shared" ref="H324:I325" si="97">H325</f>
        <v>523.1</v>
      </c>
      <c r="I324" s="102">
        <f t="shared" si="97"/>
        <v>544</v>
      </c>
    </row>
    <row r="325" spans="1:9" s="2" customFormat="1" ht="12">
      <c r="A325" s="21" t="s">
        <v>93</v>
      </c>
      <c r="B325" s="20" t="s">
        <v>22</v>
      </c>
      <c r="C325" s="20" t="s">
        <v>17</v>
      </c>
      <c r="D325" s="20" t="s">
        <v>5</v>
      </c>
      <c r="E325" s="20" t="s">
        <v>498</v>
      </c>
      <c r="F325" s="20" t="s">
        <v>92</v>
      </c>
      <c r="G325" s="102">
        <f>G326</f>
        <v>503</v>
      </c>
      <c r="H325" s="102">
        <f t="shared" si="97"/>
        <v>523.1</v>
      </c>
      <c r="I325" s="102">
        <f t="shared" si="97"/>
        <v>544</v>
      </c>
    </row>
    <row r="326" spans="1:9" s="2" customFormat="1" ht="12">
      <c r="A326" s="21" t="s">
        <v>205</v>
      </c>
      <c r="B326" s="20" t="s">
        <v>22</v>
      </c>
      <c r="C326" s="20" t="s">
        <v>17</v>
      </c>
      <c r="D326" s="20" t="s">
        <v>5</v>
      </c>
      <c r="E326" s="20" t="s">
        <v>498</v>
      </c>
      <c r="F326" s="20" t="s">
        <v>206</v>
      </c>
      <c r="G326" s="102">
        <v>503</v>
      </c>
      <c r="H326" s="105">
        <v>523.1</v>
      </c>
      <c r="I326" s="105">
        <f>544</f>
        <v>544</v>
      </c>
    </row>
    <row r="327" spans="1:9" s="2" customFormat="1" ht="12">
      <c r="A327" s="21" t="s">
        <v>95</v>
      </c>
      <c r="B327" s="20" t="s">
        <v>22</v>
      </c>
      <c r="C327" s="20" t="s">
        <v>17</v>
      </c>
      <c r="D327" s="20" t="s">
        <v>5</v>
      </c>
      <c r="E327" s="20" t="s">
        <v>499</v>
      </c>
      <c r="F327" s="23"/>
      <c r="G327" s="102">
        <f>G328</f>
        <v>1213.5</v>
      </c>
      <c r="H327" s="102">
        <f t="shared" ref="H327:I328" si="98">H328</f>
        <v>1213.5</v>
      </c>
      <c r="I327" s="102">
        <f t="shared" si="98"/>
        <v>1213.5</v>
      </c>
    </row>
    <row r="328" spans="1:9" s="2" customFormat="1" ht="12">
      <c r="A328" s="21" t="s">
        <v>93</v>
      </c>
      <c r="B328" s="20" t="s">
        <v>22</v>
      </c>
      <c r="C328" s="20" t="s">
        <v>17</v>
      </c>
      <c r="D328" s="20" t="s">
        <v>5</v>
      </c>
      <c r="E328" s="20" t="s">
        <v>499</v>
      </c>
      <c r="F328" s="23" t="s">
        <v>92</v>
      </c>
      <c r="G328" s="102">
        <f>G329</f>
        <v>1213.5</v>
      </c>
      <c r="H328" s="102">
        <f t="shared" si="98"/>
        <v>1213.5</v>
      </c>
      <c r="I328" s="102">
        <f t="shared" si="98"/>
        <v>1213.5</v>
      </c>
    </row>
    <row r="329" spans="1:9" s="2" customFormat="1" ht="12">
      <c r="A329" s="21" t="s">
        <v>205</v>
      </c>
      <c r="B329" s="20" t="s">
        <v>22</v>
      </c>
      <c r="C329" s="20" t="s">
        <v>17</v>
      </c>
      <c r="D329" s="20" t="s">
        <v>5</v>
      </c>
      <c r="E329" s="20" t="s">
        <v>499</v>
      </c>
      <c r="F329" s="23" t="s">
        <v>206</v>
      </c>
      <c r="G329" s="102">
        <f>1133.5+80</f>
        <v>1213.5</v>
      </c>
      <c r="H329" s="103">
        <v>1213.5</v>
      </c>
      <c r="I329" s="103">
        <v>1213.5</v>
      </c>
    </row>
    <row r="330" spans="1:9" s="2" customFormat="1" ht="24" hidden="1">
      <c r="A330" s="21" t="s">
        <v>311</v>
      </c>
      <c r="B330" s="20" t="s">
        <v>22</v>
      </c>
      <c r="C330" s="20" t="s">
        <v>17</v>
      </c>
      <c r="D330" s="20" t="s">
        <v>5</v>
      </c>
      <c r="E330" s="20" t="s">
        <v>500</v>
      </c>
      <c r="F330" s="20"/>
      <c r="G330" s="102">
        <f>G331</f>
        <v>0</v>
      </c>
      <c r="H330" s="102">
        <f t="shared" ref="H330:I331" si="99">H331</f>
        <v>0</v>
      </c>
      <c r="I330" s="102">
        <f t="shared" si="99"/>
        <v>0</v>
      </c>
    </row>
    <row r="331" spans="1:9" s="2" customFormat="1" ht="12" hidden="1">
      <c r="A331" s="21" t="s">
        <v>93</v>
      </c>
      <c r="B331" s="20" t="s">
        <v>22</v>
      </c>
      <c r="C331" s="20" t="s">
        <v>17</v>
      </c>
      <c r="D331" s="20" t="s">
        <v>5</v>
      </c>
      <c r="E331" s="20" t="s">
        <v>500</v>
      </c>
      <c r="F331" s="20" t="s">
        <v>92</v>
      </c>
      <c r="G331" s="102">
        <f>G332</f>
        <v>0</v>
      </c>
      <c r="H331" s="102">
        <f t="shared" si="99"/>
        <v>0</v>
      </c>
      <c r="I331" s="102">
        <f t="shared" si="99"/>
        <v>0</v>
      </c>
    </row>
    <row r="332" spans="1:9" s="2" customFormat="1" ht="12" hidden="1">
      <c r="A332" s="21" t="s">
        <v>205</v>
      </c>
      <c r="B332" s="20" t="s">
        <v>22</v>
      </c>
      <c r="C332" s="20" t="s">
        <v>17</v>
      </c>
      <c r="D332" s="20" t="s">
        <v>5</v>
      </c>
      <c r="E332" s="20" t="s">
        <v>500</v>
      </c>
      <c r="F332" s="20" t="s">
        <v>206</v>
      </c>
      <c r="G332" s="102"/>
      <c r="H332" s="103"/>
      <c r="I332" s="103"/>
    </row>
    <row r="333" spans="1:9" s="2" customFormat="1" ht="12">
      <c r="A333" s="21" t="s">
        <v>277</v>
      </c>
      <c r="B333" s="20" t="s">
        <v>22</v>
      </c>
      <c r="C333" s="20" t="s">
        <v>17</v>
      </c>
      <c r="D333" s="20" t="s">
        <v>5</v>
      </c>
      <c r="E333" s="20" t="s">
        <v>501</v>
      </c>
      <c r="F333" s="20"/>
      <c r="G333" s="102">
        <f>G334</f>
        <v>8</v>
      </c>
      <c r="H333" s="102">
        <f t="shared" ref="H333:I334" si="100">H334</f>
        <v>8</v>
      </c>
      <c r="I333" s="102">
        <f t="shared" si="100"/>
        <v>8</v>
      </c>
    </row>
    <row r="334" spans="1:9" s="2" customFormat="1" ht="12">
      <c r="A334" s="21" t="s">
        <v>93</v>
      </c>
      <c r="B334" s="20" t="s">
        <v>22</v>
      </c>
      <c r="C334" s="20" t="s">
        <v>17</v>
      </c>
      <c r="D334" s="20" t="s">
        <v>5</v>
      </c>
      <c r="E334" s="20" t="s">
        <v>501</v>
      </c>
      <c r="F334" s="20" t="s">
        <v>92</v>
      </c>
      <c r="G334" s="102">
        <f>G335</f>
        <v>8</v>
      </c>
      <c r="H334" s="102">
        <f t="shared" si="100"/>
        <v>8</v>
      </c>
      <c r="I334" s="102">
        <f t="shared" si="100"/>
        <v>8</v>
      </c>
    </row>
    <row r="335" spans="1:9" s="2" customFormat="1" ht="12">
      <c r="A335" s="21" t="s">
        <v>205</v>
      </c>
      <c r="B335" s="20" t="s">
        <v>22</v>
      </c>
      <c r="C335" s="20" t="s">
        <v>17</v>
      </c>
      <c r="D335" s="20" t="s">
        <v>5</v>
      </c>
      <c r="E335" s="20" t="s">
        <v>501</v>
      </c>
      <c r="F335" s="20" t="s">
        <v>206</v>
      </c>
      <c r="G335" s="102">
        <v>8</v>
      </c>
      <c r="H335" s="105">
        <v>8</v>
      </c>
      <c r="I335" s="105">
        <v>8</v>
      </c>
    </row>
    <row r="336" spans="1:9" s="2" customFormat="1" ht="48">
      <c r="A336" s="21" t="s">
        <v>192</v>
      </c>
      <c r="B336" s="20" t="s">
        <v>22</v>
      </c>
      <c r="C336" s="20" t="s">
        <v>17</v>
      </c>
      <c r="D336" s="20" t="s">
        <v>5</v>
      </c>
      <c r="E336" s="20" t="s">
        <v>502</v>
      </c>
      <c r="F336" s="20"/>
      <c r="G336" s="102">
        <f t="shared" ref="G336:I337" si="101">G337</f>
        <v>931.9</v>
      </c>
      <c r="H336" s="102">
        <f t="shared" si="101"/>
        <v>968.6</v>
      </c>
      <c r="I336" s="102">
        <f t="shared" si="101"/>
        <v>1005.8</v>
      </c>
    </row>
    <row r="337" spans="1:9" s="2" customFormat="1" ht="12">
      <c r="A337" s="21" t="s">
        <v>93</v>
      </c>
      <c r="B337" s="20" t="s">
        <v>22</v>
      </c>
      <c r="C337" s="20" t="s">
        <v>17</v>
      </c>
      <c r="D337" s="20" t="s">
        <v>5</v>
      </c>
      <c r="E337" s="20" t="s">
        <v>502</v>
      </c>
      <c r="F337" s="20" t="s">
        <v>92</v>
      </c>
      <c r="G337" s="102">
        <f t="shared" si="101"/>
        <v>931.9</v>
      </c>
      <c r="H337" s="102">
        <f t="shared" si="101"/>
        <v>968.6</v>
      </c>
      <c r="I337" s="102">
        <f t="shared" si="101"/>
        <v>1005.8</v>
      </c>
    </row>
    <row r="338" spans="1:9" s="2" customFormat="1" ht="12">
      <c r="A338" s="21" t="s">
        <v>205</v>
      </c>
      <c r="B338" s="20" t="s">
        <v>22</v>
      </c>
      <c r="C338" s="20" t="s">
        <v>17</v>
      </c>
      <c r="D338" s="20" t="s">
        <v>5</v>
      </c>
      <c r="E338" s="20" t="s">
        <v>502</v>
      </c>
      <c r="F338" s="20" t="s">
        <v>206</v>
      </c>
      <c r="G338" s="102">
        <f>31.9+900</f>
        <v>931.9</v>
      </c>
      <c r="H338" s="105">
        <f>32.6+936</f>
        <v>968.6</v>
      </c>
      <c r="I338" s="105">
        <f>32.4+973.4</f>
        <v>1005.8</v>
      </c>
    </row>
    <row r="339" spans="1:9" s="2" customFormat="1" ht="36" hidden="1">
      <c r="A339" s="21" t="s">
        <v>379</v>
      </c>
      <c r="B339" s="20" t="s">
        <v>22</v>
      </c>
      <c r="C339" s="20" t="s">
        <v>17</v>
      </c>
      <c r="D339" s="20" t="s">
        <v>5</v>
      </c>
      <c r="E339" s="20" t="s">
        <v>503</v>
      </c>
      <c r="F339" s="20"/>
      <c r="G339" s="102">
        <f t="shared" ref="G339:I340" si="102">G340</f>
        <v>0</v>
      </c>
      <c r="H339" s="102">
        <f t="shared" si="102"/>
        <v>0</v>
      </c>
      <c r="I339" s="102">
        <f t="shared" si="102"/>
        <v>0</v>
      </c>
    </row>
    <row r="340" spans="1:9" s="2" customFormat="1" ht="12" hidden="1">
      <c r="A340" s="21" t="s">
        <v>93</v>
      </c>
      <c r="B340" s="20" t="s">
        <v>22</v>
      </c>
      <c r="C340" s="20" t="s">
        <v>17</v>
      </c>
      <c r="D340" s="20" t="s">
        <v>5</v>
      </c>
      <c r="E340" s="20" t="s">
        <v>503</v>
      </c>
      <c r="F340" s="20" t="s">
        <v>92</v>
      </c>
      <c r="G340" s="102">
        <f t="shared" si="102"/>
        <v>0</v>
      </c>
      <c r="H340" s="102">
        <f t="shared" si="102"/>
        <v>0</v>
      </c>
      <c r="I340" s="102">
        <f t="shared" si="102"/>
        <v>0</v>
      </c>
    </row>
    <row r="341" spans="1:9" s="2" customFormat="1" ht="12" hidden="1">
      <c r="A341" s="21" t="s">
        <v>205</v>
      </c>
      <c r="B341" s="20" t="s">
        <v>22</v>
      </c>
      <c r="C341" s="20" t="s">
        <v>17</v>
      </c>
      <c r="D341" s="20" t="s">
        <v>5</v>
      </c>
      <c r="E341" s="20" t="s">
        <v>503</v>
      </c>
      <c r="F341" s="20" t="s">
        <v>206</v>
      </c>
      <c r="G341" s="102"/>
      <c r="H341" s="105"/>
      <c r="I341" s="105"/>
    </row>
    <row r="342" spans="1:9" s="2" customFormat="1" ht="12">
      <c r="A342" s="21" t="s">
        <v>211</v>
      </c>
      <c r="B342" s="20" t="s">
        <v>22</v>
      </c>
      <c r="C342" s="20" t="s">
        <v>17</v>
      </c>
      <c r="D342" s="20" t="s">
        <v>5</v>
      </c>
      <c r="E342" s="20" t="s">
        <v>504</v>
      </c>
      <c r="F342" s="20"/>
      <c r="G342" s="102">
        <f>G343</f>
        <v>200</v>
      </c>
      <c r="H342" s="102">
        <f t="shared" ref="H342:I343" si="103">H343</f>
        <v>200</v>
      </c>
      <c r="I342" s="102">
        <f t="shared" si="103"/>
        <v>200</v>
      </c>
    </row>
    <row r="343" spans="1:9" s="2" customFormat="1" ht="12">
      <c r="A343" s="21" t="s">
        <v>93</v>
      </c>
      <c r="B343" s="20" t="s">
        <v>22</v>
      </c>
      <c r="C343" s="20" t="s">
        <v>17</v>
      </c>
      <c r="D343" s="20" t="s">
        <v>5</v>
      </c>
      <c r="E343" s="20" t="s">
        <v>504</v>
      </c>
      <c r="F343" s="20" t="s">
        <v>92</v>
      </c>
      <c r="G343" s="102">
        <f>G344</f>
        <v>200</v>
      </c>
      <c r="H343" s="102">
        <f t="shared" si="103"/>
        <v>200</v>
      </c>
      <c r="I343" s="102">
        <f t="shared" si="103"/>
        <v>200</v>
      </c>
    </row>
    <row r="344" spans="1:9" s="2" customFormat="1" ht="12">
      <c r="A344" s="21" t="s">
        <v>205</v>
      </c>
      <c r="B344" s="20" t="s">
        <v>22</v>
      </c>
      <c r="C344" s="20" t="s">
        <v>17</v>
      </c>
      <c r="D344" s="20" t="s">
        <v>5</v>
      </c>
      <c r="E344" s="20" t="s">
        <v>504</v>
      </c>
      <c r="F344" s="20" t="s">
        <v>206</v>
      </c>
      <c r="G344" s="102">
        <v>200</v>
      </c>
      <c r="H344" s="103">
        <v>200</v>
      </c>
      <c r="I344" s="103">
        <v>200</v>
      </c>
    </row>
    <row r="345" spans="1:9" s="2" customFormat="1" ht="24">
      <c r="A345" s="21" t="s">
        <v>328</v>
      </c>
      <c r="B345" s="20" t="s">
        <v>22</v>
      </c>
      <c r="C345" s="20" t="s">
        <v>17</v>
      </c>
      <c r="D345" s="20" t="s">
        <v>5</v>
      </c>
      <c r="E345" s="20" t="s">
        <v>505</v>
      </c>
      <c r="F345" s="20"/>
      <c r="G345" s="102">
        <f>G346</f>
        <v>400.8</v>
      </c>
      <c r="H345" s="102">
        <f t="shared" ref="H345:I346" si="104">H346</f>
        <v>100.2</v>
      </c>
      <c r="I345" s="102">
        <f t="shared" si="104"/>
        <v>100.2</v>
      </c>
    </row>
    <row r="346" spans="1:9" s="2" customFormat="1" ht="12">
      <c r="A346" s="21" t="s">
        <v>93</v>
      </c>
      <c r="B346" s="20" t="s">
        <v>22</v>
      </c>
      <c r="C346" s="20" t="s">
        <v>17</v>
      </c>
      <c r="D346" s="20" t="s">
        <v>5</v>
      </c>
      <c r="E346" s="20" t="s">
        <v>505</v>
      </c>
      <c r="F346" s="20" t="s">
        <v>92</v>
      </c>
      <c r="G346" s="102">
        <f>G347</f>
        <v>400.8</v>
      </c>
      <c r="H346" s="102">
        <f t="shared" si="104"/>
        <v>100.2</v>
      </c>
      <c r="I346" s="102">
        <f t="shared" si="104"/>
        <v>100.2</v>
      </c>
    </row>
    <row r="347" spans="1:9" s="2" customFormat="1" ht="12">
      <c r="A347" s="21" t="s">
        <v>205</v>
      </c>
      <c r="B347" s="20" t="s">
        <v>22</v>
      </c>
      <c r="C347" s="20" t="s">
        <v>17</v>
      </c>
      <c r="D347" s="20" t="s">
        <v>5</v>
      </c>
      <c r="E347" s="20" t="s">
        <v>505</v>
      </c>
      <c r="F347" s="20" t="s">
        <v>206</v>
      </c>
      <c r="G347" s="102">
        <f>300.6+100.2</f>
        <v>400.8</v>
      </c>
      <c r="H347" s="103">
        <v>100.2</v>
      </c>
      <c r="I347" s="103">
        <v>100.2</v>
      </c>
    </row>
    <row r="348" spans="1:9" s="2" customFormat="1" ht="0.75" hidden="1" customHeight="1">
      <c r="A348" s="97" t="s">
        <v>507</v>
      </c>
      <c r="B348" s="20" t="s">
        <v>22</v>
      </c>
      <c r="C348" s="20" t="s">
        <v>17</v>
      </c>
      <c r="D348" s="20" t="s">
        <v>5</v>
      </c>
      <c r="E348" s="98" t="s">
        <v>506</v>
      </c>
      <c r="F348" s="23"/>
      <c r="G348" s="102">
        <f t="shared" ref="G348:I349" si="105">G349</f>
        <v>0</v>
      </c>
      <c r="H348" s="102">
        <f t="shared" si="105"/>
        <v>0</v>
      </c>
      <c r="I348" s="102">
        <f t="shared" si="105"/>
        <v>0</v>
      </c>
    </row>
    <row r="349" spans="1:9" s="2" customFormat="1" ht="12" hidden="1">
      <c r="A349" s="21" t="s">
        <v>93</v>
      </c>
      <c r="B349" s="20" t="s">
        <v>22</v>
      </c>
      <c r="C349" s="20" t="s">
        <v>17</v>
      </c>
      <c r="D349" s="20" t="s">
        <v>5</v>
      </c>
      <c r="E349" s="98" t="s">
        <v>506</v>
      </c>
      <c r="F349" s="23" t="s">
        <v>92</v>
      </c>
      <c r="G349" s="102">
        <f t="shared" si="105"/>
        <v>0</v>
      </c>
      <c r="H349" s="102">
        <f t="shared" si="105"/>
        <v>0</v>
      </c>
      <c r="I349" s="102">
        <f t="shared" si="105"/>
        <v>0</v>
      </c>
    </row>
    <row r="350" spans="1:9" s="2" customFormat="1" ht="13.5" hidden="1" customHeight="1">
      <c r="A350" s="21" t="s">
        <v>205</v>
      </c>
      <c r="B350" s="20" t="s">
        <v>22</v>
      </c>
      <c r="C350" s="20" t="s">
        <v>17</v>
      </c>
      <c r="D350" s="20" t="s">
        <v>5</v>
      </c>
      <c r="E350" s="98" t="s">
        <v>506</v>
      </c>
      <c r="F350" s="23" t="s">
        <v>206</v>
      </c>
      <c r="G350" s="102"/>
      <c r="H350" s="103"/>
      <c r="I350" s="103"/>
    </row>
    <row r="351" spans="1:9" s="2" customFormat="1" ht="24" hidden="1">
      <c r="A351" s="84" t="s">
        <v>321</v>
      </c>
      <c r="B351" s="20" t="s">
        <v>22</v>
      </c>
      <c r="C351" s="20" t="s">
        <v>17</v>
      </c>
      <c r="D351" s="20" t="s">
        <v>5</v>
      </c>
      <c r="E351" s="20" t="s">
        <v>323</v>
      </c>
      <c r="F351" s="23"/>
      <c r="G351" s="102">
        <f t="shared" ref="G351:I354" si="106">G352</f>
        <v>0</v>
      </c>
      <c r="H351" s="102">
        <f t="shared" si="106"/>
        <v>0</v>
      </c>
      <c r="I351" s="102">
        <f t="shared" si="106"/>
        <v>0</v>
      </c>
    </row>
    <row r="352" spans="1:9" s="2" customFormat="1" ht="12" hidden="1">
      <c r="A352" s="77" t="s">
        <v>347</v>
      </c>
      <c r="B352" s="20" t="s">
        <v>22</v>
      </c>
      <c r="C352" s="20" t="s">
        <v>17</v>
      </c>
      <c r="D352" s="20" t="s">
        <v>5</v>
      </c>
      <c r="E352" s="20" t="s">
        <v>345</v>
      </c>
      <c r="F352" s="23"/>
      <c r="G352" s="102">
        <f>G353</f>
        <v>0</v>
      </c>
      <c r="H352" s="102">
        <f>H353</f>
        <v>0</v>
      </c>
      <c r="I352" s="102">
        <f>I353</f>
        <v>0</v>
      </c>
    </row>
    <row r="353" spans="1:9" s="2" customFormat="1" ht="12" hidden="1">
      <c r="A353" s="24" t="s">
        <v>322</v>
      </c>
      <c r="B353" s="20" t="s">
        <v>22</v>
      </c>
      <c r="C353" s="20" t="s">
        <v>17</v>
      </c>
      <c r="D353" s="20" t="s">
        <v>5</v>
      </c>
      <c r="E353" s="20" t="s">
        <v>346</v>
      </c>
      <c r="F353" s="23"/>
      <c r="G353" s="102">
        <f t="shared" si="106"/>
        <v>0</v>
      </c>
      <c r="H353" s="102">
        <f t="shared" si="106"/>
        <v>0</v>
      </c>
      <c r="I353" s="102">
        <f t="shared" si="106"/>
        <v>0</v>
      </c>
    </row>
    <row r="354" spans="1:9" s="2" customFormat="1" ht="12" hidden="1">
      <c r="A354" s="21" t="s">
        <v>93</v>
      </c>
      <c r="B354" s="20" t="s">
        <v>22</v>
      </c>
      <c r="C354" s="20" t="s">
        <v>17</v>
      </c>
      <c r="D354" s="20" t="s">
        <v>5</v>
      </c>
      <c r="E354" s="20" t="s">
        <v>346</v>
      </c>
      <c r="F354" s="23" t="s">
        <v>92</v>
      </c>
      <c r="G354" s="102">
        <f t="shared" si="106"/>
        <v>0</v>
      </c>
      <c r="H354" s="102">
        <f t="shared" si="106"/>
        <v>0</v>
      </c>
      <c r="I354" s="102">
        <f t="shared" si="106"/>
        <v>0</v>
      </c>
    </row>
    <row r="355" spans="1:9" s="2" customFormat="1" ht="12" hidden="1">
      <c r="A355" s="21" t="s">
        <v>205</v>
      </c>
      <c r="B355" s="20" t="s">
        <v>22</v>
      </c>
      <c r="C355" s="20" t="s">
        <v>17</v>
      </c>
      <c r="D355" s="20" t="s">
        <v>5</v>
      </c>
      <c r="E355" s="20" t="s">
        <v>346</v>
      </c>
      <c r="F355" s="23" t="s">
        <v>206</v>
      </c>
      <c r="G355" s="102">
        <v>0</v>
      </c>
      <c r="H355" s="103"/>
      <c r="I355" s="103"/>
    </row>
    <row r="356" spans="1:9" s="2" customFormat="1" ht="12">
      <c r="A356" s="25" t="s">
        <v>33</v>
      </c>
      <c r="B356" s="32">
        <v>800</v>
      </c>
      <c r="C356" s="32">
        <v>10</v>
      </c>
      <c r="D356" s="16"/>
      <c r="E356" s="16"/>
      <c r="F356" s="16"/>
      <c r="G356" s="100">
        <f>G357+G364+G394+G404</f>
        <v>1689</v>
      </c>
      <c r="H356" s="100">
        <f>H357+H364+H394+H404</f>
        <v>1689</v>
      </c>
      <c r="I356" s="100">
        <f>I357+I364+I394+I404</f>
        <v>1689</v>
      </c>
    </row>
    <row r="357" spans="1:9" s="2" customFormat="1" ht="12">
      <c r="A357" s="33" t="s">
        <v>76</v>
      </c>
      <c r="B357" s="34">
        <v>800</v>
      </c>
      <c r="C357" s="34">
        <v>10</v>
      </c>
      <c r="D357" s="18" t="s">
        <v>5</v>
      </c>
      <c r="E357" s="18"/>
      <c r="F357" s="18"/>
      <c r="G357" s="101">
        <f t="shared" ref="G357:I360" si="107">G358</f>
        <v>1039</v>
      </c>
      <c r="H357" s="101">
        <f t="shared" si="107"/>
        <v>1039</v>
      </c>
      <c r="I357" s="101">
        <f t="shared" si="107"/>
        <v>1039</v>
      </c>
    </row>
    <row r="358" spans="1:9" s="2" customFormat="1" ht="12">
      <c r="A358" s="24" t="s">
        <v>117</v>
      </c>
      <c r="B358" s="30">
        <v>800</v>
      </c>
      <c r="C358" s="30">
        <v>10</v>
      </c>
      <c r="D358" s="20" t="s">
        <v>5</v>
      </c>
      <c r="E358" s="20" t="s">
        <v>157</v>
      </c>
      <c r="F358" s="20"/>
      <c r="G358" s="102">
        <f t="shared" si="107"/>
        <v>1039</v>
      </c>
      <c r="H358" s="102">
        <f t="shared" si="107"/>
        <v>1039</v>
      </c>
      <c r="I358" s="102">
        <f t="shared" si="107"/>
        <v>1039</v>
      </c>
    </row>
    <row r="359" spans="1:9" s="2" customFormat="1" ht="11.25" customHeight="1">
      <c r="A359" s="24" t="s">
        <v>257</v>
      </c>
      <c r="B359" s="30">
        <v>800</v>
      </c>
      <c r="C359" s="30">
        <v>10</v>
      </c>
      <c r="D359" s="20" t="s">
        <v>5</v>
      </c>
      <c r="E359" s="20" t="s">
        <v>158</v>
      </c>
      <c r="F359" s="20"/>
      <c r="G359" s="102">
        <f>G360+G362</f>
        <v>1039</v>
      </c>
      <c r="H359" s="102">
        <f>H360+H362</f>
        <v>1039</v>
      </c>
      <c r="I359" s="102">
        <f>I360+I362</f>
        <v>1039</v>
      </c>
    </row>
    <row r="360" spans="1:9" s="2" customFormat="1" ht="12" hidden="1">
      <c r="A360" s="24" t="s">
        <v>78</v>
      </c>
      <c r="B360" s="30">
        <v>800</v>
      </c>
      <c r="C360" s="30">
        <v>10</v>
      </c>
      <c r="D360" s="20" t="s">
        <v>5</v>
      </c>
      <c r="E360" s="20" t="s">
        <v>158</v>
      </c>
      <c r="F360" s="20" t="s">
        <v>77</v>
      </c>
      <c r="G360" s="102">
        <f t="shared" si="107"/>
        <v>0</v>
      </c>
      <c r="H360" s="102">
        <f t="shared" si="107"/>
        <v>0</v>
      </c>
      <c r="I360" s="102">
        <f t="shared" si="107"/>
        <v>0</v>
      </c>
    </row>
    <row r="361" spans="1:9" s="2" customFormat="1" ht="12" hidden="1">
      <c r="A361" s="24" t="s">
        <v>80</v>
      </c>
      <c r="B361" s="30">
        <v>800</v>
      </c>
      <c r="C361" s="30">
        <v>10</v>
      </c>
      <c r="D361" s="20" t="s">
        <v>5</v>
      </c>
      <c r="E361" s="20" t="s">
        <v>158</v>
      </c>
      <c r="F361" s="20" t="s">
        <v>79</v>
      </c>
      <c r="G361" s="102">
        <v>0</v>
      </c>
      <c r="H361" s="103"/>
      <c r="I361" s="103"/>
    </row>
    <row r="362" spans="1:9" s="2" customFormat="1" ht="12">
      <c r="A362" s="24" t="s">
        <v>78</v>
      </c>
      <c r="B362" s="30">
        <v>800</v>
      </c>
      <c r="C362" s="30">
        <v>10</v>
      </c>
      <c r="D362" s="20" t="s">
        <v>5</v>
      </c>
      <c r="E362" s="20" t="s">
        <v>158</v>
      </c>
      <c r="F362" s="20" t="s">
        <v>77</v>
      </c>
      <c r="G362" s="102">
        <f>G363</f>
        <v>1039</v>
      </c>
      <c r="H362" s="102">
        <f>H363</f>
        <v>1039</v>
      </c>
      <c r="I362" s="102">
        <f>I363</f>
        <v>1039</v>
      </c>
    </row>
    <row r="363" spans="1:9" s="2" customFormat="1" ht="12">
      <c r="A363" s="24" t="s">
        <v>83</v>
      </c>
      <c r="B363" s="30">
        <v>800</v>
      </c>
      <c r="C363" s="30">
        <v>10</v>
      </c>
      <c r="D363" s="20" t="s">
        <v>5</v>
      </c>
      <c r="E363" s="20" t="s">
        <v>158</v>
      </c>
      <c r="F363" s="20" t="s">
        <v>82</v>
      </c>
      <c r="G363" s="102">
        <v>1039</v>
      </c>
      <c r="H363" s="103">
        <v>1039</v>
      </c>
      <c r="I363" s="103">
        <v>1039</v>
      </c>
    </row>
    <row r="364" spans="1:9" s="2" customFormat="1" ht="12">
      <c r="A364" s="33" t="s">
        <v>27</v>
      </c>
      <c r="B364" s="34">
        <v>800</v>
      </c>
      <c r="C364" s="34">
        <v>10</v>
      </c>
      <c r="D364" s="18" t="s">
        <v>7</v>
      </c>
      <c r="E364" s="18"/>
      <c r="F364" s="18"/>
      <c r="G364" s="101">
        <f>G390+G365+G377+G372</f>
        <v>650</v>
      </c>
      <c r="H364" s="101">
        <f>H390+H365+H377+H372</f>
        <v>650</v>
      </c>
      <c r="I364" s="101">
        <f>I390+I365+I377+I372</f>
        <v>650</v>
      </c>
    </row>
    <row r="365" spans="1:9" s="2" customFormat="1" ht="24">
      <c r="A365" s="24" t="s">
        <v>484</v>
      </c>
      <c r="B365" s="30">
        <v>800</v>
      </c>
      <c r="C365" s="30">
        <v>10</v>
      </c>
      <c r="D365" s="20" t="s">
        <v>7</v>
      </c>
      <c r="E365" s="20" t="s">
        <v>159</v>
      </c>
      <c r="F365" s="20"/>
      <c r="G365" s="102">
        <f>G369+G366</f>
        <v>255.6</v>
      </c>
      <c r="H365" s="102">
        <f>H369+H366</f>
        <v>255.6</v>
      </c>
      <c r="I365" s="102">
        <f>I369+I366</f>
        <v>255.6</v>
      </c>
    </row>
    <row r="366" spans="1:9" s="2" customFormat="1" ht="12" hidden="1">
      <c r="A366" s="24" t="s">
        <v>389</v>
      </c>
      <c r="B366" s="30">
        <v>800</v>
      </c>
      <c r="C366" s="30">
        <v>10</v>
      </c>
      <c r="D366" s="20" t="s">
        <v>7</v>
      </c>
      <c r="E366" s="66" t="s">
        <v>388</v>
      </c>
      <c r="F366" s="20"/>
      <c r="G366" s="102">
        <f t="shared" ref="G366:I367" si="108">G367</f>
        <v>0</v>
      </c>
      <c r="H366" s="102">
        <f t="shared" si="108"/>
        <v>0</v>
      </c>
      <c r="I366" s="102">
        <f t="shared" si="108"/>
        <v>0</v>
      </c>
    </row>
    <row r="367" spans="1:9" s="2" customFormat="1" ht="12" hidden="1">
      <c r="A367" s="24" t="s">
        <v>78</v>
      </c>
      <c r="B367" s="30">
        <v>800</v>
      </c>
      <c r="C367" s="30">
        <v>10</v>
      </c>
      <c r="D367" s="20" t="s">
        <v>7</v>
      </c>
      <c r="E367" s="66" t="s">
        <v>388</v>
      </c>
      <c r="F367" s="20" t="s">
        <v>77</v>
      </c>
      <c r="G367" s="102">
        <f t="shared" si="108"/>
        <v>0</v>
      </c>
      <c r="H367" s="102">
        <f t="shared" si="108"/>
        <v>0</v>
      </c>
      <c r="I367" s="102">
        <f t="shared" si="108"/>
        <v>0</v>
      </c>
    </row>
    <row r="368" spans="1:9" s="2" customFormat="1" ht="12" hidden="1">
      <c r="A368" s="24" t="s">
        <v>83</v>
      </c>
      <c r="B368" s="30">
        <v>800</v>
      </c>
      <c r="C368" s="30">
        <v>10</v>
      </c>
      <c r="D368" s="20" t="s">
        <v>7</v>
      </c>
      <c r="E368" s="66" t="s">
        <v>388</v>
      </c>
      <c r="F368" s="20" t="s">
        <v>82</v>
      </c>
      <c r="G368" s="102"/>
      <c r="H368" s="102"/>
      <c r="I368" s="102"/>
    </row>
    <row r="369" spans="1:9" s="2" customFormat="1" ht="12">
      <c r="A369" s="24" t="s">
        <v>310</v>
      </c>
      <c r="B369" s="30">
        <v>800</v>
      </c>
      <c r="C369" s="30">
        <v>10</v>
      </c>
      <c r="D369" s="20" t="s">
        <v>7</v>
      </c>
      <c r="E369" s="66" t="s">
        <v>278</v>
      </c>
      <c r="F369" s="20"/>
      <c r="G369" s="102">
        <f>G370</f>
        <v>255.6</v>
      </c>
      <c r="H369" s="102">
        <f t="shared" ref="H369:I370" si="109">H370</f>
        <v>255.6</v>
      </c>
      <c r="I369" s="102">
        <f t="shared" si="109"/>
        <v>255.6</v>
      </c>
    </row>
    <row r="370" spans="1:9" s="2" customFormat="1" ht="12">
      <c r="A370" s="24" t="s">
        <v>78</v>
      </c>
      <c r="B370" s="30">
        <v>800</v>
      </c>
      <c r="C370" s="30">
        <v>10</v>
      </c>
      <c r="D370" s="20" t="s">
        <v>7</v>
      </c>
      <c r="E370" s="66" t="s">
        <v>278</v>
      </c>
      <c r="F370" s="20" t="s">
        <v>77</v>
      </c>
      <c r="G370" s="102">
        <f>G371</f>
        <v>255.6</v>
      </c>
      <c r="H370" s="102">
        <f t="shared" si="109"/>
        <v>255.6</v>
      </c>
      <c r="I370" s="102">
        <f t="shared" si="109"/>
        <v>255.6</v>
      </c>
    </row>
    <row r="371" spans="1:9" s="2" customFormat="1" ht="12">
      <c r="A371" s="24" t="s">
        <v>83</v>
      </c>
      <c r="B371" s="30">
        <v>800</v>
      </c>
      <c r="C371" s="30">
        <v>10</v>
      </c>
      <c r="D371" s="20" t="s">
        <v>7</v>
      </c>
      <c r="E371" s="66" t="s">
        <v>278</v>
      </c>
      <c r="F371" s="20" t="s">
        <v>82</v>
      </c>
      <c r="G371" s="102">
        <v>255.6</v>
      </c>
      <c r="H371" s="103">
        <v>255.6</v>
      </c>
      <c r="I371" s="103">
        <v>255.6</v>
      </c>
    </row>
    <row r="372" spans="1:9" s="2" customFormat="1" ht="24">
      <c r="A372" s="21" t="s">
        <v>428</v>
      </c>
      <c r="B372" s="30">
        <v>800</v>
      </c>
      <c r="C372" s="30">
        <v>10</v>
      </c>
      <c r="D372" s="20" t="s">
        <v>7</v>
      </c>
      <c r="E372" s="66" t="s">
        <v>213</v>
      </c>
      <c r="F372" s="20"/>
      <c r="G372" s="102">
        <f t="shared" ref="G372:I375" si="110">G373</f>
        <v>4.4000000000000004</v>
      </c>
      <c r="H372" s="102">
        <f t="shared" si="110"/>
        <v>4.4000000000000004</v>
      </c>
      <c r="I372" s="102">
        <f t="shared" si="110"/>
        <v>4.4000000000000004</v>
      </c>
    </row>
    <row r="373" spans="1:9" s="2" customFormat="1" ht="12">
      <c r="A373" s="21" t="s">
        <v>429</v>
      </c>
      <c r="B373" s="30">
        <v>800</v>
      </c>
      <c r="C373" s="30">
        <v>10</v>
      </c>
      <c r="D373" s="20" t="s">
        <v>7</v>
      </c>
      <c r="E373" s="99" t="s">
        <v>220</v>
      </c>
      <c r="F373" s="20"/>
      <c r="G373" s="102">
        <f t="shared" si="110"/>
        <v>4.4000000000000004</v>
      </c>
      <c r="H373" s="102">
        <f t="shared" si="110"/>
        <v>4.4000000000000004</v>
      </c>
      <c r="I373" s="102">
        <f t="shared" si="110"/>
        <v>4.4000000000000004</v>
      </c>
    </row>
    <row r="374" spans="1:9" s="2" customFormat="1" ht="24">
      <c r="A374" s="83" t="s">
        <v>191</v>
      </c>
      <c r="B374" s="30">
        <v>800</v>
      </c>
      <c r="C374" s="30">
        <v>10</v>
      </c>
      <c r="D374" s="20" t="s">
        <v>7</v>
      </c>
      <c r="E374" s="66" t="s">
        <v>485</v>
      </c>
      <c r="F374" s="20"/>
      <c r="G374" s="102">
        <f t="shared" si="110"/>
        <v>4.4000000000000004</v>
      </c>
      <c r="H374" s="102">
        <f t="shared" si="110"/>
        <v>4.4000000000000004</v>
      </c>
      <c r="I374" s="102">
        <f t="shared" si="110"/>
        <v>4.4000000000000004</v>
      </c>
    </row>
    <row r="375" spans="1:9" s="2" customFormat="1" ht="12">
      <c r="A375" s="21" t="s">
        <v>69</v>
      </c>
      <c r="B375" s="30">
        <v>800</v>
      </c>
      <c r="C375" s="30">
        <v>10</v>
      </c>
      <c r="D375" s="20" t="s">
        <v>7</v>
      </c>
      <c r="E375" s="66" t="s">
        <v>485</v>
      </c>
      <c r="F375" s="20" t="s">
        <v>65</v>
      </c>
      <c r="G375" s="102">
        <f t="shared" si="110"/>
        <v>4.4000000000000004</v>
      </c>
      <c r="H375" s="102">
        <f t="shared" si="110"/>
        <v>4.4000000000000004</v>
      </c>
      <c r="I375" s="102">
        <f t="shared" si="110"/>
        <v>4.4000000000000004</v>
      </c>
    </row>
    <row r="376" spans="1:9" s="2" customFormat="1" ht="24">
      <c r="A376" s="21" t="s">
        <v>120</v>
      </c>
      <c r="B376" s="30">
        <v>800</v>
      </c>
      <c r="C376" s="30">
        <v>10</v>
      </c>
      <c r="D376" s="20" t="s">
        <v>7</v>
      </c>
      <c r="E376" s="66" t="s">
        <v>485</v>
      </c>
      <c r="F376" s="20" t="s">
        <v>66</v>
      </c>
      <c r="G376" s="102">
        <v>4.4000000000000004</v>
      </c>
      <c r="H376" s="102">
        <v>4.4000000000000004</v>
      </c>
      <c r="I376" s="102">
        <v>4.4000000000000004</v>
      </c>
    </row>
    <row r="377" spans="1:9" s="2" customFormat="1" ht="24">
      <c r="A377" s="84" t="s">
        <v>321</v>
      </c>
      <c r="B377" s="30">
        <v>800</v>
      </c>
      <c r="C377" s="30">
        <v>10</v>
      </c>
      <c r="D377" s="20" t="s">
        <v>7</v>
      </c>
      <c r="E377" s="66" t="s">
        <v>323</v>
      </c>
      <c r="F377" s="82"/>
      <c r="G377" s="107">
        <f>G378</f>
        <v>270</v>
      </c>
      <c r="H377" s="107">
        <f t="shared" ref="H377:I377" si="111">H378</f>
        <v>270</v>
      </c>
      <c r="I377" s="107">
        <f t="shared" si="111"/>
        <v>270</v>
      </c>
    </row>
    <row r="378" spans="1:9" s="2" customFormat="1" ht="12" customHeight="1">
      <c r="A378" s="84" t="s">
        <v>417</v>
      </c>
      <c r="B378" s="30">
        <v>800</v>
      </c>
      <c r="C378" s="30">
        <v>10</v>
      </c>
      <c r="D378" s="20" t="s">
        <v>7</v>
      </c>
      <c r="E378" s="66" t="s">
        <v>324</v>
      </c>
      <c r="F378" s="82"/>
      <c r="G378" s="107">
        <f>G379+G385+G382</f>
        <v>270</v>
      </c>
      <c r="H378" s="107">
        <f>H379+H385+H382</f>
        <v>270</v>
      </c>
      <c r="I378" s="107">
        <f>I379+I385+I382</f>
        <v>270</v>
      </c>
    </row>
    <row r="379" spans="1:9" s="2" customFormat="1" ht="12" hidden="1">
      <c r="A379" s="24" t="s">
        <v>356</v>
      </c>
      <c r="B379" s="30">
        <v>800</v>
      </c>
      <c r="C379" s="30">
        <v>10</v>
      </c>
      <c r="D379" s="20" t="s">
        <v>7</v>
      </c>
      <c r="E379" s="66" t="s">
        <v>329</v>
      </c>
      <c r="F379" s="20"/>
      <c r="G379" s="102">
        <f>G380</f>
        <v>0</v>
      </c>
      <c r="H379" s="102">
        <f t="shared" ref="H379:I380" si="112">H380</f>
        <v>0</v>
      </c>
      <c r="I379" s="102">
        <f t="shared" si="112"/>
        <v>0</v>
      </c>
    </row>
    <row r="380" spans="1:9" s="2" customFormat="1" ht="12" hidden="1">
      <c r="A380" s="24" t="s">
        <v>78</v>
      </c>
      <c r="B380" s="30">
        <v>800</v>
      </c>
      <c r="C380" s="30">
        <v>10</v>
      </c>
      <c r="D380" s="20" t="s">
        <v>7</v>
      </c>
      <c r="E380" s="66" t="s">
        <v>329</v>
      </c>
      <c r="F380" s="20" t="s">
        <v>77</v>
      </c>
      <c r="G380" s="102">
        <f>G381</f>
        <v>0</v>
      </c>
      <c r="H380" s="102">
        <f t="shared" si="112"/>
        <v>0</v>
      </c>
      <c r="I380" s="102">
        <f t="shared" si="112"/>
        <v>0</v>
      </c>
    </row>
    <row r="381" spans="1:9" s="2" customFormat="1" ht="12" hidden="1">
      <c r="A381" s="24" t="s">
        <v>83</v>
      </c>
      <c r="B381" s="30">
        <v>800</v>
      </c>
      <c r="C381" s="30">
        <v>10</v>
      </c>
      <c r="D381" s="20" t="s">
        <v>7</v>
      </c>
      <c r="E381" s="66" t="s">
        <v>329</v>
      </c>
      <c r="F381" s="20" t="s">
        <v>82</v>
      </c>
      <c r="G381" s="102"/>
      <c r="H381" s="102"/>
      <c r="I381" s="102"/>
    </row>
    <row r="382" spans="1:9" s="2" customFormat="1" ht="24" hidden="1">
      <c r="A382" s="24" t="s">
        <v>364</v>
      </c>
      <c r="B382" s="30">
        <v>800</v>
      </c>
      <c r="C382" s="30">
        <v>10</v>
      </c>
      <c r="D382" s="20" t="s">
        <v>7</v>
      </c>
      <c r="E382" s="66" t="s">
        <v>357</v>
      </c>
      <c r="F382" s="20"/>
      <c r="G382" s="102">
        <f t="shared" ref="G382:I383" si="113">G383</f>
        <v>0</v>
      </c>
      <c r="H382" s="102">
        <f t="shared" si="113"/>
        <v>0</v>
      </c>
      <c r="I382" s="102">
        <f t="shared" si="113"/>
        <v>0</v>
      </c>
    </row>
    <row r="383" spans="1:9" s="2" customFormat="1" ht="12" hidden="1">
      <c r="A383" s="21" t="s">
        <v>130</v>
      </c>
      <c r="B383" s="30">
        <v>800</v>
      </c>
      <c r="C383" s="30">
        <v>10</v>
      </c>
      <c r="D383" s="20" t="s">
        <v>7</v>
      </c>
      <c r="E383" s="66" t="s">
        <v>357</v>
      </c>
      <c r="F383" s="20" t="s">
        <v>127</v>
      </c>
      <c r="G383" s="102">
        <f t="shared" si="113"/>
        <v>0</v>
      </c>
      <c r="H383" s="102">
        <f t="shared" si="113"/>
        <v>0</v>
      </c>
      <c r="I383" s="102">
        <f t="shared" si="113"/>
        <v>0</v>
      </c>
    </row>
    <row r="384" spans="1:9" s="2" customFormat="1" ht="12" hidden="1">
      <c r="A384" s="21" t="s">
        <v>129</v>
      </c>
      <c r="B384" s="30">
        <v>800</v>
      </c>
      <c r="C384" s="30">
        <v>10</v>
      </c>
      <c r="D384" s="20" t="s">
        <v>7</v>
      </c>
      <c r="E384" s="66" t="s">
        <v>357</v>
      </c>
      <c r="F384" s="20" t="s">
        <v>128</v>
      </c>
      <c r="G384" s="102"/>
      <c r="H384" s="102"/>
      <c r="I384" s="102"/>
    </row>
    <row r="385" spans="1:13" s="2" customFormat="1" ht="12">
      <c r="A385" s="24" t="s">
        <v>322</v>
      </c>
      <c r="B385" s="30">
        <v>800</v>
      </c>
      <c r="C385" s="30">
        <v>10</v>
      </c>
      <c r="D385" s="20" t="s">
        <v>7</v>
      </c>
      <c r="E385" s="66" t="s">
        <v>330</v>
      </c>
      <c r="F385" s="20"/>
      <c r="G385" s="102">
        <f>G386+G388</f>
        <v>270</v>
      </c>
      <c r="H385" s="102">
        <f>H386+H388</f>
        <v>270</v>
      </c>
      <c r="I385" s="102">
        <f>I386+I388</f>
        <v>270</v>
      </c>
    </row>
    <row r="386" spans="1:13" s="2" customFormat="1" ht="12">
      <c r="A386" s="24" t="s">
        <v>78</v>
      </c>
      <c r="B386" s="30">
        <v>800</v>
      </c>
      <c r="C386" s="30">
        <v>10</v>
      </c>
      <c r="D386" s="20" t="s">
        <v>7</v>
      </c>
      <c r="E386" s="66" t="s">
        <v>330</v>
      </c>
      <c r="F386" s="20" t="s">
        <v>77</v>
      </c>
      <c r="G386" s="102">
        <f>G387</f>
        <v>270</v>
      </c>
      <c r="H386" s="102">
        <f t="shared" ref="H386:I386" si="114">H387</f>
        <v>270</v>
      </c>
      <c r="I386" s="102">
        <f t="shared" si="114"/>
        <v>270</v>
      </c>
    </row>
    <row r="387" spans="1:13" s="2" customFormat="1" ht="14.25" customHeight="1">
      <c r="A387" s="24" t="s">
        <v>83</v>
      </c>
      <c r="B387" s="30">
        <v>800</v>
      </c>
      <c r="C387" s="30">
        <v>10</v>
      </c>
      <c r="D387" s="20" t="s">
        <v>7</v>
      </c>
      <c r="E387" s="66" t="s">
        <v>330</v>
      </c>
      <c r="F387" s="20" t="s">
        <v>82</v>
      </c>
      <c r="G387" s="102">
        <v>270</v>
      </c>
      <c r="H387" s="103">
        <v>270</v>
      </c>
      <c r="I387" s="103">
        <v>270</v>
      </c>
    </row>
    <row r="388" spans="1:13" s="2" customFormat="1" ht="12" hidden="1">
      <c r="A388" s="21" t="s">
        <v>130</v>
      </c>
      <c r="B388" s="30">
        <v>800</v>
      </c>
      <c r="C388" s="30">
        <v>10</v>
      </c>
      <c r="D388" s="20" t="s">
        <v>7</v>
      </c>
      <c r="E388" s="66" t="s">
        <v>330</v>
      </c>
      <c r="F388" s="20" t="s">
        <v>127</v>
      </c>
      <c r="G388" s="102">
        <f>G389</f>
        <v>0</v>
      </c>
      <c r="H388" s="102">
        <f>H389</f>
        <v>0</v>
      </c>
      <c r="I388" s="102">
        <f>I389</f>
        <v>0</v>
      </c>
    </row>
    <row r="389" spans="1:13" s="2" customFormat="1" ht="12" hidden="1">
      <c r="A389" s="21" t="s">
        <v>129</v>
      </c>
      <c r="B389" s="30">
        <v>800</v>
      </c>
      <c r="C389" s="30">
        <v>10</v>
      </c>
      <c r="D389" s="20" t="s">
        <v>7</v>
      </c>
      <c r="E389" s="66" t="s">
        <v>330</v>
      </c>
      <c r="F389" s="20" t="s">
        <v>128</v>
      </c>
      <c r="G389" s="102"/>
      <c r="H389" s="103"/>
      <c r="I389" s="103"/>
    </row>
    <row r="390" spans="1:13" s="2" customFormat="1" ht="12">
      <c r="A390" s="24" t="s">
        <v>117</v>
      </c>
      <c r="B390" s="30">
        <v>800</v>
      </c>
      <c r="C390" s="30">
        <v>10</v>
      </c>
      <c r="D390" s="20" t="s">
        <v>7</v>
      </c>
      <c r="E390" s="20" t="s">
        <v>157</v>
      </c>
      <c r="F390" s="20"/>
      <c r="G390" s="102">
        <f t="shared" ref="G390:I392" si="115">G391</f>
        <v>120</v>
      </c>
      <c r="H390" s="102">
        <f t="shared" si="115"/>
        <v>120</v>
      </c>
      <c r="I390" s="102">
        <f t="shared" si="115"/>
        <v>120</v>
      </c>
    </row>
    <row r="391" spans="1:13" s="2" customFormat="1" ht="24">
      <c r="A391" s="24" t="s">
        <v>81</v>
      </c>
      <c r="B391" s="30">
        <v>800</v>
      </c>
      <c r="C391" s="30">
        <v>10</v>
      </c>
      <c r="D391" s="20" t="s">
        <v>7</v>
      </c>
      <c r="E391" s="20" t="s">
        <v>160</v>
      </c>
      <c r="F391" s="19"/>
      <c r="G391" s="102">
        <f t="shared" si="115"/>
        <v>120</v>
      </c>
      <c r="H391" s="102">
        <f t="shared" si="115"/>
        <v>120</v>
      </c>
      <c r="I391" s="102">
        <f t="shared" si="115"/>
        <v>120</v>
      </c>
    </row>
    <row r="392" spans="1:13" s="2" customFormat="1" ht="12">
      <c r="A392" s="24" t="s">
        <v>78</v>
      </c>
      <c r="B392" s="30">
        <v>800</v>
      </c>
      <c r="C392" s="30">
        <v>10</v>
      </c>
      <c r="D392" s="20" t="s">
        <v>7</v>
      </c>
      <c r="E392" s="20" t="s">
        <v>160</v>
      </c>
      <c r="F392" s="20" t="s">
        <v>77</v>
      </c>
      <c r="G392" s="102">
        <f t="shared" si="115"/>
        <v>120</v>
      </c>
      <c r="H392" s="102">
        <f t="shared" si="115"/>
        <v>120</v>
      </c>
      <c r="I392" s="102">
        <f t="shared" si="115"/>
        <v>120</v>
      </c>
    </row>
    <row r="393" spans="1:13" s="2" customFormat="1" ht="12.75" customHeight="1">
      <c r="A393" s="24" t="s">
        <v>80</v>
      </c>
      <c r="B393" s="30">
        <v>800</v>
      </c>
      <c r="C393" s="30">
        <v>10</v>
      </c>
      <c r="D393" s="20" t="s">
        <v>7</v>
      </c>
      <c r="E393" s="20" t="s">
        <v>160</v>
      </c>
      <c r="F393" s="20" t="s">
        <v>79</v>
      </c>
      <c r="G393" s="102">
        <v>120</v>
      </c>
      <c r="H393" s="103">
        <v>120</v>
      </c>
      <c r="I393" s="103">
        <v>120</v>
      </c>
    </row>
    <row r="394" spans="1:13" s="2" customFormat="1" ht="12" hidden="1">
      <c r="A394" s="33" t="s">
        <v>40</v>
      </c>
      <c r="B394" s="34">
        <v>800</v>
      </c>
      <c r="C394" s="34">
        <v>10</v>
      </c>
      <c r="D394" s="18" t="s">
        <v>14</v>
      </c>
      <c r="E394" s="18"/>
      <c r="F394" s="18"/>
      <c r="G394" s="101">
        <f t="shared" ref="G394:I399" si="116">G395</f>
        <v>0</v>
      </c>
      <c r="H394" s="101">
        <f t="shared" si="116"/>
        <v>0</v>
      </c>
      <c r="I394" s="101">
        <f t="shared" si="116"/>
        <v>0</v>
      </c>
    </row>
    <row r="395" spans="1:13" s="2" customFormat="1" ht="12" hidden="1">
      <c r="A395" s="24" t="s">
        <v>117</v>
      </c>
      <c r="B395" s="30">
        <v>800</v>
      </c>
      <c r="C395" s="30">
        <v>10</v>
      </c>
      <c r="D395" s="20" t="s">
        <v>14</v>
      </c>
      <c r="E395" s="20" t="s">
        <v>157</v>
      </c>
      <c r="F395" s="20"/>
      <c r="G395" s="102">
        <f>G396+G401</f>
        <v>0</v>
      </c>
      <c r="H395" s="102">
        <f t="shared" ref="H395:I395" si="117">H396+H401</f>
        <v>0</v>
      </c>
      <c r="I395" s="102">
        <f t="shared" si="117"/>
        <v>0</v>
      </c>
    </row>
    <row r="396" spans="1:13" s="2" customFormat="1" ht="24" hidden="1">
      <c r="A396" s="24" t="s">
        <v>189</v>
      </c>
      <c r="B396" s="30">
        <v>800</v>
      </c>
      <c r="C396" s="30">
        <v>10</v>
      </c>
      <c r="D396" s="20" t="s">
        <v>14</v>
      </c>
      <c r="E396" s="20" t="s">
        <v>247</v>
      </c>
      <c r="F396" s="20"/>
      <c r="G396" s="102">
        <f>G399+G397</f>
        <v>0</v>
      </c>
      <c r="H396" s="102">
        <f>H399+H397</f>
        <v>0</v>
      </c>
      <c r="I396" s="102">
        <f>I399+I397</f>
        <v>0</v>
      </c>
    </row>
    <row r="397" spans="1:13" s="2" customFormat="1" ht="12" hidden="1">
      <c r="A397" s="24" t="s">
        <v>67</v>
      </c>
      <c r="B397" s="30">
        <v>800</v>
      </c>
      <c r="C397" s="30">
        <v>10</v>
      </c>
      <c r="D397" s="20" t="s">
        <v>14</v>
      </c>
      <c r="E397" s="20" t="s">
        <v>247</v>
      </c>
      <c r="F397" s="20" t="s">
        <v>65</v>
      </c>
      <c r="G397" s="102">
        <f>G398</f>
        <v>0</v>
      </c>
      <c r="H397" s="102">
        <f>H398</f>
        <v>0</v>
      </c>
      <c r="I397" s="102">
        <f>I398</f>
        <v>0</v>
      </c>
    </row>
    <row r="398" spans="1:13" s="2" customFormat="1" ht="12" hidden="1">
      <c r="A398" s="24" t="s">
        <v>85</v>
      </c>
      <c r="B398" s="30">
        <v>800</v>
      </c>
      <c r="C398" s="30">
        <v>10</v>
      </c>
      <c r="D398" s="20" t="s">
        <v>14</v>
      </c>
      <c r="E398" s="20" t="s">
        <v>247</v>
      </c>
      <c r="F398" s="20" t="s">
        <v>66</v>
      </c>
      <c r="G398" s="102"/>
      <c r="H398" s="102"/>
      <c r="I398" s="102"/>
    </row>
    <row r="399" spans="1:13" s="53" customFormat="1" ht="12" hidden="1">
      <c r="A399" s="21" t="s">
        <v>130</v>
      </c>
      <c r="B399" s="30">
        <v>800</v>
      </c>
      <c r="C399" s="30">
        <v>10</v>
      </c>
      <c r="D399" s="20" t="s">
        <v>14</v>
      </c>
      <c r="E399" s="20" t="s">
        <v>247</v>
      </c>
      <c r="F399" s="20" t="s">
        <v>127</v>
      </c>
      <c r="G399" s="102">
        <f t="shared" si="116"/>
        <v>0</v>
      </c>
      <c r="H399" s="102">
        <f t="shared" si="116"/>
        <v>0</v>
      </c>
      <c r="I399" s="102">
        <f t="shared" si="116"/>
        <v>0</v>
      </c>
      <c r="J399" s="5"/>
      <c r="K399" s="5"/>
      <c r="L399" s="5"/>
      <c r="M399" s="5"/>
    </row>
    <row r="400" spans="1:13" s="2" customFormat="1" ht="12" hidden="1">
      <c r="A400" s="21" t="s">
        <v>129</v>
      </c>
      <c r="B400" s="30">
        <v>800</v>
      </c>
      <c r="C400" s="30">
        <v>10</v>
      </c>
      <c r="D400" s="20" t="s">
        <v>14</v>
      </c>
      <c r="E400" s="20" t="s">
        <v>247</v>
      </c>
      <c r="F400" s="20" t="s">
        <v>128</v>
      </c>
      <c r="G400" s="102"/>
      <c r="H400" s="103"/>
      <c r="I400" s="103"/>
    </row>
    <row r="401" spans="1:86" s="2" customFormat="1" ht="24" hidden="1">
      <c r="A401" s="83" t="s">
        <v>188</v>
      </c>
      <c r="B401" s="20" t="s">
        <v>22</v>
      </c>
      <c r="C401" s="20" t="s">
        <v>13</v>
      </c>
      <c r="D401" s="20" t="s">
        <v>14</v>
      </c>
      <c r="E401" s="20" t="s">
        <v>233</v>
      </c>
      <c r="F401" s="20"/>
      <c r="G401" s="102">
        <f>G402</f>
        <v>0</v>
      </c>
      <c r="H401" s="102">
        <f t="shared" ref="H401:I402" si="118">H402</f>
        <v>0</v>
      </c>
      <c r="I401" s="102">
        <f t="shared" si="118"/>
        <v>0</v>
      </c>
    </row>
    <row r="402" spans="1:86" s="2" customFormat="1" ht="12" hidden="1">
      <c r="A402" s="21" t="s">
        <v>130</v>
      </c>
      <c r="B402" s="20" t="s">
        <v>22</v>
      </c>
      <c r="C402" s="20" t="s">
        <v>13</v>
      </c>
      <c r="D402" s="20" t="s">
        <v>14</v>
      </c>
      <c r="E402" s="20" t="s">
        <v>233</v>
      </c>
      <c r="F402" s="20" t="s">
        <v>127</v>
      </c>
      <c r="G402" s="102">
        <f>G403</f>
        <v>0</v>
      </c>
      <c r="H402" s="102">
        <f t="shared" si="118"/>
        <v>0</v>
      </c>
      <c r="I402" s="102">
        <f t="shared" si="118"/>
        <v>0</v>
      </c>
    </row>
    <row r="403" spans="1:86" s="2" customFormat="1" ht="12" hidden="1">
      <c r="A403" s="21" t="s">
        <v>129</v>
      </c>
      <c r="B403" s="20" t="s">
        <v>22</v>
      </c>
      <c r="C403" s="20" t="s">
        <v>13</v>
      </c>
      <c r="D403" s="20" t="s">
        <v>14</v>
      </c>
      <c r="E403" s="20" t="s">
        <v>233</v>
      </c>
      <c r="F403" s="20" t="s">
        <v>128</v>
      </c>
      <c r="G403" s="102"/>
      <c r="H403" s="103"/>
      <c r="I403" s="103"/>
    </row>
    <row r="404" spans="1:86" s="2" customFormat="1" ht="12" hidden="1">
      <c r="A404" s="25" t="s">
        <v>228</v>
      </c>
      <c r="B404" s="16" t="s">
        <v>22</v>
      </c>
      <c r="C404" s="16" t="s">
        <v>13</v>
      </c>
      <c r="D404" s="16" t="s">
        <v>15</v>
      </c>
      <c r="E404" s="16"/>
      <c r="F404" s="16"/>
      <c r="G404" s="100">
        <f t="shared" ref="G404:I407" si="119">G405</f>
        <v>0</v>
      </c>
      <c r="H404" s="100">
        <f t="shared" si="119"/>
        <v>0</v>
      </c>
      <c r="I404" s="100">
        <f t="shared" si="119"/>
        <v>0</v>
      </c>
    </row>
    <row r="405" spans="1:86" s="2" customFormat="1" ht="12" hidden="1">
      <c r="A405" s="21" t="s">
        <v>235</v>
      </c>
      <c r="B405" s="18" t="s">
        <v>22</v>
      </c>
      <c r="C405" s="18" t="s">
        <v>13</v>
      </c>
      <c r="D405" s="18" t="s">
        <v>15</v>
      </c>
      <c r="E405" s="18" t="s">
        <v>180</v>
      </c>
      <c r="F405" s="18"/>
      <c r="G405" s="101">
        <f t="shared" si="119"/>
        <v>0</v>
      </c>
      <c r="H405" s="101">
        <f t="shared" si="119"/>
        <v>0</v>
      </c>
      <c r="I405" s="101">
        <f t="shared" si="119"/>
        <v>0</v>
      </c>
    </row>
    <row r="406" spans="1:86" s="2" customFormat="1" ht="12" hidden="1">
      <c r="A406" s="21" t="s">
        <v>103</v>
      </c>
      <c r="B406" s="20" t="s">
        <v>22</v>
      </c>
      <c r="C406" s="20" t="s">
        <v>13</v>
      </c>
      <c r="D406" s="20" t="s">
        <v>15</v>
      </c>
      <c r="E406" s="20" t="s">
        <v>181</v>
      </c>
      <c r="F406" s="20"/>
      <c r="G406" s="102">
        <f t="shared" si="119"/>
        <v>0</v>
      </c>
      <c r="H406" s="102">
        <f t="shared" si="119"/>
        <v>0</v>
      </c>
      <c r="I406" s="102">
        <f t="shared" si="119"/>
        <v>0</v>
      </c>
    </row>
    <row r="407" spans="1:86" s="2" customFormat="1" ht="12" hidden="1">
      <c r="A407" s="24" t="s">
        <v>78</v>
      </c>
      <c r="B407" s="20" t="s">
        <v>22</v>
      </c>
      <c r="C407" s="20" t="s">
        <v>13</v>
      </c>
      <c r="D407" s="20" t="s">
        <v>15</v>
      </c>
      <c r="E407" s="20" t="s">
        <v>181</v>
      </c>
      <c r="F407" s="20" t="s">
        <v>77</v>
      </c>
      <c r="G407" s="102">
        <f t="shared" si="119"/>
        <v>0</v>
      </c>
      <c r="H407" s="102">
        <f t="shared" si="119"/>
        <v>0</v>
      </c>
      <c r="I407" s="102">
        <f t="shared" si="119"/>
        <v>0</v>
      </c>
    </row>
    <row r="408" spans="1:86" s="2" customFormat="1" ht="12" hidden="1">
      <c r="A408" s="21" t="s">
        <v>279</v>
      </c>
      <c r="B408" s="20" t="s">
        <v>22</v>
      </c>
      <c r="C408" s="20" t="s">
        <v>13</v>
      </c>
      <c r="D408" s="20" t="s">
        <v>15</v>
      </c>
      <c r="E408" s="20" t="s">
        <v>181</v>
      </c>
      <c r="F408" s="20" t="s">
        <v>215</v>
      </c>
      <c r="G408" s="102"/>
      <c r="H408" s="103"/>
      <c r="I408" s="103"/>
    </row>
    <row r="409" spans="1:86" s="2" customFormat="1" ht="12">
      <c r="A409" s="15" t="s">
        <v>31</v>
      </c>
      <c r="B409" s="16" t="s">
        <v>22</v>
      </c>
      <c r="C409" s="16" t="s">
        <v>44</v>
      </c>
      <c r="D409" s="16"/>
      <c r="E409" s="16"/>
      <c r="F409" s="16"/>
      <c r="G409" s="100">
        <f>G410+G417</f>
        <v>4416.6000000000004</v>
      </c>
      <c r="H409" s="100">
        <f>H410+H417</f>
        <v>200</v>
      </c>
      <c r="I409" s="100">
        <f>I410+I417</f>
        <v>200</v>
      </c>
    </row>
    <row r="410" spans="1:86" s="2" customFormat="1" ht="12">
      <c r="A410" s="33" t="s">
        <v>54</v>
      </c>
      <c r="B410" s="18" t="s">
        <v>22</v>
      </c>
      <c r="C410" s="18" t="s">
        <v>44</v>
      </c>
      <c r="D410" s="18" t="s">
        <v>5</v>
      </c>
      <c r="E410" s="18"/>
      <c r="F410" s="18"/>
      <c r="G410" s="101">
        <f t="shared" ref="G410:I410" si="120">G411</f>
        <v>150</v>
      </c>
      <c r="H410" s="101">
        <f t="shared" si="120"/>
        <v>150</v>
      </c>
      <c r="I410" s="101">
        <f t="shared" si="120"/>
        <v>150</v>
      </c>
    </row>
    <row r="411" spans="1:86" s="2" customFormat="1" ht="24">
      <c r="A411" s="24" t="s">
        <v>468</v>
      </c>
      <c r="B411" s="20" t="s">
        <v>22</v>
      </c>
      <c r="C411" s="20" t="s">
        <v>44</v>
      </c>
      <c r="D411" s="20" t="s">
        <v>5</v>
      </c>
      <c r="E411" s="20" t="s">
        <v>155</v>
      </c>
      <c r="F411" s="20"/>
      <c r="G411" s="102">
        <f>G412</f>
        <v>150</v>
      </c>
      <c r="H411" s="102">
        <f>H412</f>
        <v>150</v>
      </c>
      <c r="I411" s="102">
        <f>I412</f>
        <v>150</v>
      </c>
    </row>
    <row r="412" spans="1:86" s="2" customFormat="1" ht="12">
      <c r="A412" s="24" t="s">
        <v>84</v>
      </c>
      <c r="B412" s="20" t="s">
        <v>22</v>
      </c>
      <c r="C412" s="20" t="s">
        <v>44</v>
      </c>
      <c r="D412" s="20" t="s">
        <v>5</v>
      </c>
      <c r="E412" s="20" t="s">
        <v>469</v>
      </c>
      <c r="F412" s="20"/>
      <c r="G412" s="102">
        <f>G415+G413</f>
        <v>150</v>
      </c>
      <c r="H412" s="102">
        <f t="shared" ref="H412:I412" si="121">H415+H413</f>
        <v>150</v>
      </c>
      <c r="I412" s="102">
        <f t="shared" si="121"/>
        <v>150</v>
      </c>
    </row>
    <row r="413" spans="1:86" s="2" customFormat="1" ht="24">
      <c r="A413" s="21" t="s">
        <v>59</v>
      </c>
      <c r="B413" s="20" t="s">
        <v>22</v>
      </c>
      <c r="C413" s="20" t="s">
        <v>44</v>
      </c>
      <c r="D413" s="20" t="s">
        <v>5</v>
      </c>
      <c r="E413" s="20" t="s">
        <v>469</v>
      </c>
      <c r="F413" s="20" t="s">
        <v>58</v>
      </c>
      <c r="G413" s="102">
        <f>G414</f>
        <v>75</v>
      </c>
      <c r="H413" s="102">
        <f t="shared" ref="H413:I413" si="122">H414</f>
        <v>75</v>
      </c>
      <c r="I413" s="102">
        <f t="shared" si="122"/>
        <v>75</v>
      </c>
    </row>
    <row r="414" spans="1:86" s="10" customFormat="1" ht="14.25">
      <c r="A414" s="21" t="s">
        <v>61</v>
      </c>
      <c r="B414" s="20" t="s">
        <v>22</v>
      </c>
      <c r="C414" s="20" t="s">
        <v>44</v>
      </c>
      <c r="D414" s="20" t="s">
        <v>5</v>
      </c>
      <c r="E414" s="20" t="s">
        <v>469</v>
      </c>
      <c r="F414" s="20" t="s">
        <v>60</v>
      </c>
      <c r="G414" s="102">
        <v>75</v>
      </c>
      <c r="H414" s="105">
        <v>75</v>
      </c>
      <c r="I414" s="105">
        <v>75</v>
      </c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</row>
    <row r="415" spans="1:86" s="10" customFormat="1" ht="14.25">
      <c r="A415" s="24" t="s">
        <v>67</v>
      </c>
      <c r="B415" s="20" t="s">
        <v>22</v>
      </c>
      <c r="C415" s="20" t="s">
        <v>44</v>
      </c>
      <c r="D415" s="20" t="s">
        <v>5</v>
      </c>
      <c r="E415" s="20" t="s">
        <v>469</v>
      </c>
      <c r="F415" s="20" t="s">
        <v>65</v>
      </c>
      <c r="G415" s="102">
        <f>G416</f>
        <v>75</v>
      </c>
      <c r="H415" s="102">
        <f t="shared" ref="H415:I415" si="123">H416</f>
        <v>75</v>
      </c>
      <c r="I415" s="102">
        <f t="shared" si="123"/>
        <v>75</v>
      </c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</row>
    <row r="416" spans="1:86" s="10" customFormat="1" ht="14.25">
      <c r="A416" s="24" t="s">
        <v>85</v>
      </c>
      <c r="B416" s="20" t="s">
        <v>22</v>
      </c>
      <c r="C416" s="20" t="s">
        <v>44</v>
      </c>
      <c r="D416" s="20" t="s">
        <v>5</v>
      </c>
      <c r="E416" s="20" t="s">
        <v>469</v>
      </c>
      <c r="F416" s="20" t="s">
        <v>66</v>
      </c>
      <c r="G416" s="102">
        <v>75</v>
      </c>
      <c r="H416" s="105">
        <v>75</v>
      </c>
      <c r="I416" s="105">
        <v>75</v>
      </c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</row>
    <row r="417" spans="1:86" s="10" customFormat="1" ht="14.25">
      <c r="A417" s="33" t="s">
        <v>46</v>
      </c>
      <c r="B417" s="18" t="s">
        <v>22</v>
      </c>
      <c r="C417" s="18" t="s">
        <v>44</v>
      </c>
      <c r="D417" s="18" t="s">
        <v>6</v>
      </c>
      <c r="E417" s="18"/>
      <c r="F417" s="18"/>
      <c r="G417" s="101">
        <f>G418+G424</f>
        <v>4266.6000000000004</v>
      </c>
      <c r="H417" s="101">
        <f>H418+H424</f>
        <v>50</v>
      </c>
      <c r="I417" s="101">
        <f>I418+I424</f>
        <v>50</v>
      </c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</row>
    <row r="418" spans="1:86" s="10" customFormat="1" ht="24">
      <c r="A418" s="24" t="s">
        <v>468</v>
      </c>
      <c r="B418" s="20" t="s">
        <v>22</v>
      </c>
      <c r="C418" s="20" t="s">
        <v>44</v>
      </c>
      <c r="D418" s="20" t="s">
        <v>6</v>
      </c>
      <c r="E418" s="20" t="s">
        <v>155</v>
      </c>
      <c r="F418" s="20"/>
      <c r="G418" s="102">
        <f>G419</f>
        <v>50</v>
      </c>
      <c r="H418" s="102">
        <f>H419</f>
        <v>50</v>
      </c>
      <c r="I418" s="102">
        <f>I419</f>
        <v>50</v>
      </c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</row>
    <row r="419" spans="1:86" s="10" customFormat="1" ht="14.25">
      <c r="A419" s="24" t="s">
        <v>84</v>
      </c>
      <c r="B419" s="20" t="s">
        <v>22</v>
      </c>
      <c r="C419" s="20" t="s">
        <v>44</v>
      </c>
      <c r="D419" s="20" t="s">
        <v>6</v>
      </c>
      <c r="E419" s="20" t="s">
        <v>469</v>
      </c>
      <c r="F419" s="20"/>
      <c r="G419" s="102">
        <f>G422+G420</f>
        <v>50</v>
      </c>
      <c r="H419" s="102">
        <f t="shared" ref="H419:I419" si="124">H422+H420</f>
        <v>50</v>
      </c>
      <c r="I419" s="102">
        <f t="shared" si="124"/>
        <v>50</v>
      </c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</row>
    <row r="420" spans="1:86" s="10" customFormat="1" ht="24">
      <c r="A420" s="21" t="s">
        <v>59</v>
      </c>
      <c r="B420" s="20" t="s">
        <v>22</v>
      </c>
      <c r="C420" s="20" t="s">
        <v>44</v>
      </c>
      <c r="D420" s="20" t="s">
        <v>6</v>
      </c>
      <c r="E420" s="20" t="s">
        <v>469</v>
      </c>
      <c r="F420" s="20" t="s">
        <v>58</v>
      </c>
      <c r="G420" s="102">
        <f>G421</f>
        <v>25</v>
      </c>
      <c r="H420" s="102">
        <f t="shared" ref="H420:I420" si="125">H421</f>
        <v>25</v>
      </c>
      <c r="I420" s="102">
        <f t="shared" si="125"/>
        <v>25</v>
      </c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</row>
    <row r="421" spans="1:86" s="10" customFormat="1" ht="14.25">
      <c r="A421" s="21" t="s">
        <v>61</v>
      </c>
      <c r="B421" s="20" t="s">
        <v>22</v>
      </c>
      <c r="C421" s="20" t="s">
        <v>44</v>
      </c>
      <c r="D421" s="20" t="s">
        <v>6</v>
      </c>
      <c r="E421" s="20" t="s">
        <v>469</v>
      </c>
      <c r="F421" s="20" t="s">
        <v>60</v>
      </c>
      <c r="G421" s="102">
        <v>25</v>
      </c>
      <c r="H421" s="105">
        <v>25</v>
      </c>
      <c r="I421" s="105">
        <v>25</v>
      </c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</row>
    <row r="422" spans="1:86" s="10" customFormat="1" ht="14.25">
      <c r="A422" s="24" t="s">
        <v>67</v>
      </c>
      <c r="B422" s="20" t="s">
        <v>22</v>
      </c>
      <c r="C422" s="20" t="s">
        <v>44</v>
      </c>
      <c r="D422" s="20" t="s">
        <v>6</v>
      </c>
      <c r="E422" s="20" t="s">
        <v>469</v>
      </c>
      <c r="F422" s="20" t="s">
        <v>65</v>
      </c>
      <c r="G422" s="102">
        <f>G423</f>
        <v>25</v>
      </c>
      <c r="H422" s="102">
        <f t="shared" ref="H422:I422" si="126">H423</f>
        <v>25</v>
      </c>
      <c r="I422" s="102">
        <f t="shared" si="126"/>
        <v>25</v>
      </c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</row>
    <row r="423" spans="1:86" s="10" customFormat="1" ht="14.25">
      <c r="A423" s="24" t="s">
        <v>85</v>
      </c>
      <c r="B423" s="20" t="s">
        <v>22</v>
      </c>
      <c r="C423" s="20" t="s">
        <v>44</v>
      </c>
      <c r="D423" s="20" t="s">
        <v>6</v>
      </c>
      <c r="E423" s="20" t="s">
        <v>469</v>
      </c>
      <c r="F423" s="20" t="s">
        <v>66</v>
      </c>
      <c r="G423" s="102">
        <v>25</v>
      </c>
      <c r="H423" s="105">
        <v>25</v>
      </c>
      <c r="I423" s="105">
        <v>25</v>
      </c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</row>
    <row r="424" spans="1:86" s="10" customFormat="1" ht="24">
      <c r="A424" s="29" t="s">
        <v>321</v>
      </c>
      <c r="B424" s="20" t="s">
        <v>22</v>
      </c>
      <c r="C424" s="20" t="s">
        <v>44</v>
      </c>
      <c r="D424" s="20" t="s">
        <v>6</v>
      </c>
      <c r="E424" s="20" t="s">
        <v>323</v>
      </c>
      <c r="F424" s="20"/>
      <c r="G424" s="102">
        <f t="shared" ref="G424:I427" si="127">G425</f>
        <v>4216.6000000000004</v>
      </c>
      <c r="H424" s="102">
        <f t="shared" si="127"/>
        <v>0</v>
      </c>
      <c r="I424" s="102">
        <f t="shared" si="127"/>
        <v>0</v>
      </c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</row>
    <row r="425" spans="1:86" s="10" customFormat="1" ht="14.25">
      <c r="A425" s="29" t="s">
        <v>422</v>
      </c>
      <c r="B425" s="20" t="s">
        <v>22</v>
      </c>
      <c r="C425" s="20" t="s">
        <v>44</v>
      </c>
      <c r="D425" s="20" t="s">
        <v>6</v>
      </c>
      <c r="E425" s="20" t="s">
        <v>345</v>
      </c>
      <c r="F425" s="20"/>
      <c r="G425" s="102">
        <f>G426</f>
        <v>4216.6000000000004</v>
      </c>
      <c r="H425" s="102">
        <f>H426</f>
        <v>0</v>
      </c>
      <c r="I425" s="102">
        <f>I426</f>
        <v>0</v>
      </c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</row>
    <row r="426" spans="1:86" s="10" customFormat="1" ht="14.25">
      <c r="A426" s="24" t="s">
        <v>322</v>
      </c>
      <c r="B426" s="20" t="s">
        <v>22</v>
      </c>
      <c r="C426" s="20" t="s">
        <v>44</v>
      </c>
      <c r="D426" s="20" t="s">
        <v>6</v>
      </c>
      <c r="E426" s="20" t="s">
        <v>346</v>
      </c>
      <c r="F426" s="20"/>
      <c r="G426" s="102">
        <f t="shared" si="127"/>
        <v>4216.6000000000004</v>
      </c>
      <c r="H426" s="102">
        <f t="shared" si="127"/>
        <v>0</v>
      </c>
      <c r="I426" s="102">
        <f t="shared" si="127"/>
        <v>0</v>
      </c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</row>
    <row r="427" spans="1:86" s="10" customFormat="1" ht="24">
      <c r="A427" s="21" t="s">
        <v>130</v>
      </c>
      <c r="B427" s="20" t="s">
        <v>22</v>
      </c>
      <c r="C427" s="20" t="s">
        <v>44</v>
      </c>
      <c r="D427" s="20" t="s">
        <v>6</v>
      </c>
      <c r="E427" s="20" t="s">
        <v>346</v>
      </c>
      <c r="F427" s="20" t="s">
        <v>127</v>
      </c>
      <c r="G427" s="102">
        <f t="shared" si="127"/>
        <v>4216.6000000000004</v>
      </c>
      <c r="H427" s="102">
        <f t="shared" si="127"/>
        <v>0</v>
      </c>
      <c r="I427" s="102">
        <f t="shared" si="127"/>
        <v>0</v>
      </c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</row>
    <row r="428" spans="1:86" s="10" customFormat="1" ht="14.25">
      <c r="A428" s="21" t="s">
        <v>129</v>
      </c>
      <c r="B428" s="20" t="s">
        <v>22</v>
      </c>
      <c r="C428" s="20" t="s">
        <v>44</v>
      </c>
      <c r="D428" s="20" t="s">
        <v>6</v>
      </c>
      <c r="E428" s="20" t="s">
        <v>346</v>
      </c>
      <c r="F428" s="20" t="s">
        <v>128</v>
      </c>
      <c r="G428" s="102">
        <f>G429</f>
        <v>4216.6000000000004</v>
      </c>
      <c r="H428" s="102">
        <f>H429</f>
        <v>0</v>
      </c>
      <c r="I428" s="102">
        <f>I429</f>
        <v>0</v>
      </c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</row>
    <row r="429" spans="1:86" s="10" customFormat="1" ht="24">
      <c r="A429" s="29" t="s">
        <v>423</v>
      </c>
      <c r="B429" s="20" t="s">
        <v>22</v>
      </c>
      <c r="C429" s="20" t="s">
        <v>44</v>
      </c>
      <c r="D429" s="20" t="s">
        <v>6</v>
      </c>
      <c r="E429" s="20" t="s">
        <v>346</v>
      </c>
      <c r="F429" s="20" t="s">
        <v>128</v>
      </c>
      <c r="G429" s="102">
        <f>4172+44.6</f>
        <v>4216.6000000000004</v>
      </c>
      <c r="H429" s="105">
        <v>0</v>
      </c>
      <c r="I429" s="105">
        <v>0</v>
      </c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</row>
    <row r="430" spans="1:86" s="10" customFormat="1" ht="5.25" customHeight="1">
      <c r="A430" s="24"/>
      <c r="B430" s="20"/>
      <c r="C430" s="20"/>
      <c r="D430" s="20"/>
      <c r="E430" s="20"/>
      <c r="F430" s="20"/>
      <c r="G430" s="102"/>
      <c r="H430" s="105"/>
      <c r="I430" s="105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</row>
    <row r="431" spans="1:86" s="10" customFormat="1" ht="24">
      <c r="A431" s="15" t="s">
        <v>37</v>
      </c>
      <c r="B431" s="16" t="s">
        <v>38</v>
      </c>
      <c r="C431" s="16"/>
      <c r="D431" s="16"/>
      <c r="E431" s="16"/>
      <c r="F431" s="16"/>
      <c r="G431" s="100">
        <f>G432+G445+G461+G451</f>
        <v>9198</v>
      </c>
      <c r="H431" s="100">
        <f>H432+H445+H461+H451</f>
        <v>9246.4</v>
      </c>
      <c r="I431" s="100">
        <f>I432+I445+I461+I451</f>
        <v>9442.1</v>
      </c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14.25">
      <c r="A432" s="28" t="s">
        <v>1</v>
      </c>
      <c r="B432" s="16" t="s">
        <v>38</v>
      </c>
      <c r="C432" s="16" t="s">
        <v>5</v>
      </c>
      <c r="D432" s="16"/>
      <c r="E432" s="16"/>
      <c r="F432" s="16"/>
      <c r="G432" s="100">
        <f>G433</f>
        <v>6070</v>
      </c>
      <c r="H432" s="100">
        <f t="shared" ref="H432:I433" si="128">H433</f>
        <v>6118.4</v>
      </c>
      <c r="I432" s="100">
        <f t="shared" si="128"/>
        <v>6314.1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8" customFormat="1" ht="12">
      <c r="A433" s="31" t="s">
        <v>24</v>
      </c>
      <c r="B433" s="18" t="s">
        <v>38</v>
      </c>
      <c r="C433" s="18" t="s">
        <v>5</v>
      </c>
      <c r="D433" s="18" t="s">
        <v>47</v>
      </c>
      <c r="E433" s="16"/>
      <c r="F433" s="16"/>
      <c r="G433" s="101">
        <f>G434</f>
        <v>6070</v>
      </c>
      <c r="H433" s="101">
        <f t="shared" si="128"/>
        <v>6118.4</v>
      </c>
      <c r="I433" s="101">
        <f t="shared" si="128"/>
        <v>6314.1</v>
      </c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  <c r="AA433" s="44"/>
      <c r="AB433" s="44"/>
      <c r="AC433" s="44"/>
      <c r="AD433" s="44"/>
      <c r="AE433" s="44"/>
      <c r="AF433" s="44"/>
      <c r="AG433" s="44"/>
      <c r="AH433" s="44"/>
      <c r="AI433" s="44"/>
      <c r="AJ433" s="44"/>
      <c r="AK433" s="44"/>
      <c r="AL433" s="44"/>
      <c r="AM433" s="44"/>
      <c r="AN433" s="44"/>
      <c r="AO433" s="44"/>
      <c r="AP433" s="44"/>
      <c r="AQ433" s="44"/>
      <c r="AR433" s="44"/>
      <c r="AS433" s="44"/>
      <c r="AT433" s="44"/>
      <c r="AU433" s="44"/>
      <c r="AV433" s="44"/>
      <c r="AW433" s="44"/>
      <c r="AX433" s="44"/>
      <c r="AY433" s="44"/>
      <c r="AZ433" s="44"/>
      <c r="BA433" s="44"/>
      <c r="BB433" s="44"/>
      <c r="BC433" s="44"/>
      <c r="BD433" s="44"/>
      <c r="BE433" s="44"/>
      <c r="BF433" s="44"/>
      <c r="BG433" s="44"/>
      <c r="BH433" s="44"/>
      <c r="BI433" s="44"/>
      <c r="BJ433" s="44"/>
      <c r="BK433" s="44"/>
      <c r="BL433" s="44"/>
      <c r="BM433" s="44"/>
      <c r="BN433" s="44"/>
      <c r="BO433" s="44"/>
      <c r="BP433" s="44"/>
      <c r="BQ433" s="44"/>
      <c r="BR433" s="44"/>
      <c r="BS433" s="44"/>
      <c r="BT433" s="44"/>
      <c r="BU433" s="44"/>
      <c r="BV433" s="44"/>
      <c r="BW433" s="44"/>
      <c r="BX433" s="44"/>
      <c r="BY433" s="44"/>
      <c r="BZ433" s="44"/>
      <c r="CA433" s="44"/>
      <c r="CB433" s="44"/>
      <c r="CC433" s="44"/>
      <c r="CD433" s="44"/>
      <c r="CE433" s="44"/>
      <c r="CF433" s="44"/>
      <c r="CG433" s="44"/>
      <c r="CH433" s="44"/>
    </row>
    <row r="434" spans="1:86" s="5" customFormat="1" ht="24">
      <c r="A434" s="21" t="s">
        <v>290</v>
      </c>
      <c r="B434" s="20" t="s">
        <v>38</v>
      </c>
      <c r="C434" s="20" t="s">
        <v>5</v>
      </c>
      <c r="D434" s="20" t="s">
        <v>47</v>
      </c>
      <c r="E434" s="20" t="s">
        <v>161</v>
      </c>
      <c r="F434" s="20"/>
      <c r="G434" s="102">
        <f>G435+G442</f>
        <v>6070</v>
      </c>
      <c r="H434" s="102">
        <f t="shared" ref="H434:I434" si="129">H435+H442</f>
        <v>6118.4</v>
      </c>
      <c r="I434" s="102">
        <f t="shared" si="129"/>
        <v>6314.1</v>
      </c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  <c r="AD434" s="45"/>
      <c r="AE434" s="45"/>
      <c r="AF434" s="45"/>
      <c r="AG434" s="45"/>
      <c r="AH434" s="45"/>
      <c r="AI434" s="45"/>
      <c r="AJ434" s="45"/>
      <c r="AK434" s="45"/>
      <c r="AL434" s="45"/>
      <c r="AM434" s="45"/>
      <c r="AN434" s="45"/>
      <c r="AO434" s="45"/>
      <c r="AP434" s="45"/>
      <c r="AQ434" s="45"/>
      <c r="AR434" s="45"/>
      <c r="AS434" s="45"/>
      <c r="AT434" s="45"/>
      <c r="AU434" s="45"/>
      <c r="AV434" s="45"/>
      <c r="AW434" s="45"/>
      <c r="AX434" s="45"/>
      <c r="AY434" s="45"/>
      <c r="AZ434" s="45"/>
      <c r="BA434" s="45"/>
      <c r="BB434" s="45"/>
      <c r="BC434" s="45"/>
      <c r="BD434" s="45"/>
      <c r="BE434" s="45"/>
      <c r="BF434" s="45"/>
      <c r="BG434" s="45"/>
      <c r="BH434" s="45"/>
      <c r="BI434" s="45"/>
      <c r="BJ434" s="45"/>
      <c r="BK434" s="45"/>
      <c r="BL434" s="45"/>
      <c r="BM434" s="45"/>
      <c r="BN434" s="45"/>
      <c r="BO434" s="45"/>
      <c r="BP434" s="45"/>
      <c r="BQ434" s="45"/>
      <c r="BR434" s="45"/>
      <c r="BS434" s="45"/>
      <c r="BT434" s="45"/>
      <c r="BU434" s="45"/>
      <c r="BV434" s="45"/>
      <c r="BW434" s="45"/>
      <c r="BX434" s="45"/>
      <c r="BY434" s="45"/>
      <c r="BZ434" s="45"/>
      <c r="CA434" s="45"/>
      <c r="CB434" s="45"/>
      <c r="CC434" s="45"/>
      <c r="CD434" s="45"/>
      <c r="CE434" s="45"/>
      <c r="CF434" s="45"/>
      <c r="CG434" s="45"/>
      <c r="CH434" s="45"/>
    </row>
    <row r="435" spans="1:86" s="2" customFormat="1" ht="12">
      <c r="A435" s="55" t="s">
        <v>57</v>
      </c>
      <c r="B435" s="20" t="s">
        <v>38</v>
      </c>
      <c r="C435" s="20" t="s">
        <v>5</v>
      </c>
      <c r="D435" s="20" t="s">
        <v>47</v>
      </c>
      <c r="E435" s="20" t="s">
        <v>162</v>
      </c>
      <c r="F435" s="20"/>
      <c r="G435" s="102">
        <f>G436+G438+G440</f>
        <v>5325</v>
      </c>
      <c r="H435" s="102">
        <f t="shared" ref="H435:I435" si="130">H436+H438+H440</f>
        <v>5373.4</v>
      </c>
      <c r="I435" s="102">
        <f t="shared" si="130"/>
        <v>5569.1</v>
      </c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I435" s="46"/>
      <c r="AJ435" s="46"/>
      <c r="AK435" s="46"/>
      <c r="AL435" s="46"/>
      <c r="AM435" s="46"/>
      <c r="AN435" s="46"/>
      <c r="AO435" s="46"/>
      <c r="AP435" s="46"/>
      <c r="AQ435" s="46"/>
      <c r="AR435" s="46"/>
      <c r="AS435" s="46"/>
      <c r="AT435" s="46"/>
      <c r="AU435" s="46"/>
      <c r="AV435" s="46"/>
      <c r="AW435" s="46"/>
      <c r="AX435" s="46"/>
      <c r="AY435" s="46"/>
      <c r="AZ435" s="46"/>
      <c r="BA435" s="46"/>
      <c r="BB435" s="46"/>
      <c r="BC435" s="46"/>
      <c r="BD435" s="46"/>
      <c r="BE435" s="46"/>
      <c r="BF435" s="46"/>
      <c r="BG435" s="46"/>
      <c r="BH435" s="46"/>
      <c r="BI435" s="46"/>
      <c r="BJ435" s="46"/>
      <c r="BK435" s="46"/>
      <c r="BL435" s="46"/>
      <c r="BM435" s="46"/>
      <c r="BN435" s="46"/>
      <c r="BO435" s="46"/>
      <c r="BP435" s="46"/>
      <c r="BQ435" s="46"/>
      <c r="BR435" s="46"/>
      <c r="BS435" s="46"/>
      <c r="BT435" s="46"/>
      <c r="BU435" s="46"/>
      <c r="BV435" s="46"/>
      <c r="BW435" s="46"/>
      <c r="BX435" s="46"/>
      <c r="BY435" s="46"/>
      <c r="BZ435" s="46"/>
      <c r="CA435" s="46"/>
      <c r="CB435" s="46"/>
      <c r="CC435" s="46"/>
      <c r="CD435" s="46"/>
      <c r="CE435" s="46"/>
      <c r="CF435" s="46"/>
      <c r="CG435" s="46"/>
      <c r="CH435" s="46"/>
    </row>
    <row r="436" spans="1:86" s="2" customFormat="1" ht="24">
      <c r="A436" s="21" t="s">
        <v>59</v>
      </c>
      <c r="B436" s="20" t="s">
        <v>38</v>
      </c>
      <c r="C436" s="20" t="s">
        <v>5</v>
      </c>
      <c r="D436" s="20" t="s">
        <v>47</v>
      </c>
      <c r="E436" s="20" t="s">
        <v>162</v>
      </c>
      <c r="F436" s="20" t="s">
        <v>58</v>
      </c>
      <c r="G436" s="102">
        <f>G437</f>
        <v>5144</v>
      </c>
      <c r="H436" s="102">
        <f t="shared" ref="H436:I436" si="131">H437</f>
        <v>5192.3999999999996</v>
      </c>
      <c r="I436" s="102">
        <f t="shared" si="131"/>
        <v>5388.1</v>
      </c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I436" s="46"/>
      <c r="AJ436" s="46"/>
      <c r="AK436" s="46"/>
      <c r="AL436" s="46"/>
      <c r="AM436" s="46"/>
      <c r="AN436" s="46"/>
      <c r="AO436" s="46"/>
      <c r="AP436" s="46"/>
      <c r="AQ436" s="46"/>
      <c r="AR436" s="46"/>
      <c r="AS436" s="46"/>
      <c r="AT436" s="46"/>
      <c r="AU436" s="46"/>
      <c r="AV436" s="46"/>
      <c r="AW436" s="46"/>
      <c r="AX436" s="46"/>
      <c r="AY436" s="46"/>
      <c r="AZ436" s="46"/>
      <c r="BA436" s="46"/>
      <c r="BB436" s="46"/>
      <c r="BC436" s="46"/>
      <c r="BD436" s="46"/>
      <c r="BE436" s="46"/>
      <c r="BF436" s="46"/>
      <c r="BG436" s="46"/>
      <c r="BH436" s="46"/>
      <c r="BI436" s="46"/>
      <c r="BJ436" s="46"/>
      <c r="BK436" s="46"/>
      <c r="BL436" s="46"/>
      <c r="BM436" s="46"/>
      <c r="BN436" s="46"/>
      <c r="BO436" s="46"/>
      <c r="BP436" s="46"/>
      <c r="BQ436" s="46"/>
      <c r="BR436" s="46"/>
      <c r="BS436" s="46"/>
      <c r="BT436" s="46"/>
      <c r="BU436" s="46"/>
      <c r="BV436" s="46"/>
      <c r="BW436" s="46"/>
      <c r="BX436" s="46"/>
      <c r="BY436" s="46"/>
      <c r="BZ436" s="46"/>
      <c r="CA436" s="46"/>
      <c r="CB436" s="46"/>
      <c r="CC436" s="46"/>
      <c r="CD436" s="46"/>
      <c r="CE436" s="46"/>
      <c r="CF436" s="46"/>
      <c r="CG436" s="46"/>
      <c r="CH436" s="46"/>
    </row>
    <row r="437" spans="1:86" s="2" customFormat="1" ht="12">
      <c r="A437" s="21" t="s">
        <v>61</v>
      </c>
      <c r="B437" s="20" t="s">
        <v>38</v>
      </c>
      <c r="C437" s="20" t="s">
        <v>5</v>
      </c>
      <c r="D437" s="20" t="s">
        <v>47</v>
      </c>
      <c r="E437" s="20" t="s">
        <v>162</v>
      </c>
      <c r="F437" s="20" t="s">
        <v>60</v>
      </c>
      <c r="G437" s="102">
        <f>3920+1184+40</f>
        <v>5144</v>
      </c>
      <c r="H437" s="105">
        <v>5192.3999999999996</v>
      </c>
      <c r="I437" s="105">
        <f>5388.1</f>
        <v>5388.1</v>
      </c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I437" s="46"/>
      <c r="AJ437" s="46"/>
      <c r="AK437" s="46"/>
      <c r="AL437" s="46"/>
      <c r="AM437" s="46"/>
      <c r="AN437" s="46"/>
      <c r="AO437" s="46"/>
      <c r="AP437" s="46"/>
      <c r="AQ437" s="46"/>
      <c r="AR437" s="46"/>
      <c r="AS437" s="46"/>
      <c r="AT437" s="46"/>
      <c r="AU437" s="46"/>
      <c r="AV437" s="46"/>
      <c r="AW437" s="46"/>
      <c r="AX437" s="46"/>
      <c r="AY437" s="46"/>
      <c r="AZ437" s="46"/>
      <c r="BA437" s="46"/>
      <c r="BB437" s="46"/>
      <c r="BC437" s="46"/>
      <c r="BD437" s="46"/>
      <c r="BE437" s="46"/>
      <c r="BF437" s="46"/>
      <c r="BG437" s="46"/>
      <c r="BH437" s="46"/>
      <c r="BI437" s="46"/>
      <c r="BJ437" s="46"/>
      <c r="BK437" s="46"/>
      <c r="BL437" s="46"/>
      <c r="BM437" s="46"/>
      <c r="BN437" s="46"/>
      <c r="BO437" s="46"/>
      <c r="BP437" s="46"/>
      <c r="BQ437" s="46"/>
      <c r="BR437" s="46"/>
      <c r="BS437" s="46"/>
      <c r="BT437" s="46"/>
      <c r="BU437" s="46"/>
      <c r="BV437" s="46"/>
      <c r="BW437" s="46"/>
      <c r="BX437" s="46"/>
      <c r="BY437" s="46"/>
      <c r="BZ437" s="46"/>
      <c r="CA437" s="46"/>
      <c r="CB437" s="46"/>
      <c r="CC437" s="46"/>
      <c r="CD437" s="46"/>
      <c r="CE437" s="46"/>
      <c r="CF437" s="46"/>
      <c r="CG437" s="46"/>
      <c r="CH437" s="46"/>
    </row>
    <row r="438" spans="1:86" s="2" customFormat="1" ht="12">
      <c r="A438" s="24" t="s">
        <v>67</v>
      </c>
      <c r="B438" s="20" t="s">
        <v>38</v>
      </c>
      <c r="C438" s="20" t="s">
        <v>5</v>
      </c>
      <c r="D438" s="20" t="s">
        <v>47</v>
      </c>
      <c r="E438" s="20" t="s">
        <v>162</v>
      </c>
      <c r="F438" s="20" t="s">
        <v>65</v>
      </c>
      <c r="G438" s="102">
        <f>G439</f>
        <v>180.9</v>
      </c>
      <c r="H438" s="102">
        <f t="shared" ref="H438:I438" si="132">H439</f>
        <v>180.9</v>
      </c>
      <c r="I438" s="102">
        <f t="shared" si="132"/>
        <v>180.9</v>
      </c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I438" s="46"/>
      <c r="AJ438" s="46"/>
      <c r="AK438" s="46"/>
      <c r="AL438" s="46"/>
      <c r="AM438" s="46"/>
      <c r="AN438" s="46"/>
      <c r="AO438" s="46"/>
      <c r="AP438" s="46"/>
      <c r="AQ438" s="46"/>
      <c r="AR438" s="46"/>
      <c r="AS438" s="46"/>
      <c r="AT438" s="46"/>
      <c r="AU438" s="46"/>
      <c r="AV438" s="46"/>
      <c r="AW438" s="46"/>
      <c r="AX438" s="46"/>
      <c r="AY438" s="46"/>
      <c r="AZ438" s="46"/>
      <c r="BA438" s="46"/>
      <c r="BB438" s="46"/>
      <c r="BC438" s="46"/>
      <c r="BD438" s="46"/>
      <c r="BE438" s="46"/>
      <c r="BF438" s="46"/>
      <c r="BG438" s="46"/>
      <c r="BH438" s="46"/>
      <c r="BI438" s="46"/>
      <c r="BJ438" s="46"/>
      <c r="BK438" s="46"/>
      <c r="BL438" s="46"/>
      <c r="BM438" s="46"/>
      <c r="BN438" s="46"/>
      <c r="BO438" s="46"/>
      <c r="BP438" s="46"/>
      <c r="BQ438" s="46"/>
      <c r="BR438" s="46"/>
      <c r="BS438" s="46"/>
      <c r="BT438" s="46"/>
      <c r="BU438" s="46"/>
      <c r="BV438" s="46"/>
      <c r="BW438" s="46"/>
      <c r="BX438" s="46"/>
      <c r="BY438" s="46"/>
      <c r="BZ438" s="46"/>
      <c r="CA438" s="46"/>
      <c r="CB438" s="46"/>
      <c r="CC438" s="46"/>
      <c r="CD438" s="46"/>
      <c r="CE438" s="46"/>
      <c r="CF438" s="46"/>
      <c r="CG438" s="46"/>
      <c r="CH438" s="46"/>
    </row>
    <row r="439" spans="1:86" s="2" customFormat="1" ht="12">
      <c r="A439" s="24" t="s">
        <v>85</v>
      </c>
      <c r="B439" s="20" t="s">
        <v>38</v>
      </c>
      <c r="C439" s="20" t="s">
        <v>5</v>
      </c>
      <c r="D439" s="20" t="s">
        <v>47</v>
      </c>
      <c r="E439" s="20" t="s">
        <v>162</v>
      </c>
      <c r="F439" s="20" t="s">
        <v>66</v>
      </c>
      <c r="G439" s="102">
        <f>181-0.1</f>
        <v>180.9</v>
      </c>
      <c r="H439" s="105">
        <v>180.9</v>
      </c>
      <c r="I439" s="105">
        <v>180.9</v>
      </c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I439" s="46"/>
      <c r="AJ439" s="46"/>
      <c r="AK439" s="46"/>
      <c r="AL439" s="46"/>
      <c r="AM439" s="46"/>
      <c r="AN439" s="46"/>
      <c r="AO439" s="46"/>
      <c r="AP439" s="46"/>
      <c r="AQ439" s="46"/>
      <c r="AR439" s="46"/>
      <c r="AS439" s="46"/>
      <c r="AT439" s="46"/>
      <c r="AU439" s="46"/>
      <c r="AV439" s="46"/>
      <c r="AW439" s="46"/>
      <c r="AX439" s="46"/>
      <c r="AY439" s="46"/>
      <c r="AZ439" s="46"/>
      <c r="BA439" s="46"/>
      <c r="BB439" s="46"/>
      <c r="BC439" s="46"/>
      <c r="BD439" s="46"/>
      <c r="BE439" s="46"/>
      <c r="BF439" s="46"/>
      <c r="BG439" s="46"/>
      <c r="BH439" s="46"/>
      <c r="BI439" s="46"/>
      <c r="BJ439" s="46"/>
      <c r="BK439" s="46"/>
      <c r="BL439" s="46"/>
      <c r="BM439" s="46"/>
      <c r="BN439" s="46"/>
      <c r="BO439" s="46"/>
      <c r="BP439" s="46"/>
      <c r="BQ439" s="46"/>
      <c r="BR439" s="46"/>
      <c r="BS439" s="46"/>
      <c r="BT439" s="46"/>
      <c r="BU439" s="46"/>
      <c r="BV439" s="46"/>
      <c r="BW439" s="46"/>
      <c r="BX439" s="46"/>
      <c r="BY439" s="46"/>
      <c r="BZ439" s="46"/>
      <c r="CA439" s="46"/>
      <c r="CB439" s="46"/>
      <c r="CC439" s="46"/>
      <c r="CD439" s="46"/>
      <c r="CE439" s="46"/>
      <c r="CF439" s="46"/>
      <c r="CG439" s="46"/>
      <c r="CH439" s="46"/>
    </row>
    <row r="440" spans="1:86" s="2" customFormat="1" ht="12">
      <c r="A440" s="21" t="s">
        <v>69</v>
      </c>
      <c r="B440" s="20" t="s">
        <v>38</v>
      </c>
      <c r="C440" s="20" t="s">
        <v>5</v>
      </c>
      <c r="D440" s="20" t="s">
        <v>47</v>
      </c>
      <c r="E440" s="20" t="s">
        <v>162</v>
      </c>
      <c r="F440" s="20" t="s">
        <v>22</v>
      </c>
      <c r="G440" s="102">
        <f>G441</f>
        <v>0.1</v>
      </c>
      <c r="H440" s="102">
        <f t="shared" ref="H440:I440" si="133">H441</f>
        <v>0.1</v>
      </c>
      <c r="I440" s="102">
        <f t="shared" si="133"/>
        <v>0.1</v>
      </c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  <c r="AM440" s="46"/>
      <c r="AN440" s="46"/>
      <c r="AO440" s="46"/>
      <c r="AP440" s="46"/>
      <c r="AQ440" s="46"/>
      <c r="AR440" s="46"/>
      <c r="AS440" s="46"/>
      <c r="AT440" s="46"/>
      <c r="AU440" s="46"/>
      <c r="AV440" s="46"/>
      <c r="AW440" s="46"/>
      <c r="AX440" s="46"/>
      <c r="AY440" s="46"/>
      <c r="AZ440" s="46"/>
      <c r="BA440" s="46"/>
      <c r="BB440" s="46"/>
      <c r="BC440" s="46"/>
      <c r="BD440" s="46"/>
      <c r="BE440" s="46"/>
      <c r="BF440" s="46"/>
      <c r="BG440" s="46"/>
      <c r="BH440" s="46"/>
      <c r="BI440" s="46"/>
      <c r="BJ440" s="46"/>
      <c r="BK440" s="46"/>
      <c r="BL440" s="46"/>
      <c r="BM440" s="46"/>
      <c r="BN440" s="46"/>
      <c r="BO440" s="46"/>
      <c r="BP440" s="46"/>
      <c r="BQ440" s="46"/>
      <c r="BR440" s="46"/>
      <c r="BS440" s="46"/>
      <c r="BT440" s="46"/>
      <c r="BU440" s="46"/>
      <c r="BV440" s="46"/>
      <c r="BW440" s="46"/>
      <c r="BX440" s="46"/>
      <c r="BY440" s="46"/>
      <c r="BZ440" s="46"/>
      <c r="CA440" s="46"/>
      <c r="CB440" s="46"/>
      <c r="CC440" s="46"/>
      <c r="CD440" s="46"/>
      <c r="CE440" s="46"/>
      <c r="CF440" s="46"/>
      <c r="CG440" s="46"/>
      <c r="CH440" s="46"/>
    </row>
    <row r="441" spans="1:86" s="2" customFormat="1" ht="12">
      <c r="A441" s="21" t="s">
        <v>70</v>
      </c>
      <c r="B441" s="20" t="s">
        <v>38</v>
      </c>
      <c r="C441" s="20" t="s">
        <v>5</v>
      </c>
      <c r="D441" s="20" t="s">
        <v>47</v>
      </c>
      <c r="E441" s="20" t="s">
        <v>162</v>
      </c>
      <c r="F441" s="20" t="s">
        <v>68</v>
      </c>
      <c r="G441" s="102">
        <v>0.1</v>
      </c>
      <c r="H441" s="105">
        <v>0.1</v>
      </c>
      <c r="I441" s="105">
        <v>0.1</v>
      </c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I441" s="46"/>
      <c r="AJ441" s="46"/>
      <c r="AK441" s="46"/>
      <c r="AL441" s="46"/>
      <c r="AM441" s="46"/>
      <c r="AN441" s="46"/>
      <c r="AO441" s="46"/>
      <c r="AP441" s="46"/>
      <c r="AQ441" s="46"/>
      <c r="AR441" s="46"/>
      <c r="AS441" s="46"/>
      <c r="AT441" s="46"/>
      <c r="AU441" s="46"/>
      <c r="AV441" s="46"/>
      <c r="AW441" s="46"/>
      <c r="AX441" s="46"/>
      <c r="AY441" s="46"/>
      <c r="AZ441" s="46"/>
      <c r="BA441" s="46"/>
      <c r="BB441" s="46"/>
      <c r="BC441" s="46"/>
      <c r="BD441" s="46"/>
      <c r="BE441" s="46"/>
      <c r="BF441" s="46"/>
      <c r="BG441" s="46"/>
      <c r="BH441" s="46"/>
      <c r="BI441" s="46"/>
      <c r="BJ441" s="46"/>
      <c r="BK441" s="46"/>
      <c r="BL441" s="46"/>
      <c r="BM441" s="46"/>
      <c r="BN441" s="46"/>
      <c r="BO441" s="46"/>
      <c r="BP441" s="46"/>
      <c r="BQ441" s="46"/>
      <c r="BR441" s="46"/>
      <c r="BS441" s="46"/>
      <c r="BT441" s="46"/>
      <c r="BU441" s="46"/>
      <c r="BV441" s="46"/>
      <c r="BW441" s="46"/>
      <c r="BX441" s="46"/>
      <c r="BY441" s="46"/>
      <c r="BZ441" s="46"/>
      <c r="CA441" s="46"/>
      <c r="CB441" s="46"/>
      <c r="CC441" s="46"/>
      <c r="CD441" s="46"/>
      <c r="CE441" s="46"/>
      <c r="CF441" s="46"/>
      <c r="CG441" s="46"/>
      <c r="CH441" s="46"/>
    </row>
    <row r="442" spans="1:86" s="2" customFormat="1" ht="12">
      <c r="A442" s="21" t="s">
        <v>98</v>
      </c>
      <c r="B442" s="20" t="s">
        <v>38</v>
      </c>
      <c r="C442" s="20" t="s">
        <v>5</v>
      </c>
      <c r="D442" s="20" t="s">
        <v>47</v>
      </c>
      <c r="E442" s="20" t="s">
        <v>163</v>
      </c>
      <c r="F442" s="20"/>
      <c r="G442" s="102">
        <f>G443</f>
        <v>745</v>
      </c>
      <c r="H442" s="102">
        <f t="shared" ref="H442:I443" si="134">H443</f>
        <v>745</v>
      </c>
      <c r="I442" s="102">
        <f t="shared" si="134"/>
        <v>745</v>
      </c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I442" s="46"/>
      <c r="AJ442" s="46"/>
      <c r="AK442" s="46"/>
      <c r="AL442" s="46"/>
      <c r="AM442" s="46"/>
      <c r="AN442" s="46"/>
      <c r="AO442" s="46"/>
      <c r="AP442" s="46"/>
      <c r="AQ442" s="46"/>
      <c r="AR442" s="46"/>
      <c r="AS442" s="46"/>
      <c r="AT442" s="46"/>
      <c r="AU442" s="46"/>
      <c r="AV442" s="46"/>
      <c r="AW442" s="46"/>
      <c r="AX442" s="46"/>
      <c r="AY442" s="46"/>
      <c r="AZ442" s="46"/>
      <c r="BA442" s="46"/>
      <c r="BB442" s="46"/>
      <c r="BC442" s="46"/>
      <c r="BD442" s="46"/>
      <c r="BE442" s="46"/>
      <c r="BF442" s="46"/>
      <c r="BG442" s="46"/>
      <c r="BH442" s="46"/>
      <c r="BI442" s="46"/>
      <c r="BJ442" s="46"/>
      <c r="BK442" s="46"/>
      <c r="BL442" s="46"/>
      <c r="BM442" s="46"/>
      <c r="BN442" s="46"/>
      <c r="BO442" s="46"/>
      <c r="BP442" s="46"/>
      <c r="BQ442" s="46"/>
      <c r="BR442" s="46"/>
      <c r="BS442" s="46"/>
      <c r="BT442" s="46"/>
      <c r="BU442" s="46"/>
      <c r="BV442" s="46"/>
      <c r="BW442" s="46"/>
      <c r="BX442" s="46"/>
      <c r="BY442" s="46"/>
      <c r="BZ442" s="46"/>
      <c r="CA442" s="46"/>
      <c r="CB442" s="46"/>
      <c r="CC442" s="46"/>
      <c r="CD442" s="46"/>
      <c r="CE442" s="46"/>
      <c r="CF442" s="46"/>
      <c r="CG442" s="46"/>
      <c r="CH442" s="46"/>
    </row>
    <row r="443" spans="1:86" s="2" customFormat="1" ht="12">
      <c r="A443" s="24" t="s">
        <v>67</v>
      </c>
      <c r="B443" s="20" t="s">
        <v>38</v>
      </c>
      <c r="C443" s="20" t="s">
        <v>5</v>
      </c>
      <c r="D443" s="20" t="s">
        <v>47</v>
      </c>
      <c r="E443" s="20" t="s">
        <v>163</v>
      </c>
      <c r="F443" s="20" t="s">
        <v>65</v>
      </c>
      <c r="G443" s="102">
        <f>G444</f>
        <v>745</v>
      </c>
      <c r="H443" s="102">
        <f t="shared" si="134"/>
        <v>745</v>
      </c>
      <c r="I443" s="102">
        <f t="shared" si="134"/>
        <v>745</v>
      </c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I443" s="46"/>
      <c r="AJ443" s="46"/>
      <c r="AK443" s="46"/>
      <c r="AL443" s="46"/>
      <c r="AM443" s="46"/>
      <c r="AN443" s="46"/>
      <c r="AO443" s="46"/>
      <c r="AP443" s="46"/>
      <c r="AQ443" s="46"/>
      <c r="AR443" s="46"/>
      <c r="AS443" s="46"/>
      <c r="AT443" s="46"/>
      <c r="AU443" s="46"/>
      <c r="AV443" s="46"/>
      <c r="AW443" s="46"/>
      <c r="AX443" s="46"/>
      <c r="AY443" s="46"/>
      <c r="AZ443" s="46"/>
      <c r="BA443" s="46"/>
      <c r="BB443" s="46"/>
      <c r="BC443" s="46"/>
      <c r="BD443" s="46"/>
      <c r="BE443" s="46"/>
      <c r="BF443" s="46"/>
      <c r="BG443" s="46"/>
      <c r="BH443" s="46"/>
      <c r="BI443" s="46"/>
      <c r="BJ443" s="46"/>
      <c r="BK443" s="46"/>
      <c r="BL443" s="46"/>
      <c r="BM443" s="46"/>
      <c r="BN443" s="46"/>
      <c r="BO443" s="46"/>
      <c r="BP443" s="46"/>
      <c r="BQ443" s="46"/>
      <c r="BR443" s="46"/>
      <c r="BS443" s="46"/>
      <c r="BT443" s="46"/>
      <c r="BU443" s="46"/>
      <c r="BV443" s="46"/>
      <c r="BW443" s="46"/>
      <c r="BX443" s="46"/>
      <c r="BY443" s="46"/>
      <c r="BZ443" s="46"/>
      <c r="CA443" s="46"/>
      <c r="CB443" s="46"/>
      <c r="CC443" s="46"/>
      <c r="CD443" s="46"/>
      <c r="CE443" s="46"/>
      <c r="CF443" s="46"/>
      <c r="CG443" s="46"/>
      <c r="CH443" s="46"/>
    </row>
    <row r="444" spans="1:86" s="2" customFormat="1" ht="12">
      <c r="A444" s="24" t="s">
        <v>85</v>
      </c>
      <c r="B444" s="20" t="s">
        <v>38</v>
      </c>
      <c r="C444" s="20" t="s">
        <v>5</v>
      </c>
      <c r="D444" s="20" t="s">
        <v>47</v>
      </c>
      <c r="E444" s="20" t="s">
        <v>163</v>
      </c>
      <c r="F444" s="20" t="s">
        <v>66</v>
      </c>
      <c r="G444" s="102">
        <v>745</v>
      </c>
      <c r="H444" s="105">
        <v>745</v>
      </c>
      <c r="I444" s="105">
        <v>745</v>
      </c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I444" s="46"/>
      <c r="AJ444" s="46"/>
      <c r="AK444" s="46"/>
      <c r="AL444" s="46"/>
      <c r="AM444" s="46"/>
      <c r="AN444" s="46"/>
      <c r="AO444" s="46"/>
      <c r="AP444" s="46"/>
      <c r="AQ444" s="46"/>
      <c r="AR444" s="46"/>
      <c r="AS444" s="46"/>
      <c r="AT444" s="46"/>
      <c r="AU444" s="46"/>
      <c r="AV444" s="46"/>
      <c r="AW444" s="46"/>
      <c r="AX444" s="46"/>
      <c r="AY444" s="46"/>
      <c r="AZ444" s="46"/>
      <c r="BA444" s="46"/>
      <c r="BB444" s="46"/>
      <c r="BC444" s="46"/>
      <c r="BD444" s="46"/>
      <c r="BE444" s="46"/>
      <c r="BF444" s="46"/>
      <c r="BG444" s="46"/>
      <c r="BH444" s="46"/>
      <c r="BI444" s="46"/>
      <c r="BJ444" s="46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46"/>
      <c r="BY444" s="46"/>
      <c r="BZ444" s="46"/>
      <c r="CA444" s="46"/>
      <c r="CB444" s="46"/>
      <c r="CC444" s="46"/>
      <c r="CD444" s="46"/>
      <c r="CE444" s="46"/>
      <c r="CF444" s="46"/>
      <c r="CG444" s="46"/>
      <c r="CH444" s="46"/>
    </row>
    <row r="445" spans="1:86" s="2" customFormat="1" ht="12">
      <c r="A445" s="15" t="s">
        <v>2</v>
      </c>
      <c r="B445" s="16" t="s">
        <v>38</v>
      </c>
      <c r="C445" s="16" t="s">
        <v>14</v>
      </c>
      <c r="D445" s="16"/>
      <c r="E445" s="16"/>
      <c r="F445" s="16"/>
      <c r="G445" s="100">
        <f t="shared" ref="G445:I449" si="135">G446</f>
        <v>400</v>
      </c>
      <c r="H445" s="100">
        <f t="shared" si="135"/>
        <v>400</v>
      </c>
      <c r="I445" s="100">
        <f t="shared" si="135"/>
        <v>400</v>
      </c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I445" s="46"/>
      <c r="AJ445" s="46"/>
      <c r="AK445" s="46"/>
      <c r="AL445" s="46"/>
      <c r="AM445" s="46"/>
      <c r="AN445" s="46"/>
      <c r="AO445" s="46"/>
      <c r="AP445" s="46"/>
      <c r="AQ445" s="46"/>
      <c r="AR445" s="46"/>
      <c r="AS445" s="46"/>
      <c r="AT445" s="46"/>
      <c r="AU445" s="46"/>
      <c r="AV445" s="46"/>
      <c r="AW445" s="46"/>
      <c r="AX445" s="46"/>
      <c r="AY445" s="46"/>
      <c r="AZ445" s="46"/>
      <c r="BA445" s="46"/>
      <c r="BB445" s="46"/>
      <c r="BC445" s="46"/>
      <c r="BD445" s="46"/>
      <c r="BE445" s="46"/>
      <c r="BF445" s="46"/>
      <c r="BG445" s="46"/>
      <c r="BH445" s="46"/>
      <c r="BI445" s="46"/>
      <c r="BJ445" s="46"/>
      <c r="BK445" s="46"/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46"/>
      <c r="BX445" s="46"/>
      <c r="BY445" s="46"/>
      <c r="BZ445" s="46"/>
      <c r="CA445" s="46"/>
      <c r="CB445" s="46"/>
      <c r="CC445" s="46"/>
      <c r="CD445" s="46"/>
      <c r="CE445" s="46"/>
      <c r="CF445" s="46"/>
      <c r="CG445" s="46"/>
      <c r="CH445" s="46"/>
    </row>
    <row r="446" spans="1:86" s="2" customFormat="1" ht="12">
      <c r="A446" s="33" t="s">
        <v>39</v>
      </c>
      <c r="B446" s="18" t="s">
        <v>38</v>
      </c>
      <c r="C446" s="18" t="s">
        <v>14</v>
      </c>
      <c r="D446" s="18" t="s">
        <v>10</v>
      </c>
      <c r="E446" s="16"/>
      <c r="F446" s="16"/>
      <c r="G446" s="101">
        <f t="shared" si="135"/>
        <v>400</v>
      </c>
      <c r="H446" s="101">
        <f t="shared" si="135"/>
        <v>400</v>
      </c>
      <c r="I446" s="101">
        <f t="shared" si="135"/>
        <v>400</v>
      </c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I446" s="46"/>
      <c r="AJ446" s="46"/>
      <c r="AK446" s="46"/>
      <c r="AL446" s="46"/>
      <c r="AM446" s="46"/>
      <c r="AN446" s="46"/>
      <c r="AO446" s="46"/>
      <c r="AP446" s="46"/>
      <c r="AQ446" s="46"/>
      <c r="AR446" s="46"/>
      <c r="AS446" s="46"/>
      <c r="AT446" s="46"/>
      <c r="AU446" s="46"/>
      <c r="AV446" s="46"/>
      <c r="AW446" s="46"/>
      <c r="AX446" s="46"/>
      <c r="AY446" s="46"/>
      <c r="AZ446" s="46"/>
      <c r="BA446" s="46"/>
      <c r="BB446" s="46"/>
      <c r="BC446" s="46"/>
      <c r="BD446" s="46"/>
      <c r="BE446" s="46"/>
      <c r="BF446" s="46"/>
      <c r="BG446" s="46"/>
      <c r="BH446" s="46"/>
      <c r="BI446" s="46"/>
      <c r="BJ446" s="46"/>
      <c r="BK446" s="46"/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46"/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</row>
    <row r="447" spans="1:86" s="2" customFormat="1" ht="24">
      <c r="A447" s="21" t="s">
        <v>290</v>
      </c>
      <c r="B447" s="20" t="s">
        <v>38</v>
      </c>
      <c r="C447" s="20" t="s">
        <v>14</v>
      </c>
      <c r="D447" s="20" t="s">
        <v>10</v>
      </c>
      <c r="E447" s="20" t="s">
        <v>161</v>
      </c>
      <c r="F447" s="20"/>
      <c r="G447" s="102">
        <f t="shared" si="135"/>
        <v>400</v>
      </c>
      <c r="H447" s="102">
        <f t="shared" si="135"/>
        <v>400</v>
      </c>
      <c r="I447" s="102">
        <f t="shared" si="135"/>
        <v>400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12">
      <c r="A448" s="55" t="s">
        <v>216</v>
      </c>
      <c r="B448" s="20" t="s">
        <v>38</v>
      </c>
      <c r="C448" s="20" t="s">
        <v>14</v>
      </c>
      <c r="D448" s="20" t="s">
        <v>10</v>
      </c>
      <c r="E448" s="20" t="s">
        <v>164</v>
      </c>
      <c r="F448" s="20"/>
      <c r="G448" s="102">
        <f t="shared" si="135"/>
        <v>400</v>
      </c>
      <c r="H448" s="102">
        <f t="shared" si="135"/>
        <v>400</v>
      </c>
      <c r="I448" s="102">
        <f t="shared" si="135"/>
        <v>400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24" t="s">
        <v>67</v>
      </c>
      <c r="B449" s="20" t="s">
        <v>38</v>
      </c>
      <c r="C449" s="20" t="s">
        <v>14</v>
      </c>
      <c r="D449" s="20" t="s">
        <v>10</v>
      </c>
      <c r="E449" s="20" t="s">
        <v>164</v>
      </c>
      <c r="F449" s="20" t="s">
        <v>65</v>
      </c>
      <c r="G449" s="102">
        <f t="shared" si="135"/>
        <v>400</v>
      </c>
      <c r="H449" s="102">
        <f t="shared" si="135"/>
        <v>400</v>
      </c>
      <c r="I449" s="102">
        <f t="shared" si="135"/>
        <v>400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4" t="s">
        <v>85</v>
      </c>
      <c r="B450" s="20" t="s">
        <v>38</v>
      </c>
      <c r="C450" s="20" t="s">
        <v>14</v>
      </c>
      <c r="D450" s="20" t="s">
        <v>10</v>
      </c>
      <c r="E450" s="20" t="s">
        <v>164</v>
      </c>
      <c r="F450" s="20" t="s">
        <v>66</v>
      </c>
      <c r="G450" s="102">
        <v>400</v>
      </c>
      <c r="H450" s="105">
        <v>400</v>
      </c>
      <c r="I450" s="105">
        <v>400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5" t="s">
        <v>45</v>
      </c>
      <c r="B451" s="16" t="s">
        <v>38</v>
      </c>
      <c r="C451" s="16" t="s">
        <v>8</v>
      </c>
      <c r="D451" s="16"/>
      <c r="E451" s="16"/>
      <c r="F451" s="26"/>
      <c r="G451" s="100">
        <f>G452</f>
        <v>2728</v>
      </c>
      <c r="H451" s="100">
        <f t="shared" ref="H451:I459" si="136">H452</f>
        <v>2728</v>
      </c>
      <c r="I451" s="100">
        <f t="shared" si="136"/>
        <v>2728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>
      <c r="A452" s="22" t="s">
        <v>132</v>
      </c>
      <c r="B452" s="18" t="s">
        <v>38</v>
      </c>
      <c r="C452" s="18" t="s">
        <v>8</v>
      </c>
      <c r="D452" s="18" t="s">
        <v>5</v>
      </c>
      <c r="E452" s="18"/>
      <c r="F452" s="42"/>
      <c r="G452" s="101">
        <f>G457+G453</f>
        <v>2728</v>
      </c>
      <c r="H452" s="101">
        <f>H457+H453</f>
        <v>2728</v>
      </c>
      <c r="I452" s="101">
        <f>I457+I453</f>
        <v>2728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24">
      <c r="A453" s="21" t="s">
        <v>290</v>
      </c>
      <c r="B453" s="20" t="s">
        <v>38</v>
      </c>
      <c r="C453" s="20" t="s">
        <v>8</v>
      </c>
      <c r="D453" s="20" t="s">
        <v>5</v>
      </c>
      <c r="E453" s="20" t="s">
        <v>161</v>
      </c>
      <c r="F453" s="23"/>
      <c r="G453" s="102">
        <f t="shared" ref="G453:I455" si="137">G454</f>
        <v>2728</v>
      </c>
      <c r="H453" s="102">
        <f t="shared" si="137"/>
        <v>2728</v>
      </c>
      <c r="I453" s="102">
        <f t="shared" si="137"/>
        <v>2728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21" t="s">
        <v>201</v>
      </c>
      <c r="B454" s="20" t="s">
        <v>38</v>
      </c>
      <c r="C454" s="20" t="s">
        <v>8</v>
      </c>
      <c r="D454" s="20" t="s">
        <v>5</v>
      </c>
      <c r="E454" s="20" t="s">
        <v>446</v>
      </c>
      <c r="F454" s="23"/>
      <c r="G454" s="102">
        <f t="shared" si="137"/>
        <v>2728</v>
      </c>
      <c r="H454" s="102">
        <f t="shared" si="137"/>
        <v>2728</v>
      </c>
      <c r="I454" s="102">
        <f t="shared" si="137"/>
        <v>2728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>
      <c r="A455" s="24" t="s">
        <v>67</v>
      </c>
      <c r="B455" s="20" t="s">
        <v>38</v>
      </c>
      <c r="C455" s="20" t="s">
        <v>8</v>
      </c>
      <c r="D455" s="20" t="s">
        <v>5</v>
      </c>
      <c r="E455" s="20" t="s">
        <v>446</v>
      </c>
      <c r="F455" s="23" t="s">
        <v>65</v>
      </c>
      <c r="G455" s="102">
        <f t="shared" si="137"/>
        <v>2728</v>
      </c>
      <c r="H455" s="102">
        <f t="shared" si="137"/>
        <v>2728</v>
      </c>
      <c r="I455" s="102">
        <f t="shared" si="137"/>
        <v>2728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24" t="s">
        <v>85</v>
      </c>
      <c r="B456" s="20" t="s">
        <v>38</v>
      </c>
      <c r="C456" s="20" t="s">
        <v>8</v>
      </c>
      <c r="D456" s="20" t="s">
        <v>5</v>
      </c>
      <c r="E456" s="20" t="s">
        <v>446</v>
      </c>
      <c r="F456" s="23" t="s">
        <v>66</v>
      </c>
      <c r="G456" s="102">
        <v>2728</v>
      </c>
      <c r="H456" s="102">
        <v>2728</v>
      </c>
      <c r="I456" s="102">
        <v>2728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24" hidden="1">
      <c r="A457" s="21" t="s">
        <v>275</v>
      </c>
      <c r="B457" s="20" t="s">
        <v>38</v>
      </c>
      <c r="C457" s="20" t="s">
        <v>8</v>
      </c>
      <c r="D457" s="20" t="s">
        <v>5</v>
      </c>
      <c r="E457" s="20" t="s">
        <v>236</v>
      </c>
      <c r="F457" s="23"/>
      <c r="G457" s="102">
        <f>G458</f>
        <v>0</v>
      </c>
      <c r="H457" s="102">
        <f t="shared" si="136"/>
        <v>0</v>
      </c>
      <c r="I457" s="102">
        <f t="shared" si="136"/>
        <v>0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 hidden="1">
      <c r="A458" s="21" t="s">
        <v>201</v>
      </c>
      <c r="B458" s="20" t="s">
        <v>38</v>
      </c>
      <c r="C458" s="20" t="s">
        <v>8</v>
      </c>
      <c r="D458" s="20" t="s">
        <v>5</v>
      </c>
      <c r="E458" s="20" t="s">
        <v>237</v>
      </c>
      <c r="F458" s="23"/>
      <c r="G458" s="102">
        <f>G459</f>
        <v>0</v>
      </c>
      <c r="H458" s="102">
        <f t="shared" si="136"/>
        <v>0</v>
      </c>
      <c r="I458" s="102">
        <f t="shared" si="136"/>
        <v>0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12" hidden="1">
      <c r="A459" s="24" t="s">
        <v>67</v>
      </c>
      <c r="B459" s="20" t="s">
        <v>38</v>
      </c>
      <c r="C459" s="20" t="s">
        <v>8</v>
      </c>
      <c r="D459" s="20" t="s">
        <v>5</v>
      </c>
      <c r="E459" s="20" t="s">
        <v>237</v>
      </c>
      <c r="F459" s="23" t="s">
        <v>65</v>
      </c>
      <c r="G459" s="102">
        <f>G460</f>
        <v>0</v>
      </c>
      <c r="H459" s="102">
        <f t="shared" si="136"/>
        <v>0</v>
      </c>
      <c r="I459" s="102">
        <f t="shared" si="136"/>
        <v>0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 hidden="1">
      <c r="A460" s="24" t="s">
        <v>85</v>
      </c>
      <c r="B460" s="20" t="s">
        <v>38</v>
      </c>
      <c r="C460" s="20" t="s">
        <v>8</v>
      </c>
      <c r="D460" s="20" t="s">
        <v>5</v>
      </c>
      <c r="E460" s="20" t="s">
        <v>237</v>
      </c>
      <c r="F460" s="23" t="s">
        <v>66</v>
      </c>
      <c r="G460" s="102"/>
      <c r="H460" s="105"/>
      <c r="I460" s="105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6" customFormat="1" ht="12" hidden="1">
      <c r="A461" s="15" t="s">
        <v>314</v>
      </c>
      <c r="B461" s="32">
        <v>801</v>
      </c>
      <c r="C461" s="16" t="s">
        <v>15</v>
      </c>
      <c r="D461" s="16"/>
      <c r="E461" s="16"/>
      <c r="F461" s="26"/>
      <c r="G461" s="100">
        <f t="shared" ref="G461:G468" si="138">G462</f>
        <v>0</v>
      </c>
      <c r="H461" s="108"/>
      <c r="I461" s="108"/>
      <c r="J461" s="2"/>
      <c r="K461" s="2"/>
      <c r="L461" s="2"/>
      <c r="M461" s="2"/>
    </row>
    <row r="462" spans="1:86" s="53" customFormat="1" ht="12" hidden="1">
      <c r="A462" s="33" t="s">
        <v>313</v>
      </c>
      <c r="B462" s="34">
        <v>801</v>
      </c>
      <c r="C462" s="18" t="s">
        <v>15</v>
      </c>
      <c r="D462" s="18" t="s">
        <v>8</v>
      </c>
      <c r="E462" s="18"/>
      <c r="F462" s="42"/>
      <c r="G462" s="101">
        <f t="shared" si="138"/>
        <v>0</v>
      </c>
      <c r="H462" s="109"/>
      <c r="I462" s="109"/>
      <c r="J462" s="5"/>
      <c r="K462" s="5"/>
      <c r="L462" s="5"/>
      <c r="M462" s="5"/>
    </row>
    <row r="463" spans="1:86" s="2" customFormat="1" ht="24" hidden="1">
      <c r="A463" s="24" t="s">
        <v>318</v>
      </c>
      <c r="B463" s="30">
        <v>801</v>
      </c>
      <c r="C463" s="20" t="s">
        <v>15</v>
      </c>
      <c r="D463" s="20" t="s">
        <v>8</v>
      </c>
      <c r="E463" s="20" t="s">
        <v>315</v>
      </c>
      <c r="F463" s="23"/>
      <c r="G463" s="102">
        <f>G467+G464</f>
        <v>0</v>
      </c>
      <c r="H463" s="103"/>
      <c r="I463" s="103"/>
    </row>
    <row r="464" spans="1:86" s="2" customFormat="1" ht="12" hidden="1">
      <c r="A464" s="21" t="s">
        <v>222</v>
      </c>
      <c r="B464" s="30">
        <v>801</v>
      </c>
      <c r="C464" s="20" t="s">
        <v>15</v>
      </c>
      <c r="D464" s="20" t="s">
        <v>8</v>
      </c>
      <c r="E464" s="20" t="s">
        <v>319</v>
      </c>
      <c r="F464" s="23"/>
      <c r="G464" s="102">
        <f>G465</f>
        <v>0</v>
      </c>
      <c r="H464" s="103"/>
      <c r="I464" s="103"/>
    </row>
    <row r="465" spans="1:86" s="2" customFormat="1" ht="12" hidden="1">
      <c r="A465" s="29" t="s">
        <v>69</v>
      </c>
      <c r="B465" s="30">
        <v>801</v>
      </c>
      <c r="C465" s="20" t="s">
        <v>15</v>
      </c>
      <c r="D465" s="20" t="s">
        <v>8</v>
      </c>
      <c r="E465" s="20" t="s">
        <v>319</v>
      </c>
      <c r="F465" s="23" t="s">
        <v>22</v>
      </c>
      <c r="G465" s="102">
        <f>G466</f>
        <v>0</v>
      </c>
      <c r="H465" s="103"/>
      <c r="I465" s="103"/>
    </row>
    <row r="466" spans="1:86" s="2" customFormat="1" ht="12" hidden="1">
      <c r="A466" s="21" t="s">
        <v>269</v>
      </c>
      <c r="B466" s="30">
        <v>801</v>
      </c>
      <c r="C466" s="20" t="s">
        <v>15</v>
      </c>
      <c r="D466" s="20" t="s">
        <v>8</v>
      </c>
      <c r="E466" s="20" t="s">
        <v>319</v>
      </c>
      <c r="F466" s="23" t="s">
        <v>270</v>
      </c>
      <c r="G466" s="102">
        <v>0</v>
      </c>
      <c r="H466" s="103"/>
      <c r="I466" s="103"/>
    </row>
    <row r="467" spans="1:86" s="2" customFormat="1" ht="12" hidden="1">
      <c r="A467" s="21" t="s">
        <v>222</v>
      </c>
      <c r="B467" s="30">
        <v>801</v>
      </c>
      <c r="C467" s="20" t="s">
        <v>15</v>
      </c>
      <c r="D467" s="20" t="s">
        <v>8</v>
      </c>
      <c r="E467" s="20" t="s">
        <v>319</v>
      </c>
      <c r="F467" s="23"/>
      <c r="G467" s="102">
        <f t="shared" si="138"/>
        <v>0</v>
      </c>
      <c r="H467" s="103"/>
      <c r="I467" s="103"/>
    </row>
    <row r="468" spans="1:86" s="2" customFormat="1" ht="12" hidden="1">
      <c r="A468" s="24" t="s">
        <v>67</v>
      </c>
      <c r="B468" s="30">
        <v>801</v>
      </c>
      <c r="C468" s="20" t="s">
        <v>15</v>
      </c>
      <c r="D468" s="20" t="s">
        <v>8</v>
      </c>
      <c r="E468" s="20" t="s">
        <v>319</v>
      </c>
      <c r="F468" s="23" t="s">
        <v>65</v>
      </c>
      <c r="G468" s="102">
        <f t="shared" si="138"/>
        <v>0</v>
      </c>
      <c r="H468" s="103"/>
      <c r="I468" s="103"/>
    </row>
    <row r="469" spans="1:86" s="2" customFormat="1" ht="12" hidden="1">
      <c r="A469" s="24" t="s">
        <v>85</v>
      </c>
      <c r="B469" s="30">
        <v>801</v>
      </c>
      <c r="C469" s="20" t="s">
        <v>15</v>
      </c>
      <c r="D469" s="20" t="s">
        <v>8</v>
      </c>
      <c r="E469" s="20" t="s">
        <v>319</v>
      </c>
      <c r="F469" s="23" t="s">
        <v>66</v>
      </c>
      <c r="G469" s="102"/>
      <c r="H469" s="103"/>
      <c r="I469" s="103"/>
    </row>
    <row r="470" spans="1:86" s="2" customFormat="1" ht="3" customHeight="1">
      <c r="A470" s="21"/>
      <c r="B470" s="20"/>
      <c r="C470" s="20"/>
      <c r="D470" s="20"/>
      <c r="E470" s="20"/>
      <c r="F470" s="20"/>
      <c r="G470" s="102"/>
      <c r="H470" s="105"/>
      <c r="I470" s="105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5" t="s">
        <v>36</v>
      </c>
      <c r="B471" s="16" t="s">
        <v>48</v>
      </c>
      <c r="C471" s="20"/>
      <c r="D471" s="20"/>
      <c r="E471" s="20"/>
      <c r="F471" s="20"/>
      <c r="G471" s="100">
        <f>G472+G681+G718</f>
        <v>452630.80000000005</v>
      </c>
      <c r="H471" s="100">
        <f>H472+H681+H718</f>
        <v>443923.8</v>
      </c>
      <c r="I471" s="100">
        <f>I472+I681+I718</f>
        <v>466355.4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11" customFormat="1" ht="12">
      <c r="A472" s="25" t="s">
        <v>35</v>
      </c>
      <c r="B472" s="16" t="s">
        <v>48</v>
      </c>
      <c r="C472" s="16" t="s">
        <v>9</v>
      </c>
      <c r="D472" s="16"/>
      <c r="E472" s="16"/>
      <c r="F472" s="16"/>
      <c r="G472" s="100">
        <f>G473+G523+G630+G664+G597</f>
        <v>437739.9</v>
      </c>
      <c r="H472" s="100">
        <f>H473+H523+H630+H664+H597</f>
        <v>428207.1</v>
      </c>
      <c r="I472" s="100">
        <f>I473+I523+I630+I664+I597</f>
        <v>457150.80000000005</v>
      </c>
      <c r="J472" s="44"/>
      <c r="K472" s="44"/>
      <c r="L472" s="44"/>
      <c r="M472" s="44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  <c r="AB472" s="48"/>
      <c r="AC472" s="48"/>
      <c r="AD472" s="48"/>
      <c r="AE472" s="48"/>
      <c r="AF472" s="48"/>
      <c r="AG472" s="48"/>
      <c r="AH472" s="48"/>
      <c r="AI472" s="48"/>
      <c r="AJ472" s="48"/>
      <c r="AK472" s="48"/>
      <c r="AL472" s="48"/>
      <c r="AM472" s="48"/>
      <c r="AN472" s="48"/>
      <c r="AO472" s="48"/>
      <c r="AP472" s="48"/>
      <c r="AQ472" s="48"/>
      <c r="AR472" s="48"/>
      <c r="AS472" s="48"/>
      <c r="AT472" s="48"/>
      <c r="AU472" s="48"/>
      <c r="AV472" s="48"/>
      <c r="AW472" s="48"/>
      <c r="AX472" s="48"/>
      <c r="AY472" s="48"/>
      <c r="AZ472" s="48"/>
      <c r="BA472" s="48"/>
      <c r="BB472" s="48"/>
      <c r="BC472" s="48"/>
      <c r="BD472" s="48"/>
      <c r="BE472" s="48"/>
      <c r="BF472" s="48"/>
      <c r="BG472" s="48"/>
      <c r="BH472" s="48"/>
      <c r="BI472" s="48"/>
      <c r="BJ472" s="48"/>
      <c r="BK472" s="48"/>
      <c r="BL472" s="48"/>
      <c r="BM472" s="48"/>
      <c r="BN472" s="48"/>
      <c r="BO472" s="48"/>
      <c r="BP472" s="48"/>
      <c r="BQ472" s="48"/>
      <c r="BR472" s="48"/>
      <c r="BS472" s="48"/>
      <c r="BT472" s="48"/>
      <c r="BU472" s="48"/>
      <c r="BV472" s="48"/>
      <c r="BW472" s="48"/>
      <c r="BX472" s="48"/>
      <c r="BY472" s="48"/>
      <c r="BZ472" s="48"/>
      <c r="CA472" s="48"/>
      <c r="CB472" s="48"/>
      <c r="CC472" s="48"/>
      <c r="CD472" s="48"/>
      <c r="CE472" s="48"/>
      <c r="CF472" s="48"/>
      <c r="CG472" s="48"/>
      <c r="CH472" s="48"/>
    </row>
    <row r="473" spans="1:86" s="11" customFormat="1" ht="12">
      <c r="A473" s="22" t="s">
        <v>23</v>
      </c>
      <c r="B473" s="18" t="s">
        <v>48</v>
      </c>
      <c r="C473" s="18" t="s">
        <v>9</v>
      </c>
      <c r="D473" s="18" t="s">
        <v>5</v>
      </c>
      <c r="E473" s="19"/>
      <c r="F473" s="19"/>
      <c r="G473" s="101">
        <f>G474</f>
        <v>112941.69999999998</v>
      </c>
      <c r="H473" s="101">
        <f t="shared" ref="H473:I473" si="139">H474</f>
        <v>115566.8</v>
      </c>
      <c r="I473" s="101">
        <f t="shared" si="139"/>
        <v>123238.19999999998</v>
      </c>
      <c r="J473" s="44"/>
      <c r="K473" s="44"/>
      <c r="L473" s="44"/>
      <c r="M473" s="44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  <c r="AF473" s="48"/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  <c r="AX473" s="48"/>
      <c r="AY473" s="48"/>
      <c r="AZ473" s="48"/>
      <c r="BA473" s="48"/>
      <c r="BB473" s="48"/>
      <c r="BC473" s="48"/>
      <c r="BD473" s="48"/>
      <c r="BE473" s="48"/>
      <c r="BF473" s="48"/>
      <c r="BG473" s="48"/>
      <c r="BH473" s="48"/>
      <c r="BI473" s="48"/>
      <c r="BJ473" s="48"/>
      <c r="BK473" s="48"/>
      <c r="BL473" s="48"/>
      <c r="BM473" s="48"/>
      <c r="BN473" s="48"/>
      <c r="BO473" s="48"/>
      <c r="BP473" s="48"/>
      <c r="BQ473" s="48"/>
      <c r="BR473" s="48"/>
      <c r="BS473" s="48"/>
      <c r="BT473" s="48"/>
      <c r="BU473" s="48"/>
      <c r="BV473" s="48"/>
      <c r="BW473" s="48"/>
      <c r="BX473" s="48"/>
      <c r="BY473" s="48"/>
      <c r="BZ473" s="48"/>
      <c r="CA473" s="48"/>
      <c r="CB473" s="48"/>
      <c r="CC473" s="48"/>
      <c r="CD473" s="48"/>
      <c r="CE473" s="48"/>
      <c r="CF473" s="48"/>
      <c r="CG473" s="48"/>
      <c r="CH473" s="48"/>
    </row>
    <row r="474" spans="1:86" s="11" customFormat="1" ht="24">
      <c r="A474" s="21" t="s">
        <v>331</v>
      </c>
      <c r="B474" s="20" t="s">
        <v>48</v>
      </c>
      <c r="C474" s="20" t="s">
        <v>9</v>
      </c>
      <c r="D474" s="20" t="s">
        <v>5</v>
      </c>
      <c r="E474" s="20" t="s">
        <v>165</v>
      </c>
      <c r="F474" s="20"/>
      <c r="G474" s="102">
        <f>G475+G510+G494</f>
        <v>112941.69999999998</v>
      </c>
      <c r="H474" s="102">
        <f>H475+H510+H494</f>
        <v>115566.8</v>
      </c>
      <c r="I474" s="102">
        <f>I475+I510+I494</f>
        <v>123238.19999999998</v>
      </c>
      <c r="J474" s="44"/>
      <c r="K474" s="44"/>
      <c r="L474" s="44"/>
      <c r="M474" s="44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  <c r="AF474" s="48"/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  <c r="AX474" s="48"/>
      <c r="AY474" s="48"/>
      <c r="AZ474" s="48"/>
      <c r="BA474" s="48"/>
      <c r="BB474" s="48"/>
      <c r="BC474" s="48"/>
      <c r="BD474" s="48"/>
      <c r="BE474" s="48"/>
      <c r="BF474" s="48"/>
      <c r="BG474" s="48"/>
      <c r="BH474" s="48"/>
      <c r="BI474" s="48"/>
      <c r="BJ474" s="48"/>
      <c r="BK474" s="48"/>
      <c r="BL474" s="48"/>
      <c r="BM474" s="48"/>
      <c r="BN474" s="48"/>
      <c r="BO474" s="48"/>
      <c r="BP474" s="48"/>
      <c r="BQ474" s="48"/>
      <c r="BR474" s="48"/>
      <c r="BS474" s="48"/>
      <c r="BT474" s="48"/>
      <c r="BU474" s="48"/>
      <c r="BV474" s="48"/>
      <c r="BW474" s="48"/>
      <c r="BX474" s="48"/>
      <c r="BY474" s="48"/>
      <c r="BZ474" s="48"/>
      <c r="CA474" s="48"/>
      <c r="CB474" s="48"/>
      <c r="CC474" s="48"/>
      <c r="CD474" s="48"/>
      <c r="CE474" s="48"/>
      <c r="CF474" s="48"/>
      <c r="CG474" s="48"/>
      <c r="CH474" s="48"/>
    </row>
    <row r="475" spans="1:86" s="5" customFormat="1" ht="12">
      <c r="A475" s="21" t="s">
        <v>332</v>
      </c>
      <c r="B475" s="20" t="s">
        <v>48</v>
      </c>
      <c r="C475" s="20" t="s">
        <v>9</v>
      </c>
      <c r="D475" s="20" t="s">
        <v>5</v>
      </c>
      <c r="E475" s="20" t="s">
        <v>166</v>
      </c>
      <c r="F475" s="20"/>
      <c r="G475" s="102">
        <f>G476+G479+G485+G482+G488+G491</f>
        <v>107059.29999999999</v>
      </c>
      <c r="H475" s="102">
        <f t="shared" ref="H475:I475" si="140">H476+H479+H485+H482+H488+H491</f>
        <v>108208.5</v>
      </c>
      <c r="I475" s="102">
        <f t="shared" si="140"/>
        <v>115619.79999999999</v>
      </c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  <c r="AC475" s="45"/>
      <c r="AD475" s="45"/>
      <c r="AE475" s="45"/>
      <c r="AF475" s="45"/>
      <c r="AG475" s="45"/>
      <c r="AH475" s="45"/>
      <c r="AI475" s="45"/>
      <c r="AJ475" s="45"/>
      <c r="AK475" s="45"/>
      <c r="AL475" s="45"/>
      <c r="AM475" s="45"/>
      <c r="AN475" s="45"/>
      <c r="AO475" s="45"/>
      <c r="AP475" s="45"/>
      <c r="AQ475" s="45"/>
      <c r="AR475" s="45"/>
      <c r="AS475" s="45"/>
      <c r="AT475" s="45"/>
      <c r="AU475" s="45"/>
      <c r="AV475" s="45"/>
      <c r="AW475" s="45"/>
      <c r="AX475" s="45"/>
      <c r="AY475" s="45"/>
      <c r="AZ475" s="45"/>
      <c r="BA475" s="45"/>
      <c r="BB475" s="45"/>
      <c r="BC475" s="45"/>
      <c r="BD475" s="45"/>
      <c r="BE475" s="45"/>
      <c r="BF475" s="45"/>
      <c r="BG475" s="45"/>
      <c r="BH475" s="45"/>
      <c r="BI475" s="45"/>
      <c r="BJ475" s="45"/>
      <c r="BK475" s="45"/>
      <c r="BL475" s="45"/>
      <c r="BM475" s="45"/>
      <c r="BN475" s="45"/>
      <c r="BO475" s="45"/>
      <c r="BP475" s="45"/>
      <c r="BQ475" s="45"/>
      <c r="BR475" s="45"/>
      <c r="BS475" s="45"/>
      <c r="BT475" s="45"/>
      <c r="BU475" s="45"/>
      <c r="BV475" s="45"/>
      <c r="BW475" s="45"/>
      <c r="BX475" s="45"/>
      <c r="BY475" s="45"/>
      <c r="BZ475" s="45"/>
      <c r="CA475" s="45"/>
      <c r="CB475" s="45"/>
      <c r="CC475" s="45"/>
      <c r="CD475" s="45"/>
      <c r="CE475" s="45"/>
      <c r="CF475" s="45"/>
      <c r="CG475" s="45"/>
      <c r="CH475" s="45"/>
    </row>
    <row r="476" spans="1:86" s="2" customFormat="1" ht="12">
      <c r="A476" s="21" t="s">
        <v>125</v>
      </c>
      <c r="B476" s="20" t="s">
        <v>48</v>
      </c>
      <c r="C476" s="20" t="s">
        <v>9</v>
      </c>
      <c r="D476" s="20" t="s">
        <v>5</v>
      </c>
      <c r="E476" s="20" t="s">
        <v>167</v>
      </c>
      <c r="F476" s="20"/>
      <c r="G476" s="102">
        <f>G477</f>
        <v>59298.1</v>
      </c>
      <c r="H476" s="102">
        <f t="shared" ref="H476:I477" si="141">H477</f>
        <v>59831.199999999997</v>
      </c>
      <c r="I476" s="102">
        <f t="shared" si="141"/>
        <v>65404.2</v>
      </c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I476" s="46"/>
      <c r="AJ476" s="46"/>
      <c r="AK476" s="46"/>
      <c r="AL476" s="46"/>
      <c r="AM476" s="46"/>
      <c r="AN476" s="46"/>
      <c r="AO476" s="46"/>
      <c r="AP476" s="46"/>
      <c r="AQ476" s="46"/>
      <c r="AR476" s="46"/>
      <c r="AS476" s="46"/>
      <c r="AT476" s="46"/>
      <c r="AU476" s="46"/>
      <c r="AV476" s="46"/>
      <c r="AW476" s="46"/>
      <c r="AX476" s="46"/>
      <c r="AY476" s="46"/>
      <c r="AZ476" s="46"/>
      <c r="BA476" s="46"/>
      <c r="BB476" s="46"/>
      <c r="BC476" s="46"/>
      <c r="BD476" s="46"/>
      <c r="BE476" s="46"/>
      <c r="BF476" s="46"/>
      <c r="BG476" s="46"/>
      <c r="BH476" s="46"/>
      <c r="BI476" s="46"/>
      <c r="BJ476" s="46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</row>
    <row r="477" spans="1:86" s="2" customFormat="1" ht="12">
      <c r="A477" s="21" t="s">
        <v>113</v>
      </c>
      <c r="B477" s="20" t="s">
        <v>48</v>
      </c>
      <c r="C477" s="20" t="s">
        <v>9</v>
      </c>
      <c r="D477" s="20" t="s">
        <v>5</v>
      </c>
      <c r="E477" s="20" t="s">
        <v>167</v>
      </c>
      <c r="F477" s="20" t="s">
        <v>92</v>
      </c>
      <c r="G477" s="102">
        <f>G478</f>
        <v>59298.1</v>
      </c>
      <c r="H477" s="102">
        <f t="shared" si="141"/>
        <v>59831.199999999997</v>
      </c>
      <c r="I477" s="102">
        <f t="shared" si="141"/>
        <v>65404.2</v>
      </c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I477" s="46"/>
      <c r="AJ477" s="46"/>
      <c r="AK477" s="46"/>
      <c r="AL477" s="46"/>
      <c r="AM477" s="46"/>
      <c r="AN477" s="46"/>
      <c r="AO477" s="46"/>
      <c r="AP477" s="46"/>
      <c r="AQ477" s="46"/>
      <c r="AR477" s="46"/>
      <c r="AS477" s="46"/>
      <c r="AT477" s="46"/>
      <c r="AU477" s="46"/>
      <c r="AV477" s="46"/>
      <c r="AW477" s="46"/>
      <c r="AX477" s="46"/>
      <c r="AY477" s="46"/>
      <c r="AZ477" s="46"/>
      <c r="BA477" s="46"/>
      <c r="BB477" s="46"/>
      <c r="BC477" s="46"/>
      <c r="BD477" s="46"/>
      <c r="BE477" s="46"/>
      <c r="BF477" s="46"/>
      <c r="BG477" s="46"/>
      <c r="BH477" s="46"/>
      <c r="BI477" s="46"/>
      <c r="BJ477" s="46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</row>
    <row r="478" spans="1:86" s="2" customFormat="1" ht="12">
      <c r="A478" s="21" t="s">
        <v>205</v>
      </c>
      <c r="B478" s="20" t="s">
        <v>48</v>
      </c>
      <c r="C478" s="20" t="s">
        <v>9</v>
      </c>
      <c r="D478" s="20" t="s">
        <v>5</v>
      </c>
      <c r="E478" s="20" t="s">
        <v>167</v>
      </c>
      <c r="F478" s="20" t="s">
        <v>206</v>
      </c>
      <c r="G478" s="102">
        <f>54886.1+4412</f>
        <v>59298.1</v>
      </c>
      <c r="H478" s="105">
        <v>59831.199999999997</v>
      </c>
      <c r="I478" s="105">
        <v>65404.2</v>
      </c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I478" s="46"/>
      <c r="AJ478" s="46"/>
      <c r="AK478" s="46"/>
      <c r="AL478" s="46"/>
      <c r="AM478" s="46"/>
      <c r="AN478" s="46"/>
      <c r="AO478" s="46"/>
      <c r="AP478" s="46"/>
      <c r="AQ478" s="46"/>
      <c r="AR478" s="46"/>
      <c r="AS478" s="46"/>
      <c r="AT478" s="46"/>
      <c r="AU478" s="46"/>
      <c r="AV478" s="46"/>
      <c r="AW478" s="46"/>
      <c r="AX478" s="46"/>
      <c r="AY478" s="46"/>
      <c r="AZ478" s="46"/>
      <c r="BA478" s="46"/>
      <c r="BB478" s="46"/>
      <c r="BC478" s="46"/>
      <c r="BD478" s="46"/>
      <c r="BE478" s="46"/>
      <c r="BF478" s="46"/>
      <c r="BG478" s="46"/>
      <c r="BH478" s="46"/>
      <c r="BI478" s="46"/>
      <c r="BJ478" s="46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</row>
    <row r="479" spans="1:86" s="2" customFormat="1" ht="12">
      <c r="A479" s="21" t="s">
        <v>72</v>
      </c>
      <c r="B479" s="20" t="s">
        <v>48</v>
      </c>
      <c r="C479" s="20" t="s">
        <v>9</v>
      </c>
      <c r="D479" s="20" t="s">
        <v>5</v>
      </c>
      <c r="E479" s="20" t="s">
        <v>168</v>
      </c>
      <c r="F479" s="20"/>
      <c r="G479" s="102">
        <f>G480</f>
        <v>47761.2</v>
      </c>
      <c r="H479" s="102">
        <f t="shared" ref="H479:I480" si="142">H480</f>
        <v>48377.3</v>
      </c>
      <c r="I479" s="102">
        <f t="shared" si="142"/>
        <v>50215.6</v>
      </c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I479" s="46"/>
      <c r="AJ479" s="46"/>
      <c r="AK479" s="46"/>
      <c r="AL479" s="46"/>
      <c r="AM479" s="46"/>
      <c r="AN479" s="46"/>
      <c r="AO479" s="46"/>
      <c r="AP479" s="46"/>
      <c r="AQ479" s="46"/>
      <c r="AR479" s="46"/>
      <c r="AS479" s="46"/>
      <c r="AT479" s="46"/>
      <c r="AU479" s="46"/>
      <c r="AV479" s="46"/>
      <c r="AW479" s="46"/>
      <c r="AX479" s="46"/>
      <c r="AY479" s="46"/>
      <c r="AZ479" s="46"/>
      <c r="BA479" s="46"/>
      <c r="BB479" s="46"/>
      <c r="BC479" s="46"/>
      <c r="BD479" s="46"/>
      <c r="BE479" s="46"/>
      <c r="BF479" s="46"/>
      <c r="BG479" s="46"/>
      <c r="BH479" s="46"/>
      <c r="BI479" s="46"/>
      <c r="BJ479" s="46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</row>
    <row r="480" spans="1:86" s="2" customFormat="1" ht="12">
      <c r="A480" s="21" t="s">
        <v>113</v>
      </c>
      <c r="B480" s="20" t="s">
        <v>48</v>
      </c>
      <c r="C480" s="20" t="s">
        <v>9</v>
      </c>
      <c r="D480" s="20" t="s">
        <v>5</v>
      </c>
      <c r="E480" s="20" t="s">
        <v>168</v>
      </c>
      <c r="F480" s="20" t="s">
        <v>92</v>
      </c>
      <c r="G480" s="102">
        <f>G481</f>
        <v>47761.2</v>
      </c>
      <c r="H480" s="102">
        <f t="shared" si="142"/>
        <v>48377.3</v>
      </c>
      <c r="I480" s="102">
        <f t="shared" si="142"/>
        <v>50215.6</v>
      </c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I480" s="46"/>
      <c r="AJ480" s="46"/>
      <c r="AK480" s="46"/>
      <c r="AL480" s="46"/>
      <c r="AM480" s="46"/>
      <c r="AN480" s="46"/>
      <c r="AO480" s="46"/>
      <c r="AP480" s="46"/>
      <c r="AQ480" s="46"/>
      <c r="AR480" s="46"/>
      <c r="AS480" s="46"/>
      <c r="AT480" s="46"/>
      <c r="AU480" s="46"/>
      <c r="AV480" s="46"/>
      <c r="AW480" s="46"/>
      <c r="AX480" s="46"/>
      <c r="AY480" s="46"/>
      <c r="AZ480" s="46"/>
      <c r="BA480" s="46"/>
      <c r="BB480" s="46"/>
      <c r="BC480" s="46"/>
      <c r="BD480" s="46"/>
      <c r="BE480" s="46"/>
      <c r="BF480" s="46"/>
      <c r="BG480" s="46"/>
      <c r="BH480" s="46"/>
      <c r="BI480" s="46"/>
      <c r="BJ480" s="46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</row>
    <row r="481" spans="1:86" s="2" customFormat="1" ht="12">
      <c r="A481" s="21" t="s">
        <v>205</v>
      </c>
      <c r="B481" s="20" t="s">
        <v>48</v>
      </c>
      <c r="C481" s="20" t="s">
        <v>9</v>
      </c>
      <c r="D481" s="20" t="s">
        <v>5</v>
      </c>
      <c r="E481" s="20" t="s">
        <v>168</v>
      </c>
      <c r="F481" s="20" t="s">
        <v>206</v>
      </c>
      <c r="G481" s="102">
        <v>47761.2</v>
      </c>
      <c r="H481" s="105">
        <v>48377.3</v>
      </c>
      <c r="I481" s="105">
        <f>50215.6</f>
        <v>50215.6</v>
      </c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I481" s="46"/>
      <c r="AJ481" s="46"/>
      <c r="AK481" s="46"/>
      <c r="AL481" s="46"/>
      <c r="AM481" s="46"/>
      <c r="AN481" s="46"/>
      <c r="AO481" s="46"/>
      <c r="AP481" s="46"/>
      <c r="AQ481" s="46"/>
      <c r="AR481" s="46"/>
      <c r="AS481" s="46"/>
      <c r="AT481" s="46"/>
      <c r="AU481" s="46"/>
      <c r="AV481" s="46"/>
      <c r="AW481" s="46"/>
      <c r="AX481" s="46"/>
      <c r="AY481" s="46"/>
      <c r="AZ481" s="46"/>
      <c r="BA481" s="46"/>
      <c r="BB481" s="46"/>
      <c r="BC481" s="46"/>
      <c r="BD481" s="46"/>
      <c r="BE481" s="46"/>
      <c r="BF481" s="46"/>
      <c r="BG481" s="46"/>
      <c r="BH481" s="46"/>
      <c r="BI481" s="46"/>
      <c r="BJ481" s="46"/>
      <c r="BK481" s="46"/>
      <c r="BL481" s="46"/>
      <c r="BM481" s="46"/>
      <c r="BN481" s="46"/>
      <c r="BO481" s="46"/>
      <c r="BP481" s="46"/>
      <c r="BQ481" s="46"/>
      <c r="BR481" s="46"/>
      <c r="BS481" s="46"/>
      <c r="BT481" s="46"/>
      <c r="BU481" s="46"/>
      <c r="BV481" s="46"/>
      <c r="BW481" s="46"/>
      <c r="BX481" s="46"/>
      <c r="BY481" s="46"/>
      <c r="BZ481" s="46"/>
      <c r="CA481" s="46"/>
      <c r="CB481" s="46"/>
      <c r="CC481" s="46"/>
      <c r="CD481" s="46"/>
      <c r="CE481" s="46"/>
      <c r="CF481" s="46"/>
      <c r="CG481" s="46"/>
      <c r="CH481" s="46"/>
    </row>
    <row r="482" spans="1:86" s="2" customFormat="1" ht="12" hidden="1">
      <c r="A482" s="21" t="s">
        <v>263</v>
      </c>
      <c r="B482" s="20" t="s">
        <v>48</v>
      </c>
      <c r="C482" s="20" t="s">
        <v>9</v>
      </c>
      <c r="D482" s="20" t="s">
        <v>5</v>
      </c>
      <c r="E482" s="20" t="s">
        <v>280</v>
      </c>
      <c r="F482" s="20"/>
      <c r="G482" s="102">
        <f>G483</f>
        <v>0</v>
      </c>
      <c r="H482" s="105"/>
      <c r="I482" s="105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 hidden="1">
      <c r="A483" s="21" t="s">
        <v>113</v>
      </c>
      <c r="B483" s="20" t="s">
        <v>48</v>
      </c>
      <c r="C483" s="20" t="s">
        <v>9</v>
      </c>
      <c r="D483" s="20" t="s">
        <v>5</v>
      </c>
      <c r="E483" s="20" t="s">
        <v>280</v>
      </c>
      <c r="F483" s="20" t="s">
        <v>92</v>
      </c>
      <c r="G483" s="102">
        <f>G484</f>
        <v>0</v>
      </c>
      <c r="H483" s="105"/>
      <c r="I483" s="105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2" customFormat="1" ht="12" hidden="1">
      <c r="A484" s="21" t="s">
        <v>205</v>
      </c>
      <c r="B484" s="20" t="s">
        <v>48</v>
      </c>
      <c r="C484" s="20" t="s">
        <v>9</v>
      </c>
      <c r="D484" s="20" t="s">
        <v>5</v>
      </c>
      <c r="E484" s="20" t="s">
        <v>280</v>
      </c>
      <c r="F484" s="20" t="s">
        <v>206</v>
      </c>
      <c r="G484" s="102"/>
      <c r="H484" s="105"/>
      <c r="I484" s="105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I484" s="46"/>
      <c r="AJ484" s="46"/>
      <c r="AK484" s="46"/>
      <c r="AL484" s="46"/>
      <c r="AM484" s="46"/>
      <c r="AN484" s="46"/>
      <c r="AO484" s="46"/>
      <c r="AP484" s="46"/>
      <c r="AQ484" s="46"/>
      <c r="AR484" s="46"/>
      <c r="AS484" s="46"/>
      <c r="AT484" s="46"/>
      <c r="AU484" s="46"/>
      <c r="AV484" s="46"/>
      <c r="AW484" s="46"/>
      <c r="AX484" s="46"/>
      <c r="AY484" s="46"/>
      <c r="AZ484" s="46"/>
      <c r="BA484" s="46"/>
      <c r="BB484" s="46"/>
      <c r="BC484" s="46"/>
      <c r="BD484" s="46"/>
      <c r="BE484" s="46"/>
      <c r="BF484" s="46"/>
      <c r="BG484" s="46"/>
      <c r="BH484" s="46"/>
      <c r="BI484" s="46"/>
      <c r="BJ484" s="46"/>
      <c r="BK484" s="46"/>
      <c r="BL484" s="46"/>
      <c r="BM484" s="46"/>
      <c r="BN484" s="46"/>
      <c r="BO484" s="46"/>
      <c r="BP484" s="46"/>
      <c r="BQ484" s="46"/>
      <c r="BR484" s="46"/>
      <c r="BS484" s="46"/>
      <c r="BT484" s="46"/>
      <c r="BU484" s="46"/>
      <c r="BV484" s="46"/>
      <c r="BW484" s="46"/>
      <c r="BX484" s="46"/>
      <c r="BY484" s="46"/>
      <c r="BZ484" s="46"/>
      <c r="CA484" s="46"/>
      <c r="CB484" s="46"/>
      <c r="CC484" s="46"/>
      <c r="CD484" s="46"/>
      <c r="CE484" s="46"/>
      <c r="CF484" s="46"/>
      <c r="CG484" s="46"/>
      <c r="CH484" s="46"/>
    </row>
    <row r="485" spans="1:86" s="2" customFormat="1" ht="12" hidden="1">
      <c r="A485" s="21" t="s">
        <v>286</v>
      </c>
      <c r="B485" s="20" t="s">
        <v>48</v>
      </c>
      <c r="C485" s="20" t="s">
        <v>9</v>
      </c>
      <c r="D485" s="20" t="s">
        <v>5</v>
      </c>
      <c r="E485" s="20" t="s">
        <v>281</v>
      </c>
      <c r="F485" s="20"/>
      <c r="G485" s="102">
        <f>G486</f>
        <v>0</v>
      </c>
      <c r="H485" s="102">
        <f t="shared" ref="H485:I486" si="143">H486</f>
        <v>0</v>
      </c>
      <c r="I485" s="102">
        <f t="shared" si="143"/>
        <v>0</v>
      </c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  <c r="AX485" s="46"/>
      <c r="AY485" s="46"/>
      <c r="AZ485" s="46"/>
      <c r="BA485" s="46"/>
      <c r="BB485" s="46"/>
      <c r="BC485" s="46"/>
      <c r="BD485" s="46"/>
      <c r="BE485" s="46"/>
      <c r="BF485" s="46"/>
      <c r="BG485" s="46"/>
      <c r="BH485" s="46"/>
      <c r="BI485" s="46"/>
      <c r="BJ485" s="46"/>
      <c r="BK485" s="46"/>
      <c r="BL485" s="46"/>
      <c r="BM485" s="46"/>
      <c r="BN485" s="46"/>
      <c r="BO485" s="46"/>
      <c r="BP485" s="46"/>
      <c r="BQ485" s="46"/>
      <c r="BR485" s="46"/>
      <c r="BS485" s="46"/>
      <c r="BT485" s="46"/>
      <c r="BU485" s="46"/>
      <c r="BV485" s="46"/>
      <c r="BW485" s="46"/>
      <c r="BX485" s="46"/>
      <c r="BY485" s="46"/>
      <c r="BZ485" s="46"/>
      <c r="CA485" s="46"/>
      <c r="CB485" s="46"/>
      <c r="CC485" s="46"/>
      <c r="CD485" s="46"/>
      <c r="CE485" s="46"/>
      <c r="CF485" s="46"/>
      <c r="CG485" s="46"/>
      <c r="CH485" s="46"/>
    </row>
    <row r="486" spans="1:86" s="2" customFormat="1" ht="12" hidden="1">
      <c r="A486" s="21" t="s">
        <v>113</v>
      </c>
      <c r="B486" s="20" t="s">
        <v>48</v>
      </c>
      <c r="C486" s="20" t="s">
        <v>9</v>
      </c>
      <c r="D486" s="20" t="s">
        <v>5</v>
      </c>
      <c r="E486" s="20" t="s">
        <v>281</v>
      </c>
      <c r="F486" s="20" t="s">
        <v>92</v>
      </c>
      <c r="G486" s="102">
        <f>G487</f>
        <v>0</v>
      </c>
      <c r="H486" s="102">
        <f t="shared" si="143"/>
        <v>0</v>
      </c>
      <c r="I486" s="102">
        <f t="shared" si="143"/>
        <v>0</v>
      </c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  <c r="AX486" s="46"/>
      <c r="AY486" s="46"/>
      <c r="AZ486" s="46"/>
      <c r="BA486" s="46"/>
      <c r="BB486" s="46"/>
      <c r="BC486" s="46"/>
      <c r="BD486" s="46"/>
      <c r="BE486" s="46"/>
      <c r="BF486" s="46"/>
      <c r="BG486" s="46"/>
      <c r="BH486" s="46"/>
      <c r="BI486" s="46"/>
      <c r="BJ486" s="46"/>
      <c r="BK486" s="46"/>
      <c r="BL486" s="46"/>
      <c r="BM486" s="46"/>
      <c r="BN486" s="46"/>
      <c r="BO486" s="46"/>
      <c r="BP486" s="46"/>
      <c r="BQ486" s="46"/>
      <c r="BR486" s="46"/>
      <c r="BS486" s="46"/>
      <c r="BT486" s="46"/>
      <c r="BU486" s="46"/>
      <c r="BV486" s="46"/>
      <c r="BW486" s="46"/>
      <c r="BX486" s="46"/>
      <c r="BY486" s="46"/>
      <c r="BZ486" s="46"/>
      <c r="CA486" s="46"/>
      <c r="CB486" s="46"/>
      <c r="CC486" s="46"/>
      <c r="CD486" s="46"/>
      <c r="CE486" s="46"/>
      <c r="CF486" s="46"/>
      <c r="CG486" s="46"/>
      <c r="CH486" s="46"/>
    </row>
    <row r="487" spans="1:86" s="2" customFormat="1" ht="12" hidden="1">
      <c r="A487" s="21" t="s">
        <v>205</v>
      </c>
      <c r="B487" s="20" t="s">
        <v>48</v>
      </c>
      <c r="C487" s="20" t="s">
        <v>9</v>
      </c>
      <c r="D487" s="20" t="s">
        <v>5</v>
      </c>
      <c r="E487" s="20" t="s">
        <v>281</v>
      </c>
      <c r="F487" s="20" t="s">
        <v>206</v>
      </c>
      <c r="G487" s="102">
        <v>0</v>
      </c>
      <c r="H487" s="105"/>
      <c r="I487" s="105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I487" s="46"/>
      <c r="AJ487" s="46"/>
      <c r="AK487" s="46"/>
      <c r="AL487" s="46"/>
      <c r="AM487" s="46"/>
      <c r="AN487" s="46"/>
      <c r="AO487" s="46"/>
      <c r="AP487" s="46"/>
      <c r="AQ487" s="46"/>
      <c r="AR487" s="46"/>
      <c r="AS487" s="46"/>
      <c r="AT487" s="46"/>
      <c r="AU487" s="46"/>
      <c r="AV487" s="46"/>
      <c r="AW487" s="46"/>
      <c r="AX487" s="46"/>
      <c r="AY487" s="46"/>
      <c r="AZ487" s="46"/>
      <c r="BA487" s="46"/>
      <c r="BB487" s="46"/>
      <c r="BC487" s="46"/>
      <c r="BD487" s="46"/>
      <c r="BE487" s="46"/>
      <c r="BF487" s="46"/>
      <c r="BG487" s="46"/>
      <c r="BH487" s="46"/>
      <c r="BI487" s="46"/>
      <c r="BJ487" s="46"/>
      <c r="BK487" s="46"/>
      <c r="BL487" s="46"/>
      <c r="BM487" s="46"/>
      <c r="BN487" s="46"/>
      <c r="BO487" s="46"/>
      <c r="BP487" s="46"/>
      <c r="BQ487" s="46"/>
      <c r="BR487" s="46"/>
      <c r="BS487" s="46"/>
      <c r="BT487" s="46"/>
      <c r="BU487" s="46"/>
      <c r="BV487" s="46"/>
      <c r="BW487" s="46"/>
      <c r="BX487" s="46"/>
      <c r="BY487" s="46"/>
      <c r="BZ487" s="46"/>
      <c r="CA487" s="46"/>
      <c r="CB487" s="46"/>
      <c r="CC487" s="46"/>
      <c r="CD487" s="46"/>
      <c r="CE487" s="46"/>
      <c r="CF487" s="46"/>
      <c r="CG487" s="46"/>
      <c r="CH487" s="46"/>
    </row>
    <row r="488" spans="1:86" s="2" customFormat="1" ht="12" hidden="1">
      <c r="A488" s="21" t="s">
        <v>326</v>
      </c>
      <c r="B488" s="20" t="s">
        <v>48</v>
      </c>
      <c r="C488" s="20" t="s">
        <v>9</v>
      </c>
      <c r="D488" s="20" t="s">
        <v>5</v>
      </c>
      <c r="E488" s="20" t="s">
        <v>303</v>
      </c>
      <c r="F488" s="20"/>
      <c r="G488" s="102">
        <f t="shared" ref="G488:I489" si="144">G489</f>
        <v>0</v>
      </c>
      <c r="H488" s="102">
        <f t="shared" si="144"/>
        <v>0</v>
      </c>
      <c r="I488" s="102">
        <f t="shared" si="144"/>
        <v>0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 hidden="1">
      <c r="A489" s="21" t="s">
        <v>113</v>
      </c>
      <c r="B489" s="20" t="s">
        <v>48</v>
      </c>
      <c r="C489" s="20" t="s">
        <v>9</v>
      </c>
      <c r="D489" s="20" t="s">
        <v>5</v>
      </c>
      <c r="E489" s="20" t="s">
        <v>303</v>
      </c>
      <c r="F489" s="20" t="s">
        <v>92</v>
      </c>
      <c r="G489" s="102">
        <f t="shared" si="144"/>
        <v>0</v>
      </c>
      <c r="H489" s="102">
        <f t="shared" si="144"/>
        <v>0</v>
      </c>
      <c r="I489" s="102">
        <f t="shared" si="144"/>
        <v>0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 hidden="1">
      <c r="A490" s="21" t="s">
        <v>205</v>
      </c>
      <c r="B490" s="20" t="s">
        <v>48</v>
      </c>
      <c r="C490" s="20" t="s">
        <v>9</v>
      </c>
      <c r="D490" s="20" t="s">
        <v>5</v>
      </c>
      <c r="E490" s="20" t="s">
        <v>303</v>
      </c>
      <c r="F490" s="20" t="s">
        <v>206</v>
      </c>
      <c r="G490" s="102">
        <v>0</v>
      </c>
      <c r="H490" s="105"/>
      <c r="I490" s="105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 hidden="1">
      <c r="A491" s="21" t="s">
        <v>305</v>
      </c>
      <c r="B491" s="20" t="s">
        <v>48</v>
      </c>
      <c r="C491" s="20" t="s">
        <v>9</v>
      </c>
      <c r="D491" s="20" t="s">
        <v>5</v>
      </c>
      <c r="E491" s="20" t="s">
        <v>304</v>
      </c>
      <c r="F491" s="20"/>
      <c r="G491" s="102">
        <f>G492</f>
        <v>0</v>
      </c>
      <c r="H491" s="105"/>
      <c r="I491" s="105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 hidden="1">
      <c r="A492" s="21" t="s">
        <v>113</v>
      </c>
      <c r="B492" s="20" t="s">
        <v>48</v>
      </c>
      <c r="C492" s="20" t="s">
        <v>9</v>
      </c>
      <c r="D492" s="20" t="s">
        <v>5</v>
      </c>
      <c r="E492" s="20" t="s">
        <v>304</v>
      </c>
      <c r="F492" s="20" t="s">
        <v>92</v>
      </c>
      <c r="G492" s="102">
        <f>G493</f>
        <v>0</v>
      </c>
      <c r="H492" s="105"/>
      <c r="I492" s="105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" hidden="1">
      <c r="A493" s="21" t="s">
        <v>205</v>
      </c>
      <c r="B493" s="20" t="s">
        <v>48</v>
      </c>
      <c r="C493" s="20" t="s">
        <v>9</v>
      </c>
      <c r="D493" s="20" t="s">
        <v>5</v>
      </c>
      <c r="E493" s="20" t="s">
        <v>304</v>
      </c>
      <c r="F493" s="20" t="s">
        <v>206</v>
      </c>
      <c r="G493" s="102"/>
      <c r="H493" s="105"/>
      <c r="I493" s="105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24">
      <c r="A494" s="21" t="s">
        <v>361</v>
      </c>
      <c r="B494" s="20" t="s">
        <v>48</v>
      </c>
      <c r="C494" s="20" t="s">
        <v>9</v>
      </c>
      <c r="D494" s="20" t="s">
        <v>5</v>
      </c>
      <c r="E494" s="20" t="s">
        <v>453</v>
      </c>
      <c r="F494" s="20"/>
      <c r="G494" s="102">
        <f>G498+G501+G504+G495+G507</f>
        <v>150</v>
      </c>
      <c r="H494" s="102">
        <f>H498+H501+H504+H495+H507</f>
        <v>150</v>
      </c>
      <c r="I494" s="102">
        <f>I498+I501+I504+I495+I507</f>
        <v>150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 hidden="1">
      <c r="A495" s="21" t="s">
        <v>91</v>
      </c>
      <c r="B495" s="20" t="s">
        <v>48</v>
      </c>
      <c r="C495" s="20" t="s">
        <v>9</v>
      </c>
      <c r="D495" s="20" t="s">
        <v>5</v>
      </c>
      <c r="E495" s="20" t="s">
        <v>454</v>
      </c>
      <c r="F495" s="20"/>
      <c r="G495" s="102">
        <f>G496</f>
        <v>0</v>
      </c>
      <c r="H495" s="102">
        <f t="shared" ref="H495:I496" si="145">H496</f>
        <v>0</v>
      </c>
      <c r="I495" s="102">
        <f t="shared" si="145"/>
        <v>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 hidden="1">
      <c r="A496" s="21" t="s">
        <v>113</v>
      </c>
      <c r="B496" s="20" t="s">
        <v>48</v>
      </c>
      <c r="C496" s="20" t="s">
        <v>9</v>
      </c>
      <c r="D496" s="20" t="s">
        <v>5</v>
      </c>
      <c r="E496" s="20" t="s">
        <v>454</v>
      </c>
      <c r="F496" s="20" t="s">
        <v>92</v>
      </c>
      <c r="G496" s="102">
        <f>G497</f>
        <v>0</v>
      </c>
      <c r="H496" s="102">
        <f t="shared" si="145"/>
        <v>0</v>
      </c>
      <c r="I496" s="102">
        <f t="shared" si="145"/>
        <v>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205</v>
      </c>
      <c r="B497" s="20" t="s">
        <v>48</v>
      </c>
      <c r="C497" s="20" t="s">
        <v>9</v>
      </c>
      <c r="D497" s="20" t="s">
        <v>5</v>
      </c>
      <c r="E497" s="20" t="s">
        <v>454</v>
      </c>
      <c r="F497" s="20" t="s">
        <v>206</v>
      </c>
      <c r="G497" s="102"/>
      <c r="H497" s="105"/>
      <c r="I497" s="105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 hidden="1">
      <c r="A498" s="21" t="s">
        <v>363</v>
      </c>
      <c r="B498" s="20" t="s">
        <v>48</v>
      </c>
      <c r="C498" s="20" t="s">
        <v>9</v>
      </c>
      <c r="D498" s="20" t="s">
        <v>5</v>
      </c>
      <c r="E498" s="20" t="s">
        <v>455</v>
      </c>
      <c r="F498" s="20"/>
      <c r="G498" s="102">
        <f t="shared" ref="G498:I499" si="146">G499</f>
        <v>0</v>
      </c>
      <c r="H498" s="102">
        <f t="shared" si="146"/>
        <v>0</v>
      </c>
      <c r="I498" s="102">
        <f t="shared" si="146"/>
        <v>0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 hidden="1">
      <c r="A499" s="21" t="s">
        <v>93</v>
      </c>
      <c r="B499" s="20" t="s">
        <v>48</v>
      </c>
      <c r="C499" s="20" t="s">
        <v>9</v>
      </c>
      <c r="D499" s="20" t="s">
        <v>5</v>
      </c>
      <c r="E499" s="20" t="s">
        <v>455</v>
      </c>
      <c r="F499" s="20" t="s">
        <v>92</v>
      </c>
      <c r="G499" s="102">
        <f t="shared" si="146"/>
        <v>0</v>
      </c>
      <c r="H499" s="102">
        <f t="shared" si="146"/>
        <v>0</v>
      </c>
      <c r="I499" s="102">
        <f t="shared" si="146"/>
        <v>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 hidden="1">
      <c r="A500" s="21" t="s">
        <v>205</v>
      </c>
      <c r="B500" s="20" t="s">
        <v>48</v>
      </c>
      <c r="C500" s="20" t="s">
        <v>9</v>
      </c>
      <c r="D500" s="20" t="s">
        <v>5</v>
      </c>
      <c r="E500" s="20" t="s">
        <v>455</v>
      </c>
      <c r="F500" s="20" t="s">
        <v>206</v>
      </c>
      <c r="G500" s="102"/>
      <c r="H500" s="105"/>
      <c r="I500" s="105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326</v>
      </c>
      <c r="B501" s="20" t="s">
        <v>48</v>
      </c>
      <c r="C501" s="20" t="s">
        <v>9</v>
      </c>
      <c r="D501" s="20" t="s">
        <v>5</v>
      </c>
      <c r="E501" s="20" t="s">
        <v>456</v>
      </c>
      <c r="F501" s="20"/>
      <c r="G501" s="102">
        <f t="shared" ref="G501:I502" si="147">G502</f>
        <v>0</v>
      </c>
      <c r="H501" s="102">
        <f t="shared" si="147"/>
        <v>0</v>
      </c>
      <c r="I501" s="102">
        <f t="shared" si="147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 hidden="1">
      <c r="A502" s="21" t="s">
        <v>113</v>
      </c>
      <c r="B502" s="20" t="s">
        <v>48</v>
      </c>
      <c r="C502" s="20" t="s">
        <v>9</v>
      </c>
      <c r="D502" s="20" t="s">
        <v>5</v>
      </c>
      <c r="E502" s="20" t="s">
        <v>456</v>
      </c>
      <c r="F502" s="20" t="s">
        <v>92</v>
      </c>
      <c r="G502" s="102">
        <f t="shared" si="147"/>
        <v>0</v>
      </c>
      <c r="H502" s="102">
        <f t="shared" si="147"/>
        <v>0</v>
      </c>
      <c r="I502" s="102">
        <f t="shared" si="147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205</v>
      </c>
      <c r="B503" s="20" t="s">
        <v>48</v>
      </c>
      <c r="C503" s="20" t="s">
        <v>9</v>
      </c>
      <c r="D503" s="20" t="s">
        <v>5</v>
      </c>
      <c r="E503" s="20" t="s">
        <v>456</v>
      </c>
      <c r="F503" s="20" t="s">
        <v>206</v>
      </c>
      <c r="G503" s="102"/>
      <c r="H503" s="105"/>
      <c r="I503" s="105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286</v>
      </c>
      <c r="B504" s="20" t="s">
        <v>48</v>
      </c>
      <c r="C504" s="20" t="s">
        <v>9</v>
      </c>
      <c r="D504" s="20" t="s">
        <v>5</v>
      </c>
      <c r="E504" s="20" t="s">
        <v>457</v>
      </c>
      <c r="F504" s="20"/>
      <c r="G504" s="102">
        <f>G505</f>
        <v>0</v>
      </c>
      <c r="H504" s="102">
        <f t="shared" ref="H504:I505" si="148">H505</f>
        <v>0</v>
      </c>
      <c r="I504" s="102">
        <f t="shared" si="148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113</v>
      </c>
      <c r="B505" s="20" t="s">
        <v>48</v>
      </c>
      <c r="C505" s="20" t="s">
        <v>9</v>
      </c>
      <c r="D505" s="20" t="s">
        <v>5</v>
      </c>
      <c r="E505" s="20" t="s">
        <v>457</v>
      </c>
      <c r="F505" s="20" t="s">
        <v>92</v>
      </c>
      <c r="G505" s="102">
        <f>G506</f>
        <v>0</v>
      </c>
      <c r="H505" s="102">
        <f t="shared" si="148"/>
        <v>0</v>
      </c>
      <c r="I505" s="102">
        <f t="shared" si="148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 hidden="1">
      <c r="A506" s="21" t="s">
        <v>205</v>
      </c>
      <c r="B506" s="20" t="s">
        <v>48</v>
      </c>
      <c r="C506" s="20" t="s">
        <v>9</v>
      </c>
      <c r="D506" s="20" t="s">
        <v>5</v>
      </c>
      <c r="E506" s="20" t="s">
        <v>457</v>
      </c>
      <c r="F506" s="20" t="s">
        <v>206</v>
      </c>
      <c r="G506" s="102"/>
      <c r="H506" s="105"/>
      <c r="I506" s="105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25.5">
      <c r="A507" s="94" t="s">
        <v>377</v>
      </c>
      <c r="B507" s="20" t="s">
        <v>48</v>
      </c>
      <c r="C507" s="20" t="s">
        <v>9</v>
      </c>
      <c r="D507" s="20" t="s">
        <v>5</v>
      </c>
      <c r="E507" s="20" t="s">
        <v>461</v>
      </c>
      <c r="F507" s="20"/>
      <c r="G507" s="102">
        <f t="shared" ref="G507:I508" si="149">G508</f>
        <v>150</v>
      </c>
      <c r="H507" s="102">
        <f t="shared" si="149"/>
        <v>150</v>
      </c>
      <c r="I507" s="102">
        <f t="shared" si="149"/>
        <v>150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93</v>
      </c>
      <c r="B508" s="20" t="s">
        <v>48</v>
      </c>
      <c r="C508" s="20" t="s">
        <v>9</v>
      </c>
      <c r="D508" s="20" t="s">
        <v>5</v>
      </c>
      <c r="E508" s="20" t="s">
        <v>461</v>
      </c>
      <c r="F508" s="20" t="s">
        <v>92</v>
      </c>
      <c r="G508" s="102">
        <f t="shared" si="149"/>
        <v>150</v>
      </c>
      <c r="H508" s="102">
        <f t="shared" si="149"/>
        <v>150</v>
      </c>
      <c r="I508" s="102">
        <f t="shared" si="149"/>
        <v>150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205</v>
      </c>
      <c r="B509" s="20" t="s">
        <v>48</v>
      </c>
      <c r="C509" s="20" t="s">
        <v>9</v>
      </c>
      <c r="D509" s="20" t="s">
        <v>5</v>
      </c>
      <c r="E509" s="20" t="s">
        <v>461</v>
      </c>
      <c r="F509" s="20" t="s">
        <v>206</v>
      </c>
      <c r="G509" s="102">
        <v>150</v>
      </c>
      <c r="H509" s="105">
        <v>150</v>
      </c>
      <c r="I509" s="105">
        <v>150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21" t="s">
        <v>122</v>
      </c>
      <c r="B510" s="20" t="s">
        <v>48</v>
      </c>
      <c r="C510" s="20" t="s">
        <v>9</v>
      </c>
      <c r="D510" s="20" t="s">
        <v>5</v>
      </c>
      <c r="E510" s="20" t="s">
        <v>362</v>
      </c>
      <c r="F510" s="20"/>
      <c r="G510" s="102">
        <f>G514+G517+G511+G520</f>
        <v>5732.4</v>
      </c>
      <c r="H510" s="102">
        <f>H514+H517+H511+H520</f>
        <v>7208.3</v>
      </c>
      <c r="I510" s="102">
        <f>I514+I517+I511+I520</f>
        <v>7468.4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48">
      <c r="A511" s="21" t="s">
        <v>124</v>
      </c>
      <c r="B511" s="20" t="s">
        <v>48</v>
      </c>
      <c r="C511" s="20" t="s">
        <v>9</v>
      </c>
      <c r="D511" s="20" t="s">
        <v>5</v>
      </c>
      <c r="E511" s="20" t="s">
        <v>449</v>
      </c>
      <c r="F511" s="20"/>
      <c r="G511" s="102">
        <f>G512</f>
        <v>5011.3999999999996</v>
      </c>
      <c r="H511" s="102">
        <f t="shared" ref="H511:I512" si="150">H512</f>
        <v>6486.7</v>
      </c>
      <c r="I511" s="102">
        <f t="shared" si="150"/>
        <v>6746.2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21" t="s">
        <v>113</v>
      </c>
      <c r="B512" s="20" t="s">
        <v>48</v>
      </c>
      <c r="C512" s="20" t="s">
        <v>9</v>
      </c>
      <c r="D512" s="20" t="s">
        <v>5</v>
      </c>
      <c r="E512" s="20" t="s">
        <v>449</v>
      </c>
      <c r="F512" s="20" t="s">
        <v>92</v>
      </c>
      <c r="G512" s="102">
        <f>G513</f>
        <v>5011.3999999999996</v>
      </c>
      <c r="H512" s="102">
        <f t="shared" si="150"/>
        <v>6486.7</v>
      </c>
      <c r="I512" s="102">
        <f t="shared" si="150"/>
        <v>6746.2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205</v>
      </c>
      <c r="B513" s="20" t="s">
        <v>48</v>
      </c>
      <c r="C513" s="20" t="s">
        <v>9</v>
      </c>
      <c r="D513" s="20" t="s">
        <v>5</v>
      </c>
      <c r="E513" s="20" t="s">
        <v>449</v>
      </c>
      <c r="F513" s="20" t="s">
        <v>206</v>
      </c>
      <c r="G513" s="102">
        <v>5011.3999999999996</v>
      </c>
      <c r="H513" s="105">
        <v>6486.7</v>
      </c>
      <c r="I513" s="105">
        <v>6746.2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24">
      <c r="A514" s="21" t="s">
        <v>96</v>
      </c>
      <c r="B514" s="20" t="s">
        <v>48</v>
      </c>
      <c r="C514" s="20" t="s">
        <v>9</v>
      </c>
      <c r="D514" s="20" t="s">
        <v>5</v>
      </c>
      <c r="E514" s="20" t="s">
        <v>450</v>
      </c>
      <c r="F514" s="20"/>
      <c r="G514" s="102">
        <f>G515</f>
        <v>706</v>
      </c>
      <c r="H514" s="102">
        <f t="shared" ref="H514:I515" si="151">H515</f>
        <v>706</v>
      </c>
      <c r="I514" s="102">
        <f t="shared" si="151"/>
        <v>706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1" t="s">
        <v>93</v>
      </c>
      <c r="B515" s="20" t="s">
        <v>48</v>
      </c>
      <c r="C515" s="20" t="s">
        <v>9</v>
      </c>
      <c r="D515" s="20" t="s">
        <v>5</v>
      </c>
      <c r="E515" s="20" t="s">
        <v>450</v>
      </c>
      <c r="F515" s="20" t="s">
        <v>92</v>
      </c>
      <c r="G515" s="102">
        <f>G516</f>
        <v>706</v>
      </c>
      <c r="H515" s="102">
        <f t="shared" si="151"/>
        <v>706</v>
      </c>
      <c r="I515" s="102">
        <f t="shared" si="151"/>
        <v>706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1" t="s">
        <v>205</v>
      </c>
      <c r="B516" s="20" t="s">
        <v>48</v>
      </c>
      <c r="C516" s="20" t="s">
        <v>9</v>
      </c>
      <c r="D516" s="20" t="s">
        <v>5</v>
      </c>
      <c r="E516" s="20" t="s">
        <v>450</v>
      </c>
      <c r="F516" s="20" t="s">
        <v>206</v>
      </c>
      <c r="G516" s="102">
        <f>706</f>
        <v>706</v>
      </c>
      <c r="H516" s="105">
        <v>706</v>
      </c>
      <c r="I516" s="105">
        <v>706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24" hidden="1">
      <c r="A517" s="21" t="s">
        <v>94</v>
      </c>
      <c r="B517" s="20" t="s">
        <v>48</v>
      </c>
      <c r="C517" s="20" t="s">
        <v>9</v>
      </c>
      <c r="D517" s="20" t="s">
        <v>5</v>
      </c>
      <c r="E517" s="20" t="s">
        <v>451</v>
      </c>
      <c r="F517" s="20"/>
      <c r="G517" s="102">
        <f>G518</f>
        <v>0</v>
      </c>
      <c r="H517" s="102">
        <f t="shared" ref="H517:I518" si="152">H518</f>
        <v>0</v>
      </c>
      <c r="I517" s="102">
        <f t="shared" si="152"/>
        <v>0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 hidden="1">
      <c r="A518" s="21" t="s">
        <v>93</v>
      </c>
      <c r="B518" s="20" t="s">
        <v>48</v>
      </c>
      <c r="C518" s="20" t="s">
        <v>9</v>
      </c>
      <c r="D518" s="20" t="s">
        <v>5</v>
      </c>
      <c r="E518" s="20" t="s">
        <v>451</v>
      </c>
      <c r="F518" s="20" t="s">
        <v>92</v>
      </c>
      <c r="G518" s="102">
        <f>G519</f>
        <v>0</v>
      </c>
      <c r="H518" s="102">
        <f t="shared" si="152"/>
        <v>0</v>
      </c>
      <c r="I518" s="102">
        <f t="shared" si="152"/>
        <v>0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 hidden="1">
      <c r="A519" s="21" t="s">
        <v>205</v>
      </c>
      <c r="B519" s="20" t="s">
        <v>48</v>
      </c>
      <c r="C519" s="20" t="s">
        <v>9</v>
      </c>
      <c r="D519" s="20" t="s">
        <v>5</v>
      </c>
      <c r="E519" s="20" t="s">
        <v>451</v>
      </c>
      <c r="F519" s="20" t="s">
        <v>206</v>
      </c>
      <c r="G519" s="102">
        <v>0</v>
      </c>
      <c r="H519" s="105"/>
      <c r="I519" s="105"/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51.75" customHeight="1">
      <c r="A520" s="21" t="s">
        <v>192</v>
      </c>
      <c r="B520" s="20" t="s">
        <v>48</v>
      </c>
      <c r="C520" s="20" t="s">
        <v>9</v>
      </c>
      <c r="D520" s="20" t="s">
        <v>5</v>
      </c>
      <c r="E520" s="20" t="s">
        <v>452</v>
      </c>
      <c r="F520" s="20"/>
      <c r="G520" s="102">
        <f t="shared" ref="G520:I521" si="153">G521</f>
        <v>15</v>
      </c>
      <c r="H520" s="102">
        <f t="shared" si="153"/>
        <v>15.6</v>
      </c>
      <c r="I520" s="102">
        <f t="shared" si="153"/>
        <v>16.2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>
      <c r="A521" s="21" t="s">
        <v>93</v>
      </c>
      <c r="B521" s="20" t="s">
        <v>48</v>
      </c>
      <c r="C521" s="20" t="s">
        <v>9</v>
      </c>
      <c r="D521" s="20" t="s">
        <v>5</v>
      </c>
      <c r="E521" s="20" t="s">
        <v>452</v>
      </c>
      <c r="F521" s="20" t="s">
        <v>92</v>
      </c>
      <c r="G521" s="102">
        <f t="shared" si="153"/>
        <v>15</v>
      </c>
      <c r="H521" s="102">
        <f t="shared" si="153"/>
        <v>15.6</v>
      </c>
      <c r="I521" s="102">
        <f t="shared" si="153"/>
        <v>16.2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>
      <c r="A522" s="21" t="s">
        <v>205</v>
      </c>
      <c r="B522" s="20" t="s">
        <v>48</v>
      </c>
      <c r="C522" s="20" t="s">
        <v>9</v>
      </c>
      <c r="D522" s="20" t="s">
        <v>5</v>
      </c>
      <c r="E522" s="20" t="s">
        <v>452</v>
      </c>
      <c r="F522" s="20" t="s">
        <v>206</v>
      </c>
      <c r="G522" s="102">
        <f>15</f>
        <v>15</v>
      </c>
      <c r="H522" s="105">
        <v>15.6</v>
      </c>
      <c r="I522" s="105">
        <v>16.2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2" t="s">
        <v>18</v>
      </c>
      <c r="B523" s="18" t="s">
        <v>48</v>
      </c>
      <c r="C523" s="18" t="s">
        <v>9</v>
      </c>
      <c r="D523" s="18" t="s">
        <v>6</v>
      </c>
      <c r="E523" s="18"/>
      <c r="F523" s="18"/>
      <c r="G523" s="101">
        <f>G524+G592</f>
        <v>294073.30000000005</v>
      </c>
      <c r="H523" s="101">
        <f>H524+H592</f>
        <v>288784.90000000002</v>
      </c>
      <c r="I523" s="101">
        <f>I524+I592</f>
        <v>308556.7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24">
      <c r="A524" s="21" t="s">
        <v>331</v>
      </c>
      <c r="B524" s="20" t="s">
        <v>48</v>
      </c>
      <c r="C524" s="20" t="s">
        <v>9</v>
      </c>
      <c r="D524" s="20" t="s">
        <v>6</v>
      </c>
      <c r="E524" s="20" t="s">
        <v>165</v>
      </c>
      <c r="F524" s="20"/>
      <c r="G524" s="102">
        <f>G525+G582+G550+G557</f>
        <v>275391.80000000005</v>
      </c>
      <c r="H524" s="102">
        <f>H525+H582+H550+H557</f>
        <v>288784.90000000002</v>
      </c>
      <c r="I524" s="102">
        <f>I525+I582+I550+I557</f>
        <v>308556.7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.75" customHeight="1">
      <c r="A525" s="21" t="s">
        <v>333</v>
      </c>
      <c r="B525" s="20" t="s">
        <v>48</v>
      </c>
      <c r="C525" s="20" t="s">
        <v>9</v>
      </c>
      <c r="D525" s="20" t="s">
        <v>6</v>
      </c>
      <c r="E525" s="20" t="s">
        <v>166</v>
      </c>
      <c r="F525" s="20"/>
      <c r="G525" s="102">
        <f>G532+G535+G541+G526+G547+G538+G544+G529</f>
        <v>262066.90000000002</v>
      </c>
      <c r="H525" s="102">
        <f>H532+H535+H541+H526+H547+H538+H544+H529</f>
        <v>271924.5</v>
      </c>
      <c r="I525" s="102">
        <f>I532+I535+I541+I526+I547+I538+I544+I529</f>
        <v>291074.7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24" hidden="1">
      <c r="A526" s="74" t="s">
        <v>408</v>
      </c>
      <c r="B526" s="20" t="s">
        <v>48</v>
      </c>
      <c r="C526" s="20" t="s">
        <v>9</v>
      </c>
      <c r="D526" s="20" t="s">
        <v>6</v>
      </c>
      <c r="E526" s="20" t="s">
        <v>302</v>
      </c>
      <c r="F526" s="20"/>
      <c r="G526" s="102">
        <f>G527</f>
        <v>0</v>
      </c>
      <c r="H526" s="102">
        <f t="shared" ref="H526:I527" si="154">H527</f>
        <v>0</v>
      </c>
      <c r="I526" s="102">
        <f t="shared" si="154"/>
        <v>0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 hidden="1">
      <c r="A527" s="21" t="s">
        <v>113</v>
      </c>
      <c r="B527" s="20" t="s">
        <v>48</v>
      </c>
      <c r="C527" s="20" t="s">
        <v>9</v>
      </c>
      <c r="D527" s="20" t="s">
        <v>6</v>
      </c>
      <c r="E527" s="20" t="s">
        <v>302</v>
      </c>
      <c r="F527" s="20" t="s">
        <v>92</v>
      </c>
      <c r="G527" s="102">
        <f>G528</f>
        <v>0</v>
      </c>
      <c r="H527" s="102">
        <f t="shared" si="154"/>
        <v>0</v>
      </c>
      <c r="I527" s="102">
        <f t="shared" si="154"/>
        <v>0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 hidden="1">
      <c r="A528" s="21" t="s">
        <v>205</v>
      </c>
      <c r="B528" s="20" t="s">
        <v>48</v>
      </c>
      <c r="C528" s="20" t="s">
        <v>9</v>
      </c>
      <c r="D528" s="20" t="s">
        <v>6</v>
      </c>
      <c r="E528" s="20" t="s">
        <v>302</v>
      </c>
      <c r="F528" s="20" t="s">
        <v>206</v>
      </c>
      <c r="G528" s="102"/>
      <c r="H528" s="105"/>
      <c r="I528" s="105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24" hidden="1">
      <c r="A529" s="21" t="s">
        <v>412</v>
      </c>
      <c r="B529" s="20" t="s">
        <v>48</v>
      </c>
      <c r="C529" s="20" t="s">
        <v>9</v>
      </c>
      <c r="D529" s="20" t="s">
        <v>6</v>
      </c>
      <c r="E529" s="20" t="s">
        <v>411</v>
      </c>
      <c r="F529" s="20"/>
      <c r="G529" s="102">
        <f t="shared" ref="G529:I530" si="155">G530</f>
        <v>0</v>
      </c>
      <c r="H529" s="102">
        <f t="shared" si="155"/>
        <v>0</v>
      </c>
      <c r="I529" s="102">
        <f t="shared" si="155"/>
        <v>0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 hidden="1">
      <c r="A530" s="21" t="s">
        <v>113</v>
      </c>
      <c r="B530" s="20" t="s">
        <v>48</v>
      </c>
      <c r="C530" s="20" t="s">
        <v>9</v>
      </c>
      <c r="D530" s="20" t="s">
        <v>6</v>
      </c>
      <c r="E530" s="20" t="s">
        <v>411</v>
      </c>
      <c r="F530" s="20" t="s">
        <v>92</v>
      </c>
      <c r="G530" s="102">
        <f t="shared" si="155"/>
        <v>0</v>
      </c>
      <c r="H530" s="102">
        <f t="shared" si="155"/>
        <v>0</v>
      </c>
      <c r="I530" s="102">
        <f t="shared" si="155"/>
        <v>0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 hidden="1">
      <c r="A531" s="21" t="s">
        <v>205</v>
      </c>
      <c r="B531" s="20" t="s">
        <v>48</v>
      </c>
      <c r="C531" s="20" t="s">
        <v>9</v>
      </c>
      <c r="D531" s="20" t="s">
        <v>6</v>
      </c>
      <c r="E531" s="20" t="s">
        <v>411</v>
      </c>
      <c r="F531" s="20" t="s">
        <v>206</v>
      </c>
      <c r="G531" s="102"/>
      <c r="H531" s="105"/>
      <c r="I531" s="105"/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1" t="s">
        <v>125</v>
      </c>
      <c r="B532" s="20" t="s">
        <v>48</v>
      </c>
      <c r="C532" s="20" t="s">
        <v>9</v>
      </c>
      <c r="D532" s="20" t="s">
        <v>6</v>
      </c>
      <c r="E532" s="20" t="s">
        <v>167</v>
      </c>
      <c r="F532" s="20"/>
      <c r="G532" s="102">
        <f>G533</f>
        <v>158833.20000000001</v>
      </c>
      <c r="H532" s="102">
        <f t="shared" ref="H532:I533" si="156">H533</f>
        <v>164122</v>
      </c>
      <c r="I532" s="102">
        <f t="shared" si="156"/>
        <v>179409.1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113</v>
      </c>
      <c r="B533" s="20" t="s">
        <v>48</v>
      </c>
      <c r="C533" s="20" t="s">
        <v>9</v>
      </c>
      <c r="D533" s="20" t="s">
        <v>6</v>
      </c>
      <c r="E533" s="20" t="s">
        <v>167</v>
      </c>
      <c r="F533" s="20" t="s">
        <v>92</v>
      </c>
      <c r="G533" s="102">
        <f>G534</f>
        <v>158833.20000000001</v>
      </c>
      <c r="H533" s="102">
        <f t="shared" si="156"/>
        <v>164122</v>
      </c>
      <c r="I533" s="102">
        <f t="shared" si="156"/>
        <v>179409.1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205</v>
      </c>
      <c r="B534" s="20" t="s">
        <v>48</v>
      </c>
      <c r="C534" s="20" t="s">
        <v>9</v>
      </c>
      <c r="D534" s="20" t="s">
        <v>6</v>
      </c>
      <c r="E534" s="20" t="s">
        <v>167</v>
      </c>
      <c r="F534" s="20" t="s">
        <v>206</v>
      </c>
      <c r="G534" s="102">
        <v>158833.20000000001</v>
      </c>
      <c r="H534" s="105">
        <v>164122</v>
      </c>
      <c r="I534" s="105">
        <v>179409.1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12">
      <c r="A535" s="21" t="s">
        <v>91</v>
      </c>
      <c r="B535" s="20" t="s">
        <v>48</v>
      </c>
      <c r="C535" s="20" t="s">
        <v>9</v>
      </c>
      <c r="D535" s="20" t="s">
        <v>6</v>
      </c>
      <c r="E535" s="20" t="s">
        <v>168</v>
      </c>
      <c r="F535" s="20"/>
      <c r="G535" s="102">
        <f>G536</f>
        <v>103168.7</v>
      </c>
      <c r="H535" s="102">
        <f t="shared" ref="H535:I536" si="157">H536</f>
        <v>107737.5</v>
      </c>
      <c r="I535" s="102">
        <f t="shared" si="157"/>
        <v>111600.6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113</v>
      </c>
      <c r="B536" s="20" t="s">
        <v>48</v>
      </c>
      <c r="C536" s="20" t="s">
        <v>9</v>
      </c>
      <c r="D536" s="20" t="s">
        <v>6</v>
      </c>
      <c r="E536" s="20" t="s">
        <v>168</v>
      </c>
      <c r="F536" s="20" t="s">
        <v>92</v>
      </c>
      <c r="G536" s="102">
        <f>G537</f>
        <v>103168.7</v>
      </c>
      <c r="H536" s="102">
        <f t="shared" si="157"/>
        <v>107737.5</v>
      </c>
      <c r="I536" s="102">
        <f t="shared" si="157"/>
        <v>111600.6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205</v>
      </c>
      <c r="B537" s="20" t="s">
        <v>48</v>
      </c>
      <c r="C537" s="20" t="s">
        <v>9</v>
      </c>
      <c r="D537" s="20" t="s">
        <v>6</v>
      </c>
      <c r="E537" s="20" t="s">
        <v>168</v>
      </c>
      <c r="F537" s="20" t="s">
        <v>206</v>
      </c>
      <c r="G537" s="102">
        <v>103168.7</v>
      </c>
      <c r="H537" s="105">
        <f>3330.8+104406.7</f>
        <v>107737.5</v>
      </c>
      <c r="I537" s="105">
        <f>3330.8+108269.8</f>
        <v>111600.6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24">
      <c r="A538" s="21" t="s">
        <v>341</v>
      </c>
      <c r="B538" s="20" t="s">
        <v>48</v>
      </c>
      <c r="C538" s="20" t="s">
        <v>9</v>
      </c>
      <c r="D538" s="20" t="s">
        <v>6</v>
      </c>
      <c r="E538" s="20" t="s">
        <v>340</v>
      </c>
      <c r="F538" s="20"/>
      <c r="G538" s="102">
        <f>G539</f>
        <v>20</v>
      </c>
      <c r="H538" s="102">
        <f t="shared" ref="H538:I539" si="158">H539</f>
        <v>20</v>
      </c>
      <c r="I538" s="102">
        <f t="shared" si="158"/>
        <v>20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1" t="s">
        <v>113</v>
      </c>
      <c r="B539" s="20" t="s">
        <v>48</v>
      </c>
      <c r="C539" s="20" t="s">
        <v>9</v>
      </c>
      <c r="D539" s="20" t="s">
        <v>6</v>
      </c>
      <c r="E539" s="20" t="s">
        <v>340</v>
      </c>
      <c r="F539" s="20" t="s">
        <v>92</v>
      </c>
      <c r="G539" s="102">
        <f>G540</f>
        <v>20</v>
      </c>
      <c r="H539" s="102">
        <f t="shared" si="158"/>
        <v>20</v>
      </c>
      <c r="I539" s="102">
        <f t="shared" si="158"/>
        <v>20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205</v>
      </c>
      <c r="B540" s="20" t="s">
        <v>48</v>
      </c>
      <c r="C540" s="20" t="s">
        <v>9</v>
      </c>
      <c r="D540" s="20" t="s">
        <v>6</v>
      </c>
      <c r="E540" s="20" t="s">
        <v>340</v>
      </c>
      <c r="F540" s="20" t="s">
        <v>206</v>
      </c>
      <c r="G540" s="102">
        <v>20</v>
      </c>
      <c r="H540" s="105">
        <v>20</v>
      </c>
      <c r="I540" s="105">
        <v>20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97</v>
      </c>
      <c r="B541" s="20" t="s">
        <v>48</v>
      </c>
      <c r="C541" s="20" t="s">
        <v>9</v>
      </c>
      <c r="D541" s="20" t="s">
        <v>6</v>
      </c>
      <c r="E541" s="20" t="s">
        <v>292</v>
      </c>
      <c r="F541" s="20"/>
      <c r="G541" s="102">
        <f>G542</f>
        <v>45</v>
      </c>
      <c r="H541" s="102">
        <f t="shared" ref="H541:I542" si="159">H542</f>
        <v>45</v>
      </c>
      <c r="I541" s="102">
        <f t="shared" si="159"/>
        <v>45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113</v>
      </c>
      <c r="B542" s="20" t="s">
        <v>48</v>
      </c>
      <c r="C542" s="20" t="s">
        <v>9</v>
      </c>
      <c r="D542" s="20" t="s">
        <v>6</v>
      </c>
      <c r="E542" s="20" t="s">
        <v>292</v>
      </c>
      <c r="F542" s="20" t="s">
        <v>92</v>
      </c>
      <c r="G542" s="102">
        <f>G543</f>
        <v>45</v>
      </c>
      <c r="H542" s="102">
        <f t="shared" si="159"/>
        <v>45</v>
      </c>
      <c r="I542" s="102">
        <f t="shared" si="159"/>
        <v>45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3.5" customHeight="1">
      <c r="A543" s="21" t="s">
        <v>207</v>
      </c>
      <c r="B543" s="20" t="s">
        <v>48</v>
      </c>
      <c r="C543" s="20" t="s">
        <v>9</v>
      </c>
      <c r="D543" s="20" t="s">
        <v>6</v>
      </c>
      <c r="E543" s="20" t="s">
        <v>292</v>
      </c>
      <c r="F543" s="20" t="s">
        <v>206</v>
      </c>
      <c r="G543" s="102">
        <v>45</v>
      </c>
      <c r="H543" s="105">
        <v>45</v>
      </c>
      <c r="I543" s="105">
        <v>45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 hidden="1">
      <c r="A544" s="21" t="s">
        <v>360</v>
      </c>
      <c r="B544" s="20" t="s">
        <v>48</v>
      </c>
      <c r="C544" s="20" t="s">
        <v>9</v>
      </c>
      <c r="D544" s="20" t="s">
        <v>6</v>
      </c>
      <c r="E544" s="20" t="s">
        <v>359</v>
      </c>
      <c r="F544" s="20"/>
      <c r="G544" s="102">
        <f t="shared" ref="G544:I545" si="160">G545</f>
        <v>0</v>
      </c>
      <c r="H544" s="102">
        <f t="shared" si="160"/>
        <v>0</v>
      </c>
      <c r="I544" s="102">
        <f t="shared" si="160"/>
        <v>0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 hidden="1">
      <c r="A545" s="21" t="s">
        <v>113</v>
      </c>
      <c r="B545" s="20" t="s">
        <v>48</v>
      </c>
      <c r="C545" s="20" t="s">
        <v>9</v>
      </c>
      <c r="D545" s="20" t="s">
        <v>6</v>
      </c>
      <c r="E545" s="20" t="s">
        <v>359</v>
      </c>
      <c r="F545" s="20" t="s">
        <v>92</v>
      </c>
      <c r="G545" s="102">
        <f t="shared" si="160"/>
        <v>0</v>
      </c>
      <c r="H545" s="102">
        <f t="shared" si="160"/>
        <v>0</v>
      </c>
      <c r="I545" s="102">
        <f t="shared" si="160"/>
        <v>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 hidden="1">
      <c r="A546" s="21" t="s">
        <v>207</v>
      </c>
      <c r="B546" s="20" t="s">
        <v>48</v>
      </c>
      <c r="C546" s="20" t="s">
        <v>9</v>
      </c>
      <c r="D546" s="20" t="s">
        <v>6</v>
      </c>
      <c r="E546" s="20" t="s">
        <v>359</v>
      </c>
      <c r="F546" s="20" t="s">
        <v>206</v>
      </c>
      <c r="G546" s="102"/>
      <c r="H546" s="105"/>
      <c r="I546" s="105"/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351</v>
      </c>
      <c r="B547" s="20" t="s">
        <v>48</v>
      </c>
      <c r="C547" s="20" t="s">
        <v>9</v>
      </c>
      <c r="D547" s="20" t="s">
        <v>6</v>
      </c>
      <c r="E547" s="20" t="s">
        <v>352</v>
      </c>
      <c r="F547" s="20"/>
      <c r="G547" s="102">
        <f t="shared" ref="G547:I548" si="161">G548</f>
        <v>0</v>
      </c>
      <c r="H547" s="102">
        <f t="shared" si="161"/>
        <v>0</v>
      </c>
      <c r="I547" s="102">
        <f t="shared" si="161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113</v>
      </c>
      <c r="B548" s="20" t="s">
        <v>48</v>
      </c>
      <c r="C548" s="20" t="s">
        <v>9</v>
      </c>
      <c r="D548" s="20" t="s">
        <v>6</v>
      </c>
      <c r="E548" s="20" t="s">
        <v>352</v>
      </c>
      <c r="F548" s="20" t="s">
        <v>92</v>
      </c>
      <c r="G548" s="102">
        <f t="shared" si="161"/>
        <v>0</v>
      </c>
      <c r="H548" s="102">
        <f t="shared" si="161"/>
        <v>0</v>
      </c>
      <c r="I548" s="102">
        <f t="shared" si="161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 hidden="1">
      <c r="A549" s="21" t="s">
        <v>205</v>
      </c>
      <c r="B549" s="20" t="s">
        <v>48</v>
      </c>
      <c r="C549" s="20" t="s">
        <v>9</v>
      </c>
      <c r="D549" s="20" t="s">
        <v>6</v>
      </c>
      <c r="E549" s="20" t="s">
        <v>352</v>
      </c>
      <c r="F549" s="20" t="s">
        <v>206</v>
      </c>
      <c r="G549" s="102">
        <v>0</v>
      </c>
      <c r="H549" s="105"/>
      <c r="I549" s="105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4.25" customHeight="1">
      <c r="A550" s="21" t="s">
        <v>334</v>
      </c>
      <c r="B550" s="20" t="s">
        <v>48</v>
      </c>
      <c r="C550" s="20" t="s">
        <v>9</v>
      </c>
      <c r="D550" s="20" t="s">
        <v>6</v>
      </c>
      <c r="E550" s="20" t="s">
        <v>230</v>
      </c>
      <c r="F550" s="20"/>
      <c r="G550" s="102">
        <f>G551+G554</f>
        <v>255</v>
      </c>
      <c r="H550" s="102">
        <f>H551+H554</f>
        <v>255</v>
      </c>
      <c r="I550" s="102">
        <f>I551+I554</f>
        <v>255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4.25" customHeight="1">
      <c r="A551" s="21" t="s">
        <v>239</v>
      </c>
      <c r="B551" s="20" t="s">
        <v>48</v>
      </c>
      <c r="C551" s="20" t="s">
        <v>9</v>
      </c>
      <c r="D551" s="20" t="s">
        <v>6</v>
      </c>
      <c r="E551" s="20" t="s">
        <v>447</v>
      </c>
      <c r="F551" s="20"/>
      <c r="G551" s="102">
        <f>G552</f>
        <v>255</v>
      </c>
      <c r="H551" s="102">
        <f>H552</f>
        <v>255</v>
      </c>
      <c r="I551" s="102">
        <f>I552</f>
        <v>255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4.25" customHeight="1">
      <c r="A552" s="21" t="s">
        <v>93</v>
      </c>
      <c r="B552" s="20" t="s">
        <v>48</v>
      </c>
      <c r="C552" s="20" t="s">
        <v>9</v>
      </c>
      <c r="D552" s="20" t="s">
        <v>6</v>
      </c>
      <c r="E552" s="20" t="s">
        <v>447</v>
      </c>
      <c r="F552" s="20" t="s">
        <v>92</v>
      </c>
      <c r="G552" s="102">
        <f t="shared" ref="G552:I552" si="162">G553</f>
        <v>255</v>
      </c>
      <c r="H552" s="102">
        <f t="shared" si="162"/>
        <v>255</v>
      </c>
      <c r="I552" s="102">
        <f t="shared" si="162"/>
        <v>255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4.25" customHeight="1">
      <c r="A553" s="21" t="s">
        <v>205</v>
      </c>
      <c r="B553" s="20" t="s">
        <v>48</v>
      </c>
      <c r="C553" s="20" t="s">
        <v>9</v>
      </c>
      <c r="D553" s="20" t="s">
        <v>6</v>
      </c>
      <c r="E553" s="20" t="s">
        <v>447</v>
      </c>
      <c r="F553" s="20" t="s">
        <v>206</v>
      </c>
      <c r="G553" s="102">
        <v>255</v>
      </c>
      <c r="H553" s="105">
        <v>255</v>
      </c>
      <c r="I553" s="105">
        <v>255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48" hidden="1">
      <c r="A554" s="21" t="s">
        <v>367</v>
      </c>
      <c r="B554" s="20" t="s">
        <v>48</v>
      </c>
      <c r="C554" s="20" t="s">
        <v>9</v>
      </c>
      <c r="D554" s="20" t="s">
        <v>6</v>
      </c>
      <c r="E554" s="20" t="s">
        <v>349</v>
      </c>
      <c r="F554" s="20"/>
      <c r="G554" s="102">
        <f t="shared" ref="G554:I555" si="163">G555</f>
        <v>0</v>
      </c>
      <c r="H554" s="102">
        <f t="shared" si="163"/>
        <v>0</v>
      </c>
      <c r="I554" s="102">
        <f t="shared" si="163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93</v>
      </c>
      <c r="B555" s="20" t="s">
        <v>48</v>
      </c>
      <c r="C555" s="20" t="s">
        <v>9</v>
      </c>
      <c r="D555" s="20" t="s">
        <v>6</v>
      </c>
      <c r="E555" s="20" t="s">
        <v>349</v>
      </c>
      <c r="F555" s="20" t="s">
        <v>92</v>
      </c>
      <c r="G555" s="102">
        <f t="shared" si="163"/>
        <v>0</v>
      </c>
      <c r="H555" s="102">
        <f t="shared" si="163"/>
        <v>0</v>
      </c>
      <c r="I555" s="102">
        <f t="shared" si="163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 hidden="1">
      <c r="A556" s="21" t="s">
        <v>207</v>
      </c>
      <c r="B556" s="20" t="s">
        <v>48</v>
      </c>
      <c r="C556" s="20" t="s">
        <v>9</v>
      </c>
      <c r="D556" s="20" t="s">
        <v>6</v>
      </c>
      <c r="E556" s="20" t="s">
        <v>349</v>
      </c>
      <c r="F556" s="20" t="s">
        <v>206</v>
      </c>
      <c r="G556" s="102"/>
      <c r="H556" s="105"/>
      <c r="I556" s="105"/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 hidden="1">
      <c r="A557" s="21" t="s">
        <v>361</v>
      </c>
      <c r="B557" s="20" t="s">
        <v>48</v>
      </c>
      <c r="C557" s="20" t="s">
        <v>9</v>
      </c>
      <c r="D557" s="20" t="s">
        <v>6</v>
      </c>
      <c r="E557" s="20" t="s">
        <v>453</v>
      </c>
      <c r="F557" s="20"/>
      <c r="G557" s="102">
        <f>G567+G573+G579+G564+G576+G570+G561+G558</f>
        <v>0</v>
      </c>
      <c r="H557" s="102">
        <f>H567+H573+H579+H564+H576+H570+H561+H558</f>
        <v>0</v>
      </c>
      <c r="I557" s="102">
        <f>I567+I573+I579+I564+I576+I570+I561+I558</f>
        <v>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36" hidden="1">
      <c r="A558" s="21" t="s">
        <v>415</v>
      </c>
      <c r="B558" s="20" t="s">
        <v>48</v>
      </c>
      <c r="C558" s="20" t="s">
        <v>9</v>
      </c>
      <c r="D558" s="20" t="s">
        <v>6</v>
      </c>
      <c r="E558" s="20" t="s">
        <v>459</v>
      </c>
      <c r="F558" s="20"/>
      <c r="G558" s="102">
        <f t="shared" ref="G558:I559" si="164">G559</f>
        <v>0</v>
      </c>
      <c r="H558" s="102">
        <f t="shared" si="164"/>
        <v>0</v>
      </c>
      <c r="I558" s="102">
        <f t="shared" si="164"/>
        <v>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 hidden="1">
      <c r="A559" s="21" t="s">
        <v>93</v>
      </c>
      <c r="B559" s="20" t="s">
        <v>48</v>
      </c>
      <c r="C559" s="20" t="s">
        <v>9</v>
      </c>
      <c r="D559" s="20" t="s">
        <v>6</v>
      </c>
      <c r="E559" s="20" t="s">
        <v>459</v>
      </c>
      <c r="F559" s="20" t="s">
        <v>92</v>
      </c>
      <c r="G559" s="102">
        <f t="shared" si="164"/>
        <v>0</v>
      </c>
      <c r="H559" s="102">
        <f t="shared" si="164"/>
        <v>0</v>
      </c>
      <c r="I559" s="102">
        <f t="shared" si="164"/>
        <v>0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12" hidden="1">
      <c r="A560" s="21" t="s">
        <v>207</v>
      </c>
      <c r="B560" s="20" t="s">
        <v>48</v>
      </c>
      <c r="C560" s="20" t="s">
        <v>9</v>
      </c>
      <c r="D560" s="20" t="s">
        <v>6</v>
      </c>
      <c r="E560" s="20" t="s">
        <v>459</v>
      </c>
      <c r="F560" s="20" t="s">
        <v>206</v>
      </c>
      <c r="G560" s="102"/>
      <c r="H560" s="102"/>
      <c r="I560" s="102"/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36" hidden="1">
      <c r="A561" s="21" t="s">
        <v>405</v>
      </c>
      <c r="B561" s="20" t="s">
        <v>48</v>
      </c>
      <c r="C561" s="20" t="s">
        <v>9</v>
      </c>
      <c r="D561" s="20" t="s">
        <v>6</v>
      </c>
      <c r="E561" s="20" t="s">
        <v>460</v>
      </c>
      <c r="F561" s="20"/>
      <c r="G561" s="102">
        <f t="shared" ref="G561:I562" si="165">G562</f>
        <v>0</v>
      </c>
      <c r="H561" s="102">
        <f t="shared" si="165"/>
        <v>0</v>
      </c>
      <c r="I561" s="102">
        <f t="shared" si="165"/>
        <v>0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 hidden="1">
      <c r="A562" s="21" t="s">
        <v>113</v>
      </c>
      <c r="B562" s="20" t="s">
        <v>48</v>
      </c>
      <c r="C562" s="20" t="s">
        <v>9</v>
      </c>
      <c r="D562" s="20" t="s">
        <v>6</v>
      </c>
      <c r="E562" s="20" t="s">
        <v>460</v>
      </c>
      <c r="F562" s="20" t="s">
        <v>92</v>
      </c>
      <c r="G562" s="102">
        <f t="shared" si="165"/>
        <v>0</v>
      </c>
      <c r="H562" s="102">
        <f t="shared" si="165"/>
        <v>0</v>
      </c>
      <c r="I562" s="102">
        <f t="shared" si="165"/>
        <v>0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 hidden="1">
      <c r="A563" s="21" t="s">
        <v>205</v>
      </c>
      <c r="B563" s="20" t="s">
        <v>48</v>
      </c>
      <c r="C563" s="20" t="s">
        <v>9</v>
      </c>
      <c r="D563" s="20" t="s">
        <v>6</v>
      </c>
      <c r="E563" s="20" t="s">
        <v>460</v>
      </c>
      <c r="F563" s="20" t="s">
        <v>206</v>
      </c>
      <c r="G563" s="102"/>
      <c r="H563" s="102"/>
      <c r="I563" s="102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 hidden="1">
      <c r="A564" s="21" t="s">
        <v>72</v>
      </c>
      <c r="B564" s="20" t="s">
        <v>48</v>
      </c>
      <c r="C564" s="20" t="s">
        <v>9</v>
      </c>
      <c r="D564" s="20" t="s">
        <v>6</v>
      </c>
      <c r="E564" s="20" t="s">
        <v>454</v>
      </c>
      <c r="F564" s="20"/>
      <c r="G564" s="102">
        <f t="shared" ref="G564:I565" si="166">G565</f>
        <v>0</v>
      </c>
      <c r="H564" s="102">
        <f t="shared" si="166"/>
        <v>0</v>
      </c>
      <c r="I564" s="102">
        <f t="shared" si="166"/>
        <v>0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 hidden="1">
      <c r="A565" s="21" t="s">
        <v>113</v>
      </c>
      <c r="B565" s="20" t="s">
        <v>48</v>
      </c>
      <c r="C565" s="20" t="s">
        <v>9</v>
      </c>
      <c r="D565" s="20" t="s">
        <v>6</v>
      </c>
      <c r="E565" s="20" t="s">
        <v>454</v>
      </c>
      <c r="F565" s="20" t="s">
        <v>92</v>
      </c>
      <c r="G565" s="102">
        <f t="shared" si="166"/>
        <v>0</v>
      </c>
      <c r="H565" s="102">
        <f t="shared" si="166"/>
        <v>0</v>
      </c>
      <c r="I565" s="102">
        <f t="shared" si="166"/>
        <v>0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205</v>
      </c>
      <c r="B566" s="20" t="s">
        <v>48</v>
      </c>
      <c r="C566" s="20" t="s">
        <v>9</v>
      </c>
      <c r="D566" s="20" t="s">
        <v>6</v>
      </c>
      <c r="E566" s="20" t="s">
        <v>454</v>
      </c>
      <c r="F566" s="20" t="s">
        <v>206</v>
      </c>
      <c r="G566" s="102"/>
      <c r="H566" s="102"/>
      <c r="I566" s="102"/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 hidden="1">
      <c r="A567" s="21" t="s">
        <v>363</v>
      </c>
      <c r="B567" s="20" t="s">
        <v>48</v>
      </c>
      <c r="C567" s="20" t="s">
        <v>9</v>
      </c>
      <c r="D567" s="20" t="s">
        <v>6</v>
      </c>
      <c r="E567" s="20" t="s">
        <v>455</v>
      </c>
      <c r="F567" s="20"/>
      <c r="G567" s="102">
        <f t="shared" ref="G567:I568" si="167">G568</f>
        <v>0</v>
      </c>
      <c r="H567" s="102">
        <f t="shared" si="167"/>
        <v>0</v>
      </c>
      <c r="I567" s="102">
        <f t="shared" si="167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93</v>
      </c>
      <c r="B568" s="20" t="s">
        <v>48</v>
      </c>
      <c r="C568" s="20" t="s">
        <v>9</v>
      </c>
      <c r="D568" s="20" t="s">
        <v>6</v>
      </c>
      <c r="E568" s="20" t="s">
        <v>455</v>
      </c>
      <c r="F568" s="20" t="s">
        <v>92</v>
      </c>
      <c r="G568" s="102">
        <f t="shared" si="167"/>
        <v>0</v>
      </c>
      <c r="H568" s="102">
        <f t="shared" si="167"/>
        <v>0</v>
      </c>
      <c r="I568" s="102">
        <f t="shared" si="167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 hidden="1">
      <c r="A569" s="21" t="s">
        <v>205</v>
      </c>
      <c r="B569" s="20" t="s">
        <v>48</v>
      </c>
      <c r="C569" s="20" t="s">
        <v>9</v>
      </c>
      <c r="D569" s="20" t="s">
        <v>6</v>
      </c>
      <c r="E569" s="20" t="s">
        <v>455</v>
      </c>
      <c r="F569" s="20" t="s">
        <v>206</v>
      </c>
      <c r="G569" s="102"/>
      <c r="H569" s="105"/>
      <c r="I569" s="105"/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25.5" hidden="1">
      <c r="A570" s="94" t="s">
        <v>377</v>
      </c>
      <c r="B570" s="20" t="s">
        <v>48</v>
      </c>
      <c r="C570" s="20" t="s">
        <v>9</v>
      </c>
      <c r="D570" s="20" t="s">
        <v>6</v>
      </c>
      <c r="E570" s="20" t="s">
        <v>461</v>
      </c>
      <c r="F570" s="20"/>
      <c r="G570" s="102">
        <f t="shared" ref="G570:I571" si="168">G571</f>
        <v>0</v>
      </c>
      <c r="H570" s="102">
        <f t="shared" si="168"/>
        <v>0</v>
      </c>
      <c r="I570" s="102">
        <f t="shared" si="168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 hidden="1">
      <c r="A571" s="21" t="s">
        <v>93</v>
      </c>
      <c r="B571" s="20" t="s">
        <v>48</v>
      </c>
      <c r="C571" s="20" t="s">
        <v>9</v>
      </c>
      <c r="D571" s="20" t="s">
        <v>6</v>
      </c>
      <c r="E571" s="20" t="s">
        <v>461</v>
      </c>
      <c r="F571" s="20" t="s">
        <v>92</v>
      </c>
      <c r="G571" s="102">
        <f t="shared" si="168"/>
        <v>0</v>
      </c>
      <c r="H571" s="102">
        <f t="shared" si="168"/>
        <v>0</v>
      </c>
      <c r="I571" s="102">
        <f t="shared" si="168"/>
        <v>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 hidden="1">
      <c r="A572" s="21" t="s">
        <v>205</v>
      </c>
      <c r="B572" s="20" t="s">
        <v>48</v>
      </c>
      <c r="C572" s="20" t="s">
        <v>9</v>
      </c>
      <c r="D572" s="20" t="s">
        <v>6</v>
      </c>
      <c r="E572" s="20" t="s">
        <v>461</v>
      </c>
      <c r="F572" s="20" t="s">
        <v>206</v>
      </c>
      <c r="G572" s="102"/>
      <c r="H572" s="105"/>
      <c r="I572" s="105"/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24" hidden="1">
      <c r="A573" s="21" t="s">
        <v>407</v>
      </c>
      <c r="B573" s="20" t="s">
        <v>48</v>
      </c>
      <c r="C573" s="20" t="s">
        <v>9</v>
      </c>
      <c r="D573" s="20" t="s">
        <v>6</v>
      </c>
      <c r="E573" s="20" t="s">
        <v>462</v>
      </c>
      <c r="F573" s="20"/>
      <c r="G573" s="102">
        <f t="shared" ref="G573:I574" si="169">G574</f>
        <v>0</v>
      </c>
      <c r="H573" s="102">
        <f t="shared" si="169"/>
        <v>0</v>
      </c>
      <c r="I573" s="102">
        <f t="shared" si="169"/>
        <v>0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 hidden="1">
      <c r="A574" s="21" t="s">
        <v>93</v>
      </c>
      <c r="B574" s="20" t="s">
        <v>48</v>
      </c>
      <c r="C574" s="20" t="s">
        <v>9</v>
      </c>
      <c r="D574" s="20" t="s">
        <v>6</v>
      </c>
      <c r="E574" s="20" t="s">
        <v>462</v>
      </c>
      <c r="F574" s="20" t="s">
        <v>92</v>
      </c>
      <c r="G574" s="102">
        <f t="shared" si="169"/>
        <v>0</v>
      </c>
      <c r="H574" s="102">
        <f t="shared" si="169"/>
        <v>0</v>
      </c>
      <c r="I574" s="102">
        <f t="shared" si="169"/>
        <v>0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 hidden="1">
      <c r="A575" s="21" t="s">
        <v>205</v>
      </c>
      <c r="B575" s="20" t="s">
        <v>48</v>
      </c>
      <c r="C575" s="20" t="s">
        <v>9</v>
      </c>
      <c r="D575" s="20" t="s">
        <v>6</v>
      </c>
      <c r="E575" s="20" t="s">
        <v>462</v>
      </c>
      <c r="F575" s="20" t="s">
        <v>206</v>
      </c>
      <c r="G575" s="102"/>
      <c r="H575" s="105"/>
      <c r="I575" s="105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 hidden="1">
      <c r="A576" s="21" t="s">
        <v>373</v>
      </c>
      <c r="B576" s="20" t="s">
        <v>48</v>
      </c>
      <c r="C576" s="20" t="s">
        <v>9</v>
      </c>
      <c r="D576" s="20" t="s">
        <v>6</v>
      </c>
      <c r="E576" s="20" t="s">
        <v>463</v>
      </c>
      <c r="F576" s="20"/>
      <c r="G576" s="102">
        <f t="shared" ref="G576:I577" si="170">G577</f>
        <v>0</v>
      </c>
      <c r="H576" s="102">
        <f t="shared" si="170"/>
        <v>0</v>
      </c>
      <c r="I576" s="102">
        <f t="shared" si="170"/>
        <v>0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 hidden="1">
      <c r="A577" s="21" t="s">
        <v>93</v>
      </c>
      <c r="B577" s="20" t="s">
        <v>48</v>
      </c>
      <c r="C577" s="20" t="s">
        <v>9</v>
      </c>
      <c r="D577" s="20" t="s">
        <v>6</v>
      </c>
      <c r="E577" s="20" t="s">
        <v>463</v>
      </c>
      <c r="F577" s="20" t="s">
        <v>92</v>
      </c>
      <c r="G577" s="102">
        <f t="shared" si="170"/>
        <v>0</v>
      </c>
      <c r="H577" s="102">
        <f t="shared" si="170"/>
        <v>0</v>
      </c>
      <c r="I577" s="102">
        <f t="shared" si="170"/>
        <v>0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 hidden="1">
      <c r="A578" s="21" t="s">
        <v>205</v>
      </c>
      <c r="B578" s="20" t="s">
        <v>48</v>
      </c>
      <c r="C578" s="20" t="s">
        <v>9</v>
      </c>
      <c r="D578" s="20" t="s">
        <v>6</v>
      </c>
      <c r="E578" s="20" t="s">
        <v>463</v>
      </c>
      <c r="F578" s="20" t="s">
        <v>206</v>
      </c>
      <c r="G578" s="102"/>
      <c r="H578" s="105"/>
      <c r="I578" s="105"/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 hidden="1">
      <c r="A579" s="21" t="s">
        <v>406</v>
      </c>
      <c r="B579" s="20" t="s">
        <v>48</v>
      </c>
      <c r="C579" s="20" t="s">
        <v>9</v>
      </c>
      <c r="D579" s="20" t="s">
        <v>6</v>
      </c>
      <c r="E579" s="20" t="s">
        <v>464</v>
      </c>
      <c r="F579" s="20"/>
      <c r="G579" s="102">
        <f t="shared" ref="G579:I580" si="171">G580</f>
        <v>0</v>
      </c>
      <c r="H579" s="102">
        <f t="shared" si="171"/>
        <v>0</v>
      </c>
      <c r="I579" s="102">
        <f t="shared" si="171"/>
        <v>0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 hidden="1">
      <c r="A580" s="21" t="s">
        <v>113</v>
      </c>
      <c r="B580" s="20" t="s">
        <v>48</v>
      </c>
      <c r="C580" s="20" t="s">
        <v>9</v>
      </c>
      <c r="D580" s="20" t="s">
        <v>6</v>
      </c>
      <c r="E580" s="20" t="s">
        <v>464</v>
      </c>
      <c r="F580" s="20" t="s">
        <v>92</v>
      </c>
      <c r="G580" s="102">
        <f t="shared" si="171"/>
        <v>0</v>
      </c>
      <c r="H580" s="102">
        <f t="shared" si="171"/>
        <v>0</v>
      </c>
      <c r="I580" s="102">
        <f t="shared" si="171"/>
        <v>0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 hidden="1">
      <c r="A581" s="21" t="s">
        <v>205</v>
      </c>
      <c r="B581" s="20" t="s">
        <v>48</v>
      </c>
      <c r="C581" s="20" t="s">
        <v>9</v>
      </c>
      <c r="D581" s="20" t="s">
        <v>6</v>
      </c>
      <c r="E581" s="20" t="s">
        <v>464</v>
      </c>
      <c r="F581" s="20" t="s">
        <v>206</v>
      </c>
      <c r="G581" s="102"/>
      <c r="H581" s="105"/>
      <c r="I581" s="105"/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122</v>
      </c>
      <c r="B582" s="20" t="s">
        <v>48</v>
      </c>
      <c r="C582" s="20" t="s">
        <v>9</v>
      </c>
      <c r="D582" s="20" t="s">
        <v>6</v>
      </c>
      <c r="E582" s="20" t="s">
        <v>362</v>
      </c>
      <c r="F582" s="20"/>
      <c r="G582" s="102">
        <f>G589+G586+G583</f>
        <v>13069.9</v>
      </c>
      <c r="H582" s="102">
        <f t="shared" ref="H582:I582" si="172">H589+H586+H583</f>
        <v>16605.399999999998</v>
      </c>
      <c r="I582" s="102">
        <f t="shared" si="172"/>
        <v>17227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48">
      <c r="A583" s="21" t="s">
        <v>124</v>
      </c>
      <c r="B583" s="20" t="s">
        <v>48</v>
      </c>
      <c r="C583" s="20" t="s">
        <v>9</v>
      </c>
      <c r="D583" s="20" t="s">
        <v>6</v>
      </c>
      <c r="E583" s="20" t="s">
        <v>449</v>
      </c>
      <c r="F583" s="20"/>
      <c r="G583" s="102">
        <f>G584</f>
        <v>12003.3</v>
      </c>
      <c r="H583" s="102">
        <f t="shared" ref="H583:I584" si="173">H584</f>
        <v>15538.8</v>
      </c>
      <c r="I583" s="102">
        <f t="shared" si="173"/>
        <v>16160.4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>
      <c r="A584" s="21" t="s">
        <v>113</v>
      </c>
      <c r="B584" s="20" t="s">
        <v>48</v>
      </c>
      <c r="C584" s="20" t="s">
        <v>9</v>
      </c>
      <c r="D584" s="20" t="s">
        <v>6</v>
      </c>
      <c r="E584" s="20" t="s">
        <v>449</v>
      </c>
      <c r="F584" s="20" t="s">
        <v>92</v>
      </c>
      <c r="G584" s="102">
        <f>G585</f>
        <v>12003.3</v>
      </c>
      <c r="H584" s="102">
        <f t="shared" si="173"/>
        <v>15538.8</v>
      </c>
      <c r="I584" s="102">
        <f t="shared" si="173"/>
        <v>16160.4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205</v>
      </c>
      <c r="B585" s="20" t="s">
        <v>48</v>
      </c>
      <c r="C585" s="20" t="s">
        <v>9</v>
      </c>
      <c r="D585" s="20" t="s">
        <v>6</v>
      </c>
      <c r="E585" s="20" t="s">
        <v>449</v>
      </c>
      <c r="F585" s="20" t="s">
        <v>206</v>
      </c>
      <c r="G585" s="102">
        <v>12003.3</v>
      </c>
      <c r="H585" s="105">
        <v>15538.8</v>
      </c>
      <c r="I585" s="105">
        <v>16160.4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24">
      <c r="A586" s="21" t="s">
        <v>96</v>
      </c>
      <c r="B586" s="20" t="s">
        <v>48</v>
      </c>
      <c r="C586" s="20" t="s">
        <v>9</v>
      </c>
      <c r="D586" s="20" t="s">
        <v>6</v>
      </c>
      <c r="E586" s="20" t="s">
        <v>450</v>
      </c>
      <c r="F586" s="20"/>
      <c r="G586" s="102">
        <f>G587</f>
        <v>1066.5999999999999</v>
      </c>
      <c r="H586" s="102">
        <f t="shared" ref="H586:I587" si="174">H587</f>
        <v>1066.5999999999999</v>
      </c>
      <c r="I586" s="102">
        <f t="shared" si="174"/>
        <v>1066.5999999999999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2">
      <c r="A587" s="21" t="s">
        <v>93</v>
      </c>
      <c r="B587" s="20" t="s">
        <v>48</v>
      </c>
      <c r="C587" s="20" t="s">
        <v>9</v>
      </c>
      <c r="D587" s="20" t="s">
        <v>6</v>
      </c>
      <c r="E587" s="20" t="s">
        <v>450</v>
      </c>
      <c r="F587" s="20" t="s">
        <v>92</v>
      </c>
      <c r="G587" s="102">
        <f>G588</f>
        <v>1066.5999999999999</v>
      </c>
      <c r="H587" s="102">
        <f t="shared" si="174"/>
        <v>1066.5999999999999</v>
      </c>
      <c r="I587" s="102">
        <f t="shared" si="174"/>
        <v>1066.5999999999999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4.25" customHeight="1">
      <c r="A588" s="21" t="s">
        <v>207</v>
      </c>
      <c r="B588" s="20" t="s">
        <v>48</v>
      </c>
      <c r="C588" s="20" t="s">
        <v>9</v>
      </c>
      <c r="D588" s="20" t="s">
        <v>6</v>
      </c>
      <c r="E588" s="20" t="s">
        <v>450</v>
      </c>
      <c r="F588" s="20" t="s">
        <v>206</v>
      </c>
      <c r="G588" s="102">
        <v>1066.5999999999999</v>
      </c>
      <c r="H588" s="105">
        <v>1066.5999999999999</v>
      </c>
      <c r="I588" s="105">
        <v>1066.5999999999999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 hidden="1">
      <c r="A589" s="21" t="s">
        <v>348</v>
      </c>
      <c r="B589" s="20" t="s">
        <v>48</v>
      </c>
      <c r="C589" s="20" t="s">
        <v>9</v>
      </c>
      <c r="D589" s="20" t="s">
        <v>6</v>
      </c>
      <c r="E589" s="20" t="s">
        <v>458</v>
      </c>
      <c r="F589" s="20"/>
      <c r="G589" s="102">
        <f t="shared" ref="G589:I590" si="175">G590</f>
        <v>0</v>
      </c>
      <c r="H589" s="102">
        <f t="shared" si="175"/>
        <v>0</v>
      </c>
      <c r="I589" s="102">
        <f t="shared" si="175"/>
        <v>0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 hidden="1">
      <c r="A590" s="21" t="s">
        <v>93</v>
      </c>
      <c r="B590" s="20" t="s">
        <v>48</v>
      </c>
      <c r="C590" s="20" t="s">
        <v>9</v>
      </c>
      <c r="D590" s="20" t="s">
        <v>6</v>
      </c>
      <c r="E590" s="20" t="s">
        <v>458</v>
      </c>
      <c r="F590" s="20" t="s">
        <v>92</v>
      </c>
      <c r="G590" s="102">
        <f t="shared" si="175"/>
        <v>0</v>
      </c>
      <c r="H590" s="102">
        <f t="shared" si="175"/>
        <v>0</v>
      </c>
      <c r="I590" s="102">
        <f t="shared" si="175"/>
        <v>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 hidden="1">
      <c r="A591" s="21" t="s">
        <v>207</v>
      </c>
      <c r="B591" s="20" t="s">
        <v>48</v>
      </c>
      <c r="C591" s="20" t="s">
        <v>9</v>
      </c>
      <c r="D591" s="20" t="s">
        <v>6</v>
      </c>
      <c r="E591" s="20" t="s">
        <v>458</v>
      </c>
      <c r="F591" s="20" t="s">
        <v>206</v>
      </c>
      <c r="G591" s="102">
        <v>0</v>
      </c>
      <c r="H591" s="105"/>
      <c r="I591" s="105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24">
      <c r="A592" s="29" t="s">
        <v>321</v>
      </c>
      <c r="B592" s="20" t="s">
        <v>48</v>
      </c>
      <c r="C592" s="20" t="s">
        <v>9</v>
      </c>
      <c r="D592" s="20" t="s">
        <v>6</v>
      </c>
      <c r="E592" s="20" t="s">
        <v>323</v>
      </c>
      <c r="F592" s="20"/>
      <c r="G592" s="102">
        <f t="shared" ref="G592:I595" si="176">G593</f>
        <v>18681.5</v>
      </c>
      <c r="H592" s="102">
        <f t="shared" si="176"/>
        <v>0</v>
      </c>
      <c r="I592" s="102">
        <f t="shared" si="176"/>
        <v>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9" t="s">
        <v>422</v>
      </c>
      <c r="B593" s="20" t="s">
        <v>48</v>
      </c>
      <c r="C593" s="20" t="s">
        <v>9</v>
      </c>
      <c r="D593" s="20" t="s">
        <v>6</v>
      </c>
      <c r="E593" s="20" t="s">
        <v>345</v>
      </c>
      <c r="F593" s="20"/>
      <c r="G593" s="102">
        <f t="shared" si="176"/>
        <v>18681.5</v>
      </c>
      <c r="H593" s="102">
        <f t="shared" si="176"/>
        <v>0</v>
      </c>
      <c r="I593" s="102">
        <f t="shared" si="176"/>
        <v>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24">
      <c r="A594" s="21" t="s">
        <v>426</v>
      </c>
      <c r="B594" s="20" t="s">
        <v>48</v>
      </c>
      <c r="C594" s="20" t="s">
        <v>9</v>
      </c>
      <c r="D594" s="20" t="s">
        <v>6</v>
      </c>
      <c r="E594" s="20" t="s">
        <v>425</v>
      </c>
      <c r="F594" s="20"/>
      <c r="G594" s="102">
        <f t="shared" si="176"/>
        <v>18681.5</v>
      </c>
      <c r="H594" s="102">
        <f t="shared" si="176"/>
        <v>0</v>
      </c>
      <c r="I594" s="102">
        <f t="shared" si="176"/>
        <v>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113</v>
      </c>
      <c r="B595" s="20" t="s">
        <v>48</v>
      </c>
      <c r="C595" s="20" t="s">
        <v>9</v>
      </c>
      <c r="D595" s="20" t="s">
        <v>6</v>
      </c>
      <c r="E595" s="20" t="s">
        <v>425</v>
      </c>
      <c r="F595" s="20" t="s">
        <v>92</v>
      </c>
      <c r="G595" s="102">
        <f t="shared" si="176"/>
        <v>18681.5</v>
      </c>
      <c r="H595" s="102">
        <f t="shared" si="176"/>
        <v>0</v>
      </c>
      <c r="I595" s="102">
        <f t="shared" si="176"/>
        <v>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205</v>
      </c>
      <c r="B596" s="20" t="s">
        <v>48</v>
      </c>
      <c r="C596" s="20" t="s">
        <v>9</v>
      </c>
      <c r="D596" s="20" t="s">
        <v>6</v>
      </c>
      <c r="E596" s="20" t="s">
        <v>425</v>
      </c>
      <c r="F596" s="20" t="s">
        <v>206</v>
      </c>
      <c r="G596" s="102">
        <f>18494+187.5</f>
        <v>18681.5</v>
      </c>
      <c r="H596" s="102">
        <v>0</v>
      </c>
      <c r="I596" s="102">
        <v>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2" t="s">
        <v>229</v>
      </c>
      <c r="B597" s="18" t="s">
        <v>48</v>
      </c>
      <c r="C597" s="18" t="s">
        <v>9</v>
      </c>
      <c r="D597" s="18" t="s">
        <v>7</v>
      </c>
      <c r="E597" s="18"/>
      <c r="F597" s="18"/>
      <c r="G597" s="101">
        <f>G598</f>
        <v>13722.2</v>
      </c>
      <c r="H597" s="101">
        <f t="shared" ref="H597:I597" si="177">H598</f>
        <v>14112.599999999999</v>
      </c>
      <c r="I597" s="101">
        <f t="shared" si="177"/>
        <v>15326.2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24">
      <c r="A598" s="21" t="s">
        <v>331</v>
      </c>
      <c r="B598" s="20" t="s">
        <v>48</v>
      </c>
      <c r="C598" s="20" t="s">
        <v>9</v>
      </c>
      <c r="D598" s="20" t="s">
        <v>7</v>
      </c>
      <c r="E598" s="20" t="s">
        <v>165</v>
      </c>
      <c r="F598" s="20"/>
      <c r="G598" s="102">
        <f>G599+G623</f>
        <v>13722.2</v>
      </c>
      <c r="H598" s="102">
        <f>H599+H623</f>
        <v>14112.599999999999</v>
      </c>
      <c r="I598" s="102">
        <f>I599+I623</f>
        <v>15326.2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335</v>
      </c>
      <c r="B599" s="20" t="s">
        <v>48</v>
      </c>
      <c r="C599" s="20" t="s">
        <v>9</v>
      </c>
      <c r="D599" s="20" t="s">
        <v>7</v>
      </c>
      <c r="E599" s="20" t="s">
        <v>169</v>
      </c>
      <c r="F599" s="20"/>
      <c r="G599" s="102">
        <f>G600+G603+G606+G609+G612</f>
        <v>13300.5</v>
      </c>
      <c r="H599" s="102">
        <f>H600+H603+H606+H609+H612</f>
        <v>13582.199999999999</v>
      </c>
      <c r="I599" s="102">
        <f>I600+I603+I606+I609+I612</f>
        <v>14776.6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125</v>
      </c>
      <c r="B600" s="20" t="s">
        <v>48</v>
      </c>
      <c r="C600" s="20" t="s">
        <v>9</v>
      </c>
      <c r="D600" s="20" t="s">
        <v>7</v>
      </c>
      <c r="E600" s="20" t="s">
        <v>170</v>
      </c>
      <c r="F600" s="20"/>
      <c r="G600" s="102">
        <f>G601</f>
        <v>9554.1</v>
      </c>
      <c r="H600" s="102">
        <f t="shared" ref="H600:I601" si="178">H601</f>
        <v>9696</v>
      </c>
      <c r="I600" s="102">
        <f t="shared" si="178"/>
        <v>10599.1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113</v>
      </c>
      <c r="B601" s="20" t="s">
        <v>48</v>
      </c>
      <c r="C601" s="20" t="s">
        <v>9</v>
      </c>
      <c r="D601" s="20" t="s">
        <v>7</v>
      </c>
      <c r="E601" s="20" t="s">
        <v>170</v>
      </c>
      <c r="F601" s="20" t="s">
        <v>92</v>
      </c>
      <c r="G601" s="102">
        <f>G602</f>
        <v>9554.1</v>
      </c>
      <c r="H601" s="102">
        <f t="shared" si="178"/>
        <v>9696</v>
      </c>
      <c r="I601" s="102">
        <f t="shared" si="178"/>
        <v>10599.1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205</v>
      </c>
      <c r="B602" s="20" t="s">
        <v>48</v>
      </c>
      <c r="C602" s="20" t="s">
        <v>9</v>
      </c>
      <c r="D602" s="20" t="s">
        <v>7</v>
      </c>
      <c r="E602" s="20" t="s">
        <v>170</v>
      </c>
      <c r="F602" s="20" t="s">
        <v>206</v>
      </c>
      <c r="G602" s="102">
        <v>9554.1</v>
      </c>
      <c r="H602" s="105">
        <v>9696</v>
      </c>
      <c r="I602" s="105">
        <v>10599.1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72</v>
      </c>
      <c r="B603" s="20" t="s">
        <v>48</v>
      </c>
      <c r="C603" s="20" t="s">
        <v>9</v>
      </c>
      <c r="D603" s="20" t="s">
        <v>7</v>
      </c>
      <c r="E603" s="20" t="s">
        <v>171</v>
      </c>
      <c r="F603" s="20"/>
      <c r="G603" s="102">
        <f>G604</f>
        <v>681.5</v>
      </c>
      <c r="H603" s="102">
        <f t="shared" ref="H603:I604" si="179">H604</f>
        <v>690.3</v>
      </c>
      <c r="I603" s="102">
        <f t="shared" si="179"/>
        <v>717.2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113</v>
      </c>
      <c r="B604" s="20" t="s">
        <v>48</v>
      </c>
      <c r="C604" s="20" t="s">
        <v>9</v>
      </c>
      <c r="D604" s="20" t="s">
        <v>7</v>
      </c>
      <c r="E604" s="20" t="s">
        <v>171</v>
      </c>
      <c r="F604" s="20" t="s">
        <v>92</v>
      </c>
      <c r="G604" s="102">
        <f>G605</f>
        <v>681.5</v>
      </c>
      <c r="H604" s="102">
        <f t="shared" si="179"/>
        <v>690.3</v>
      </c>
      <c r="I604" s="102">
        <f t="shared" si="179"/>
        <v>717.2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207</v>
      </c>
      <c r="B605" s="20" t="s">
        <v>48</v>
      </c>
      <c r="C605" s="20" t="s">
        <v>9</v>
      </c>
      <c r="D605" s="20" t="s">
        <v>7</v>
      </c>
      <c r="E605" s="20" t="s">
        <v>171</v>
      </c>
      <c r="F605" s="20" t="s">
        <v>206</v>
      </c>
      <c r="G605" s="102">
        <v>681.5</v>
      </c>
      <c r="H605" s="105">
        <v>690.3</v>
      </c>
      <c r="I605" s="105">
        <f>717.2</f>
        <v>717.2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97</v>
      </c>
      <c r="B606" s="20" t="s">
        <v>48</v>
      </c>
      <c r="C606" s="20" t="s">
        <v>9</v>
      </c>
      <c r="D606" s="20" t="s">
        <v>7</v>
      </c>
      <c r="E606" s="20" t="s">
        <v>172</v>
      </c>
      <c r="F606" s="20"/>
      <c r="G606" s="102">
        <f>G607</f>
        <v>106</v>
      </c>
      <c r="H606" s="102">
        <f t="shared" ref="H606:I607" si="180">H607</f>
        <v>106</v>
      </c>
      <c r="I606" s="102">
        <f t="shared" si="180"/>
        <v>106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113</v>
      </c>
      <c r="B607" s="20" t="s">
        <v>48</v>
      </c>
      <c r="C607" s="20" t="s">
        <v>9</v>
      </c>
      <c r="D607" s="20" t="s">
        <v>7</v>
      </c>
      <c r="E607" s="20" t="s">
        <v>172</v>
      </c>
      <c r="F607" s="20" t="s">
        <v>92</v>
      </c>
      <c r="G607" s="102">
        <f>G608</f>
        <v>106</v>
      </c>
      <c r="H607" s="102">
        <f t="shared" si="180"/>
        <v>106</v>
      </c>
      <c r="I607" s="102">
        <f t="shared" si="180"/>
        <v>106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207</v>
      </c>
      <c r="B608" s="20" t="s">
        <v>48</v>
      </c>
      <c r="C608" s="20" t="s">
        <v>9</v>
      </c>
      <c r="D608" s="20" t="s">
        <v>7</v>
      </c>
      <c r="E608" s="20" t="s">
        <v>172</v>
      </c>
      <c r="F608" s="20" t="s">
        <v>206</v>
      </c>
      <c r="G608" s="102">
        <v>106</v>
      </c>
      <c r="H608" s="105">
        <v>106</v>
      </c>
      <c r="I608" s="105">
        <v>106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 hidden="1">
      <c r="A609" s="21" t="s">
        <v>398</v>
      </c>
      <c r="B609" s="20" t="s">
        <v>48</v>
      </c>
      <c r="C609" s="20" t="s">
        <v>9</v>
      </c>
      <c r="D609" s="20" t="s">
        <v>7</v>
      </c>
      <c r="E609" s="20" t="s">
        <v>395</v>
      </c>
      <c r="F609" s="20"/>
      <c r="G609" s="105">
        <f t="shared" ref="G609:I610" si="181">G610</f>
        <v>0</v>
      </c>
      <c r="H609" s="105">
        <f t="shared" si="181"/>
        <v>0</v>
      </c>
      <c r="I609" s="105">
        <f t="shared" si="181"/>
        <v>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 hidden="1">
      <c r="A610" s="21" t="s">
        <v>113</v>
      </c>
      <c r="B610" s="20" t="s">
        <v>48</v>
      </c>
      <c r="C610" s="20" t="s">
        <v>9</v>
      </c>
      <c r="D610" s="20" t="s">
        <v>7</v>
      </c>
      <c r="E610" s="20" t="s">
        <v>395</v>
      </c>
      <c r="F610" s="20" t="s">
        <v>92</v>
      </c>
      <c r="G610" s="105">
        <f t="shared" si="181"/>
        <v>0</v>
      </c>
      <c r="H610" s="105">
        <f t="shared" si="181"/>
        <v>0</v>
      </c>
      <c r="I610" s="105">
        <f t="shared" si="181"/>
        <v>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 hidden="1">
      <c r="A611" s="21" t="s">
        <v>207</v>
      </c>
      <c r="B611" s="20" t="s">
        <v>48</v>
      </c>
      <c r="C611" s="20" t="s">
        <v>9</v>
      </c>
      <c r="D611" s="20" t="s">
        <v>7</v>
      </c>
      <c r="E611" s="20" t="s">
        <v>395</v>
      </c>
      <c r="F611" s="20" t="s">
        <v>206</v>
      </c>
      <c r="G611" s="105"/>
      <c r="H611" s="105"/>
      <c r="I611" s="105"/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24">
      <c r="A612" s="21" t="s">
        <v>392</v>
      </c>
      <c r="B612" s="20" t="s">
        <v>48</v>
      </c>
      <c r="C612" s="20" t="s">
        <v>9</v>
      </c>
      <c r="D612" s="20" t="s">
        <v>7</v>
      </c>
      <c r="E612" s="20" t="s">
        <v>391</v>
      </c>
      <c r="F612" s="20"/>
      <c r="G612" s="105">
        <f>G613+G616</f>
        <v>2958.9</v>
      </c>
      <c r="H612" s="105">
        <f>H613+H616</f>
        <v>3089.9</v>
      </c>
      <c r="I612" s="105">
        <f>I613+I616</f>
        <v>3354.2999999999997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125</v>
      </c>
      <c r="B613" s="20" t="s">
        <v>48</v>
      </c>
      <c r="C613" s="20" t="s">
        <v>9</v>
      </c>
      <c r="D613" s="20" t="s">
        <v>7</v>
      </c>
      <c r="E613" s="20" t="s">
        <v>390</v>
      </c>
      <c r="F613" s="20"/>
      <c r="G613" s="105">
        <f t="shared" ref="G613:I614" si="182">G614</f>
        <v>2706.8</v>
      </c>
      <c r="H613" s="105">
        <f t="shared" si="182"/>
        <v>2837.8</v>
      </c>
      <c r="I613" s="105">
        <f t="shared" si="182"/>
        <v>3102.2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113</v>
      </c>
      <c r="B614" s="20" t="s">
        <v>48</v>
      </c>
      <c r="C614" s="20" t="s">
        <v>9</v>
      </c>
      <c r="D614" s="20" t="s">
        <v>7</v>
      </c>
      <c r="E614" s="20" t="s">
        <v>390</v>
      </c>
      <c r="F614" s="20" t="s">
        <v>92</v>
      </c>
      <c r="G614" s="105">
        <f t="shared" si="182"/>
        <v>2706.8</v>
      </c>
      <c r="H614" s="105">
        <f t="shared" si="182"/>
        <v>2837.8</v>
      </c>
      <c r="I614" s="105">
        <f t="shared" si="182"/>
        <v>3102.2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207</v>
      </c>
      <c r="B615" s="20" t="s">
        <v>48</v>
      </c>
      <c r="C615" s="20" t="s">
        <v>9</v>
      </c>
      <c r="D615" s="20" t="s">
        <v>7</v>
      </c>
      <c r="E615" s="20" t="s">
        <v>390</v>
      </c>
      <c r="F615" s="20" t="s">
        <v>206</v>
      </c>
      <c r="G615" s="105">
        <v>2706.8</v>
      </c>
      <c r="H615" s="105">
        <v>2837.8</v>
      </c>
      <c r="I615" s="105">
        <v>3102.2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72</v>
      </c>
      <c r="B616" s="20" t="s">
        <v>48</v>
      </c>
      <c r="C616" s="20" t="s">
        <v>9</v>
      </c>
      <c r="D616" s="20" t="s">
        <v>7</v>
      </c>
      <c r="E616" s="20" t="s">
        <v>393</v>
      </c>
      <c r="F616" s="20"/>
      <c r="G616" s="105">
        <f>G617+G621</f>
        <v>252.09999999999997</v>
      </c>
      <c r="H616" s="105">
        <f>H617+H621</f>
        <v>252.09999999999997</v>
      </c>
      <c r="I616" s="105">
        <f>I617+I621</f>
        <v>252.09999999999997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113</v>
      </c>
      <c r="B617" s="20" t="s">
        <v>48</v>
      </c>
      <c r="C617" s="20" t="s">
        <v>9</v>
      </c>
      <c r="D617" s="20" t="s">
        <v>7</v>
      </c>
      <c r="E617" s="20" t="s">
        <v>393</v>
      </c>
      <c r="F617" s="20" t="s">
        <v>92</v>
      </c>
      <c r="G617" s="105">
        <f>G618+G619+G620</f>
        <v>237.39999999999998</v>
      </c>
      <c r="H617" s="105">
        <f>H618+H619+H620</f>
        <v>237.39999999999998</v>
      </c>
      <c r="I617" s="105">
        <f>I618+I619+I620</f>
        <v>237.39999999999998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207</v>
      </c>
      <c r="B618" s="20" t="s">
        <v>48</v>
      </c>
      <c r="C618" s="20" t="s">
        <v>9</v>
      </c>
      <c r="D618" s="20" t="s">
        <v>7</v>
      </c>
      <c r="E618" s="20" t="s">
        <v>393</v>
      </c>
      <c r="F618" s="20" t="s">
        <v>206</v>
      </c>
      <c r="G618" s="105">
        <f>193.4+14.7</f>
        <v>208.1</v>
      </c>
      <c r="H618" s="105">
        <f t="shared" ref="H618:I618" si="183">193.4+14.7</f>
        <v>208.1</v>
      </c>
      <c r="I618" s="105">
        <f t="shared" si="183"/>
        <v>208.1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396</v>
      </c>
      <c r="B619" s="20" t="s">
        <v>48</v>
      </c>
      <c r="C619" s="20" t="s">
        <v>9</v>
      </c>
      <c r="D619" s="20" t="s">
        <v>7</v>
      </c>
      <c r="E619" s="20" t="s">
        <v>393</v>
      </c>
      <c r="F619" s="20" t="s">
        <v>394</v>
      </c>
      <c r="G619" s="105">
        <v>14.6</v>
      </c>
      <c r="H619" s="105">
        <v>14.6</v>
      </c>
      <c r="I619" s="105">
        <v>14.6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24">
      <c r="A620" s="21" t="s">
        <v>397</v>
      </c>
      <c r="B620" s="20" t="s">
        <v>48</v>
      </c>
      <c r="C620" s="20" t="s">
        <v>9</v>
      </c>
      <c r="D620" s="20" t="s">
        <v>7</v>
      </c>
      <c r="E620" s="20" t="s">
        <v>393</v>
      </c>
      <c r="F620" s="20" t="s">
        <v>255</v>
      </c>
      <c r="G620" s="105">
        <v>14.7</v>
      </c>
      <c r="H620" s="105">
        <v>14.7</v>
      </c>
      <c r="I620" s="105">
        <v>14.7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>
      <c r="A621" s="21" t="s">
        <v>69</v>
      </c>
      <c r="B621" s="20" t="s">
        <v>48</v>
      </c>
      <c r="C621" s="20" t="s">
        <v>9</v>
      </c>
      <c r="D621" s="20" t="s">
        <v>7</v>
      </c>
      <c r="E621" s="20" t="s">
        <v>393</v>
      </c>
      <c r="F621" s="20" t="s">
        <v>22</v>
      </c>
      <c r="G621" s="105">
        <f>G622</f>
        <v>14.7</v>
      </c>
      <c r="H621" s="105">
        <f>H622</f>
        <v>14.7</v>
      </c>
      <c r="I621" s="105">
        <f>I622</f>
        <v>14.7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24">
      <c r="A622" s="21" t="s">
        <v>120</v>
      </c>
      <c r="B622" s="20" t="s">
        <v>48</v>
      </c>
      <c r="C622" s="20" t="s">
        <v>9</v>
      </c>
      <c r="D622" s="20" t="s">
        <v>7</v>
      </c>
      <c r="E622" s="20" t="s">
        <v>393</v>
      </c>
      <c r="F622" s="20" t="s">
        <v>75</v>
      </c>
      <c r="G622" s="105">
        <v>14.7</v>
      </c>
      <c r="H622" s="105">
        <v>14.7</v>
      </c>
      <c r="I622" s="105">
        <v>14.7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122</v>
      </c>
      <c r="B623" s="20" t="s">
        <v>48</v>
      </c>
      <c r="C623" s="20" t="s">
        <v>9</v>
      </c>
      <c r="D623" s="20" t="s">
        <v>7</v>
      </c>
      <c r="E623" s="20" t="s">
        <v>362</v>
      </c>
      <c r="F623" s="20"/>
      <c r="G623" s="102">
        <f>G624+G627</f>
        <v>421.7</v>
      </c>
      <c r="H623" s="102">
        <f>H624+H627</f>
        <v>530.4</v>
      </c>
      <c r="I623" s="102">
        <f>I624+I627</f>
        <v>549.6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48">
      <c r="A624" s="21" t="s">
        <v>124</v>
      </c>
      <c r="B624" s="20" t="s">
        <v>48</v>
      </c>
      <c r="C624" s="20" t="s">
        <v>9</v>
      </c>
      <c r="D624" s="20" t="s">
        <v>7</v>
      </c>
      <c r="E624" s="20" t="s">
        <v>449</v>
      </c>
      <c r="F624" s="20"/>
      <c r="G624" s="102">
        <f t="shared" ref="G624:I625" si="184">G625</f>
        <v>371.7</v>
      </c>
      <c r="H624" s="102">
        <f t="shared" si="184"/>
        <v>480.4</v>
      </c>
      <c r="I624" s="102">
        <f t="shared" si="184"/>
        <v>499.6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113</v>
      </c>
      <c r="B625" s="20" t="s">
        <v>48</v>
      </c>
      <c r="C625" s="20" t="s">
        <v>9</v>
      </c>
      <c r="D625" s="20" t="s">
        <v>7</v>
      </c>
      <c r="E625" s="20" t="s">
        <v>449</v>
      </c>
      <c r="F625" s="20" t="s">
        <v>92</v>
      </c>
      <c r="G625" s="102">
        <f t="shared" si="184"/>
        <v>371.7</v>
      </c>
      <c r="H625" s="102">
        <f t="shared" si="184"/>
        <v>480.4</v>
      </c>
      <c r="I625" s="102">
        <f t="shared" si="184"/>
        <v>499.6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205</v>
      </c>
      <c r="B626" s="20" t="s">
        <v>48</v>
      </c>
      <c r="C626" s="20" t="s">
        <v>9</v>
      </c>
      <c r="D626" s="20" t="s">
        <v>7</v>
      </c>
      <c r="E626" s="20" t="s">
        <v>449</v>
      </c>
      <c r="F626" s="20" t="s">
        <v>206</v>
      </c>
      <c r="G626" s="102">
        <v>371.7</v>
      </c>
      <c r="H626" s="105">
        <v>480.4</v>
      </c>
      <c r="I626" s="105">
        <v>499.6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24">
      <c r="A627" s="21" t="s">
        <v>96</v>
      </c>
      <c r="B627" s="20" t="s">
        <v>48</v>
      </c>
      <c r="C627" s="20" t="s">
        <v>9</v>
      </c>
      <c r="D627" s="20" t="s">
        <v>7</v>
      </c>
      <c r="E627" s="20" t="s">
        <v>450</v>
      </c>
      <c r="F627" s="20"/>
      <c r="G627" s="102">
        <f>G628</f>
        <v>50</v>
      </c>
      <c r="H627" s="102">
        <f t="shared" ref="H627:I628" si="185">H628</f>
        <v>50</v>
      </c>
      <c r="I627" s="102">
        <f t="shared" si="185"/>
        <v>50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>
      <c r="A628" s="21" t="s">
        <v>93</v>
      </c>
      <c r="B628" s="20" t="s">
        <v>48</v>
      </c>
      <c r="C628" s="20" t="s">
        <v>9</v>
      </c>
      <c r="D628" s="20" t="s">
        <v>7</v>
      </c>
      <c r="E628" s="20" t="s">
        <v>450</v>
      </c>
      <c r="F628" s="20" t="s">
        <v>92</v>
      </c>
      <c r="G628" s="102">
        <f>G629</f>
        <v>50</v>
      </c>
      <c r="H628" s="102">
        <f t="shared" si="185"/>
        <v>50</v>
      </c>
      <c r="I628" s="102">
        <f t="shared" si="185"/>
        <v>50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2">
      <c r="A629" s="21" t="s">
        <v>207</v>
      </c>
      <c r="B629" s="20" t="s">
        <v>48</v>
      </c>
      <c r="C629" s="20" t="s">
        <v>9</v>
      </c>
      <c r="D629" s="20" t="s">
        <v>7</v>
      </c>
      <c r="E629" s="20" t="s">
        <v>450</v>
      </c>
      <c r="F629" s="20" t="s">
        <v>206</v>
      </c>
      <c r="G629" s="102">
        <v>50</v>
      </c>
      <c r="H629" s="105">
        <v>50</v>
      </c>
      <c r="I629" s="105">
        <v>50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3.5" customHeight="1">
      <c r="A630" s="22" t="s">
        <v>243</v>
      </c>
      <c r="B630" s="18" t="s">
        <v>48</v>
      </c>
      <c r="C630" s="18" t="s">
        <v>9</v>
      </c>
      <c r="D630" s="18" t="s">
        <v>9</v>
      </c>
      <c r="E630" s="18"/>
      <c r="F630" s="18"/>
      <c r="G630" s="101">
        <f>G640+G631</f>
        <v>1655.8</v>
      </c>
      <c r="H630" s="101">
        <f t="shared" ref="H630:I630" si="186">H640+H631</f>
        <v>1655.8</v>
      </c>
      <c r="I630" s="101">
        <f t="shared" si="186"/>
        <v>1655.8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24" hidden="1">
      <c r="A631" s="21" t="s">
        <v>115</v>
      </c>
      <c r="B631" s="20" t="s">
        <v>48</v>
      </c>
      <c r="C631" s="20" t="s">
        <v>9</v>
      </c>
      <c r="D631" s="20" t="s">
        <v>9</v>
      </c>
      <c r="E631" s="20" t="s">
        <v>155</v>
      </c>
      <c r="F631" s="20"/>
      <c r="G631" s="102">
        <f>G636+G632</f>
        <v>0</v>
      </c>
      <c r="H631" s="102">
        <f>H636+H632</f>
        <v>0</v>
      </c>
      <c r="I631" s="102">
        <f>I636+I632</f>
        <v>0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12" hidden="1">
      <c r="A632" s="21" t="s">
        <v>116</v>
      </c>
      <c r="B632" s="20" t="s">
        <v>48</v>
      </c>
      <c r="C632" s="20" t="s">
        <v>9</v>
      </c>
      <c r="D632" s="20" t="s">
        <v>9</v>
      </c>
      <c r="E632" s="20" t="s">
        <v>156</v>
      </c>
      <c r="F632" s="20"/>
      <c r="G632" s="102">
        <f t="shared" ref="G632:I634" si="187">G633</f>
        <v>0</v>
      </c>
      <c r="H632" s="102">
        <f t="shared" si="187"/>
        <v>0</v>
      </c>
      <c r="I632" s="102">
        <f t="shared" si="187"/>
        <v>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 hidden="1">
      <c r="A633" s="21" t="s">
        <v>368</v>
      </c>
      <c r="B633" s="20" t="s">
        <v>48</v>
      </c>
      <c r="C633" s="20" t="s">
        <v>9</v>
      </c>
      <c r="D633" s="20" t="s">
        <v>9</v>
      </c>
      <c r="E633" s="20" t="s">
        <v>214</v>
      </c>
      <c r="F633" s="20"/>
      <c r="G633" s="102">
        <f t="shared" si="187"/>
        <v>0</v>
      </c>
      <c r="H633" s="102">
        <f t="shared" si="187"/>
        <v>0</v>
      </c>
      <c r="I633" s="102">
        <f t="shared" si="187"/>
        <v>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93</v>
      </c>
      <c r="B634" s="20" t="s">
        <v>48</v>
      </c>
      <c r="C634" s="20" t="s">
        <v>9</v>
      </c>
      <c r="D634" s="20" t="s">
        <v>9</v>
      </c>
      <c r="E634" s="20" t="s">
        <v>214</v>
      </c>
      <c r="F634" s="20" t="s">
        <v>92</v>
      </c>
      <c r="G634" s="102">
        <f t="shared" si="187"/>
        <v>0</v>
      </c>
      <c r="H634" s="102">
        <f t="shared" si="187"/>
        <v>0</v>
      </c>
      <c r="I634" s="102">
        <f t="shared" si="187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 hidden="1">
      <c r="A635" s="21" t="s">
        <v>207</v>
      </c>
      <c r="B635" s="20" t="s">
        <v>48</v>
      </c>
      <c r="C635" s="20" t="s">
        <v>9</v>
      </c>
      <c r="D635" s="20" t="s">
        <v>9</v>
      </c>
      <c r="E635" s="20" t="s">
        <v>214</v>
      </c>
      <c r="F635" s="20" t="s">
        <v>206</v>
      </c>
      <c r="G635" s="102"/>
      <c r="H635" s="102"/>
      <c r="I635" s="102"/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24" hidden="1">
      <c r="A636" s="21" t="s">
        <v>194</v>
      </c>
      <c r="B636" s="20" t="s">
        <v>48</v>
      </c>
      <c r="C636" s="20" t="s">
        <v>9</v>
      </c>
      <c r="D636" s="20" t="s">
        <v>9</v>
      </c>
      <c r="E636" s="20" t="s">
        <v>193</v>
      </c>
      <c r="F636" s="20"/>
      <c r="G636" s="102">
        <f>G637</f>
        <v>0</v>
      </c>
      <c r="H636" s="102">
        <f t="shared" ref="G636:I638" si="188">H637</f>
        <v>0</v>
      </c>
      <c r="I636" s="102">
        <f t="shared" si="188"/>
        <v>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 hidden="1">
      <c r="A637" s="21" t="s">
        <v>86</v>
      </c>
      <c r="B637" s="20" t="s">
        <v>48</v>
      </c>
      <c r="C637" s="20" t="s">
        <v>9</v>
      </c>
      <c r="D637" s="20" t="s">
        <v>9</v>
      </c>
      <c r="E637" s="20" t="s">
        <v>195</v>
      </c>
      <c r="F637" s="20"/>
      <c r="G637" s="102">
        <f>G638</f>
        <v>0</v>
      </c>
      <c r="H637" s="102">
        <f t="shared" si="188"/>
        <v>0</v>
      </c>
      <c r="I637" s="102">
        <f t="shared" si="188"/>
        <v>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 hidden="1">
      <c r="A638" s="21" t="s">
        <v>113</v>
      </c>
      <c r="B638" s="20" t="s">
        <v>48</v>
      </c>
      <c r="C638" s="20" t="s">
        <v>9</v>
      </c>
      <c r="D638" s="20" t="s">
        <v>9</v>
      </c>
      <c r="E638" s="20" t="s">
        <v>195</v>
      </c>
      <c r="F638" s="20" t="s">
        <v>92</v>
      </c>
      <c r="G638" s="102">
        <f t="shared" si="188"/>
        <v>0</v>
      </c>
      <c r="H638" s="102">
        <f t="shared" si="188"/>
        <v>0</v>
      </c>
      <c r="I638" s="102">
        <f t="shared" si="188"/>
        <v>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 hidden="1">
      <c r="A639" s="21" t="s">
        <v>205</v>
      </c>
      <c r="B639" s="20" t="s">
        <v>48</v>
      </c>
      <c r="C639" s="20" t="s">
        <v>9</v>
      </c>
      <c r="D639" s="20" t="s">
        <v>9</v>
      </c>
      <c r="E639" s="20" t="s">
        <v>195</v>
      </c>
      <c r="F639" s="20" t="s">
        <v>206</v>
      </c>
      <c r="G639" s="102"/>
      <c r="H639" s="102"/>
      <c r="I639" s="102"/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24">
      <c r="A640" s="21" t="s">
        <v>331</v>
      </c>
      <c r="B640" s="20" t="s">
        <v>48</v>
      </c>
      <c r="C640" s="20" t="s">
        <v>9</v>
      </c>
      <c r="D640" s="20" t="s">
        <v>9</v>
      </c>
      <c r="E640" s="20" t="s">
        <v>165</v>
      </c>
      <c r="F640" s="20"/>
      <c r="G640" s="102">
        <f>G647+G654+G641+G658</f>
        <v>1655.8</v>
      </c>
      <c r="H640" s="102">
        <f t="shared" ref="H640:I640" si="189">H647+H654+H641+H658</f>
        <v>1655.8</v>
      </c>
      <c r="I640" s="102">
        <f t="shared" si="189"/>
        <v>1655.8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333</v>
      </c>
      <c r="B641" s="20" t="s">
        <v>48</v>
      </c>
      <c r="C641" s="20" t="s">
        <v>9</v>
      </c>
      <c r="D641" s="20" t="s">
        <v>9</v>
      </c>
      <c r="E641" s="20" t="s">
        <v>166</v>
      </c>
      <c r="F641" s="20"/>
      <c r="G641" s="102">
        <f>G642</f>
        <v>120</v>
      </c>
      <c r="H641" s="102">
        <f t="shared" ref="H641:I641" si="190">H642</f>
        <v>120</v>
      </c>
      <c r="I641" s="102">
        <f t="shared" si="190"/>
        <v>120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97</v>
      </c>
      <c r="B642" s="20" t="s">
        <v>48</v>
      </c>
      <c r="C642" s="20" t="s">
        <v>9</v>
      </c>
      <c r="D642" s="20" t="s">
        <v>9</v>
      </c>
      <c r="E642" s="20" t="s">
        <v>292</v>
      </c>
      <c r="F642" s="20"/>
      <c r="G642" s="102">
        <f>G645+G643</f>
        <v>120</v>
      </c>
      <c r="H642" s="102">
        <f t="shared" ref="H642:I642" si="191">H645+H643</f>
        <v>120</v>
      </c>
      <c r="I642" s="102">
        <f t="shared" si="191"/>
        <v>120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24" hidden="1">
      <c r="A643" s="21" t="s">
        <v>59</v>
      </c>
      <c r="B643" s="20" t="s">
        <v>48</v>
      </c>
      <c r="C643" s="20" t="s">
        <v>9</v>
      </c>
      <c r="D643" s="20" t="s">
        <v>9</v>
      </c>
      <c r="E643" s="20" t="s">
        <v>292</v>
      </c>
      <c r="F643" s="20" t="s">
        <v>58</v>
      </c>
      <c r="G643" s="102">
        <f>G644</f>
        <v>0</v>
      </c>
      <c r="H643" s="102">
        <f t="shared" ref="H643:I643" si="192">H644</f>
        <v>0</v>
      </c>
      <c r="I643" s="102">
        <f t="shared" si="192"/>
        <v>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 hidden="1">
      <c r="A644" s="21" t="s">
        <v>61</v>
      </c>
      <c r="B644" s="20" t="s">
        <v>48</v>
      </c>
      <c r="C644" s="20" t="s">
        <v>9</v>
      </c>
      <c r="D644" s="20" t="s">
        <v>9</v>
      </c>
      <c r="E644" s="20" t="s">
        <v>292</v>
      </c>
      <c r="F644" s="20" t="s">
        <v>60</v>
      </c>
      <c r="G644" s="102"/>
      <c r="H644" s="105"/>
      <c r="I644" s="105"/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67</v>
      </c>
      <c r="B645" s="20" t="s">
        <v>48</v>
      </c>
      <c r="C645" s="20" t="s">
        <v>9</v>
      </c>
      <c r="D645" s="20" t="s">
        <v>9</v>
      </c>
      <c r="E645" s="20" t="s">
        <v>292</v>
      </c>
      <c r="F645" s="20" t="s">
        <v>65</v>
      </c>
      <c r="G645" s="102">
        <f>G646</f>
        <v>120</v>
      </c>
      <c r="H645" s="102">
        <f t="shared" ref="H645:I645" si="193">H646</f>
        <v>120</v>
      </c>
      <c r="I645" s="102">
        <f t="shared" si="193"/>
        <v>120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87</v>
      </c>
      <c r="B646" s="20" t="s">
        <v>48</v>
      </c>
      <c r="C646" s="20" t="s">
        <v>9</v>
      </c>
      <c r="D646" s="20" t="s">
        <v>9</v>
      </c>
      <c r="E646" s="20" t="s">
        <v>292</v>
      </c>
      <c r="F646" s="20" t="s">
        <v>66</v>
      </c>
      <c r="G646" s="102">
        <v>120</v>
      </c>
      <c r="H646" s="105">
        <v>120</v>
      </c>
      <c r="I646" s="105">
        <v>120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336</v>
      </c>
      <c r="B647" s="20" t="s">
        <v>48</v>
      </c>
      <c r="C647" s="20" t="s">
        <v>9</v>
      </c>
      <c r="D647" s="20" t="s">
        <v>9</v>
      </c>
      <c r="E647" s="20" t="s">
        <v>173</v>
      </c>
      <c r="F647" s="20"/>
      <c r="G647" s="102">
        <f>G648+G651</f>
        <v>1535.8</v>
      </c>
      <c r="H647" s="102">
        <f t="shared" ref="H647:I647" si="194">H648+H651</f>
        <v>1535.8</v>
      </c>
      <c r="I647" s="102">
        <f t="shared" si="194"/>
        <v>1535.8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24">
      <c r="A648" s="21" t="s">
        <v>327</v>
      </c>
      <c r="B648" s="20" t="s">
        <v>48</v>
      </c>
      <c r="C648" s="20" t="s">
        <v>9</v>
      </c>
      <c r="D648" s="20" t="s">
        <v>9</v>
      </c>
      <c r="E648" s="20" t="s">
        <v>174</v>
      </c>
      <c r="F648" s="20"/>
      <c r="G648" s="102">
        <f>G649</f>
        <v>1385.8</v>
      </c>
      <c r="H648" s="102">
        <f t="shared" ref="H648:I649" si="195">H649</f>
        <v>1385.8</v>
      </c>
      <c r="I648" s="102">
        <f t="shared" si="195"/>
        <v>1385.8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>
      <c r="A649" s="21" t="s">
        <v>93</v>
      </c>
      <c r="B649" s="20" t="s">
        <v>48</v>
      </c>
      <c r="C649" s="20" t="s">
        <v>9</v>
      </c>
      <c r="D649" s="20" t="s">
        <v>9</v>
      </c>
      <c r="E649" s="20" t="s">
        <v>174</v>
      </c>
      <c r="F649" s="51" t="s">
        <v>92</v>
      </c>
      <c r="G649" s="102">
        <f>G650</f>
        <v>1385.8</v>
      </c>
      <c r="H649" s="102">
        <f t="shared" si="195"/>
        <v>1385.8</v>
      </c>
      <c r="I649" s="102">
        <f t="shared" si="195"/>
        <v>1385.8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>
      <c r="A650" s="21" t="s">
        <v>207</v>
      </c>
      <c r="B650" s="20" t="s">
        <v>48</v>
      </c>
      <c r="C650" s="20" t="s">
        <v>9</v>
      </c>
      <c r="D650" s="20" t="s">
        <v>9</v>
      </c>
      <c r="E650" s="20" t="s">
        <v>174</v>
      </c>
      <c r="F650" s="51" t="s">
        <v>206</v>
      </c>
      <c r="G650" s="102">
        <v>1385.8</v>
      </c>
      <c r="H650" s="105">
        <v>1385.8</v>
      </c>
      <c r="I650" s="105">
        <v>1385.8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261</v>
      </c>
      <c r="B651" s="20" t="s">
        <v>48</v>
      </c>
      <c r="C651" s="20" t="s">
        <v>9</v>
      </c>
      <c r="D651" s="20" t="s">
        <v>9</v>
      </c>
      <c r="E651" s="66" t="s">
        <v>262</v>
      </c>
      <c r="F651" s="51"/>
      <c r="G651" s="102">
        <f>G652</f>
        <v>150</v>
      </c>
      <c r="H651" s="102">
        <f t="shared" ref="H651:I652" si="196">H652</f>
        <v>150</v>
      </c>
      <c r="I651" s="102">
        <f t="shared" si="196"/>
        <v>150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93</v>
      </c>
      <c r="B652" s="20" t="s">
        <v>48</v>
      </c>
      <c r="C652" s="20" t="s">
        <v>9</v>
      </c>
      <c r="D652" s="20" t="s">
        <v>9</v>
      </c>
      <c r="E652" s="66" t="s">
        <v>262</v>
      </c>
      <c r="F652" s="51" t="s">
        <v>92</v>
      </c>
      <c r="G652" s="102">
        <f>G653</f>
        <v>150</v>
      </c>
      <c r="H652" s="102">
        <f t="shared" si="196"/>
        <v>150</v>
      </c>
      <c r="I652" s="102">
        <f t="shared" si="196"/>
        <v>150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1" t="s">
        <v>205</v>
      </c>
      <c r="B653" s="20" t="s">
        <v>48</v>
      </c>
      <c r="C653" s="20" t="s">
        <v>9</v>
      </c>
      <c r="D653" s="20" t="s">
        <v>9</v>
      </c>
      <c r="E653" s="66" t="s">
        <v>262</v>
      </c>
      <c r="F653" s="51" t="s">
        <v>206</v>
      </c>
      <c r="G653" s="102">
        <v>150</v>
      </c>
      <c r="H653" s="105">
        <v>150</v>
      </c>
      <c r="I653" s="105">
        <v>150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 hidden="1">
      <c r="A654" s="21" t="s">
        <v>240</v>
      </c>
      <c r="B654" s="20" t="s">
        <v>48</v>
      </c>
      <c r="C654" s="20" t="s">
        <v>9</v>
      </c>
      <c r="D654" s="20" t="s">
        <v>9</v>
      </c>
      <c r="E654" s="20" t="s">
        <v>169</v>
      </c>
      <c r="F654" s="51"/>
      <c r="G654" s="102">
        <f>G655</f>
        <v>0</v>
      </c>
      <c r="H654" s="105"/>
      <c r="I654" s="105"/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 hidden="1">
      <c r="A655" s="21" t="s">
        <v>97</v>
      </c>
      <c r="B655" s="20" t="s">
        <v>48</v>
      </c>
      <c r="C655" s="20" t="s">
        <v>9</v>
      </c>
      <c r="D655" s="20" t="s">
        <v>9</v>
      </c>
      <c r="E655" s="20" t="s">
        <v>172</v>
      </c>
      <c r="F655" s="51"/>
      <c r="G655" s="102">
        <f>G656</f>
        <v>0</v>
      </c>
      <c r="H655" s="105"/>
      <c r="I655" s="105"/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 hidden="1">
      <c r="A656" s="21" t="s">
        <v>67</v>
      </c>
      <c r="B656" s="20" t="s">
        <v>48</v>
      </c>
      <c r="C656" s="20" t="s">
        <v>9</v>
      </c>
      <c r="D656" s="20" t="s">
        <v>9</v>
      </c>
      <c r="E656" s="20" t="s">
        <v>172</v>
      </c>
      <c r="F656" s="51" t="s">
        <v>65</v>
      </c>
      <c r="G656" s="102">
        <f>G657</f>
        <v>0</v>
      </c>
      <c r="H656" s="105"/>
      <c r="I656" s="105"/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87</v>
      </c>
      <c r="B657" s="20" t="s">
        <v>48</v>
      </c>
      <c r="C657" s="20" t="s">
        <v>9</v>
      </c>
      <c r="D657" s="20" t="s">
        <v>9</v>
      </c>
      <c r="E657" s="20" t="s">
        <v>172</v>
      </c>
      <c r="F657" s="51" t="s">
        <v>66</v>
      </c>
      <c r="G657" s="102"/>
      <c r="H657" s="105"/>
      <c r="I657" s="105"/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 hidden="1">
      <c r="A658" s="21" t="s">
        <v>334</v>
      </c>
      <c r="B658" s="20" t="s">
        <v>48</v>
      </c>
      <c r="C658" s="20" t="s">
        <v>9</v>
      </c>
      <c r="D658" s="20" t="s">
        <v>9</v>
      </c>
      <c r="E658" s="20" t="s">
        <v>230</v>
      </c>
      <c r="F658" s="20"/>
      <c r="G658" s="102">
        <f t="shared" ref="G658:I660" si="197">G659</f>
        <v>0</v>
      </c>
      <c r="H658" s="102">
        <f t="shared" si="197"/>
        <v>0</v>
      </c>
      <c r="I658" s="102">
        <f t="shared" si="197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 hidden="1">
      <c r="A659" s="21" t="s">
        <v>239</v>
      </c>
      <c r="B659" s="20" t="s">
        <v>48</v>
      </c>
      <c r="C659" s="20" t="s">
        <v>9</v>
      </c>
      <c r="D659" s="20" t="s">
        <v>9</v>
      </c>
      <c r="E659" s="20" t="s">
        <v>447</v>
      </c>
      <c r="F659" s="20"/>
      <c r="G659" s="102">
        <f>G660+G662</f>
        <v>0</v>
      </c>
      <c r="H659" s="102">
        <f>H660+H662</f>
        <v>0</v>
      </c>
      <c r="I659" s="102">
        <f>I660+I662</f>
        <v>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 hidden="1">
      <c r="A660" s="21" t="s">
        <v>67</v>
      </c>
      <c r="B660" s="20" t="s">
        <v>48</v>
      </c>
      <c r="C660" s="20" t="s">
        <v>9</v>
      </c>
      <c r="D660" s="20" t="s">
        <v>9</v>
      </c>
      <c r="E660" s="20" t="s">
        <v>447</v>
      </c>
      <c r="F660" s="20" t="s">
        <v>65</v>
      </c>
      <c r="G660" s="102">
        <f>G661</f>
        <v>0</v>
      </c>
      <c r="H660" s="102">
        <f t="shared" si="197"/>
        <v>0</v>
      </c>
      <c r="I660" s="102">
        <f t="shared" si="197"/>
        <v>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 hidden="1">
      <c r="A661" s="21" t="s">
        <v>87</v>
      </c>
      <c r="B661" s="20" t="s">
        <v>48</v>
      </c>
      <c r="C661" s="20" t="s">
        <v>9</v>
      </c>
      <c r="D661" s="20" t="s">
        <v>9</v>
      </c>
      <c r="E661" s="20" t="s">
        <v>447</v>
      </c>
      <c r="F661" s="20" t="s">
        <v>66</v>
      </c>
      <c r="G661" s="102"/>
      <c r="H661" s="105"/>
      <c r="I661" s="105"/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 hidden="1">
      <c r="A662" s="21" t="s">
        <v>93</v>
      </c>
      <c r="B662" s="20" t="s">
        <v>48</v>
      </c>
      <c r="C662" s="20" t="s">
        <v>9</v>
      </c>
      <c r="D662" s="20" t="s">
        <v>9</v>
      </c>
      <c r="E662" s="20" t="s">
        <v>447</v>
      </c>
      <c r="F662" s="51" t="s">
        <v>92</v>
      </c>
      <c r="G662" s="102">
        <f>G663</f>
        <v>0</v>
      </c>
      <c r="H662" s="102">
        <f>H663</f>
        <v>0</v>
      </c>
      <c r="I662" s="102">
        <f>I663</f>
        <v>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205</v>
      </c>
      <c r="B663" s="20" t="s">
        <v>48</v>
      </c>
      <c r="C663" s="20" t="s">
        <v>9</v>
      </c>
      <c r="D663" s="20" t="s">
        <v>9</v>
      </c>
      <c r="E663" s="20" t="s">
        <v>447</v>
      </c>
      <c r="F663" s="51" t="s">
        <v>206</v>
      </c>
      <c r="G663" s="102"/>
      <c r="H663" s="105"/>
      <c r="I663" s="105"/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2" t="s">
        <v>19</v>
      </c>
      <c r="B664" s="18" t="s">
        <v>48</v>
      </c>
      <c r="C664" s="18" t="s">
        <v>9</v>
      </c>
      <c r="D664" s="18" t="s">
        <v>12</v>
      </c>
      <c r="E664" s="18"/>
      <c r="F664" s="18"/>
      <c r="G664" s="101">
        <f>G665</f>
        <v>15346.900000000001</v>
      </c>
      <c r="H664" s="101">
        <f t="shared" ref="H664:I664" si="198">H665</f>
        <v>8087</v>
      </c>
      <c r="I664" s="101">
        <f t="shared" si="198"/>
        <v>8373.9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24">
      <c r="A665" s="21" t="s">
        <v>331</v>
      </c>
      <c r="B665" s="20" t="s">
        <v>48</v>
      </c>
      <c r="C665" s="20" t="s">
        <v>9</v>
      </c>
      <c r="D665" s="20" t="s">
        <v>12</v>
      </c>
      <c r="E665" s="20" t="s">
        <v>165</v>
      </c>
      <c r="F665" s="20"/>
      <c r="G665" s="102">
        <f>G673+G666</f>
        <v>15346.900000000001</v>
      </c>
      <c r="H665" s="102">
        <f t="shared" ref="H665:I665" si="199">H673+H666</f>
        <v>8087</v>
      </c>
      <c r="I665" s="102">
        <f t="shared" si="199"/>
        <v>8373.9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333</v>
      </c>
      <c r="B666" s="20" t="s">
        <v>48</v>
      </c>
      <c r="C666" s="20" t="s">
        <v>9</v>
      </c>
      <c r="D666" s="20" t="s">
        <v>12</v>
      </c>
      <c r="E666" s="20" t="s">
        <v>166</v>
      </c>
      <c r="F666" s="20"/>
      <c r="G666" s="102">
        <f>G667+G670</f>
        <v>7330.8</v>
      </c>
      <c r="H666" s="102">
        <f t="shared" ref="H666:I666" si="200">H667+H670</f>
        <v>0</v>
      </c>
      <c r="I666" s="102">
        <f t="shared" si="200"/>
        <v>0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125</v>
      </c>
      <c r="B667" s="20" t="s">
        <v>48</v>
      </c>
      <c r="C667" s="20" t="s">
        <v>9</v>
      </c>
      <c r="D667" s="20" t="s">
        <v>12</v>
      </c>
      <c r="E667" s="20" t="s">
        <v>167</v>
      </c>
      <c r="F667" s="20"/>
      <c r="G667" s="102">
        <f>G668</f>
        <v>4000</v>
      </c>
      <c r="H667" s="102">
        <f t="shared" ref="H667:I668" si="201">H668</f>
        <v>0</v>
      </c>
      <c r="I667" s="102">
        <f t="shared" si="201"/>
        <v>0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9" t="s">
        <v>69</v>
      </c>
      <c r="B668" s="20" t="s">
        <v>48</v>
      </c>
      <c r="C668" s="20" t="s">
        <v>9</v>
      </c>
      <c r="D668" s="20" t="s">
        <v>12</v>
      </c>
      <c r="E668" s="20" t="s">
        <v>167</v>
      </c>
      <c r="F668" s="20" t="s">
        <v>22</v>
      </c>
      <c r="G668" s="102">
        <f>G669</f>
        <v>4000</v>
      </c>
      <c r="H668" s="102">
        <f t="shared" si="201"/>
        <v>0</v>
      </c>
      <c r="I668" s="102">
        <f t="shared" si="201"/>
        <v>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105</v>
      </c>
      <c r="B669" s="20" t="s">
        <v>48</v>
      </c>
      <c r="C669" s="20" t="s">
        <v>9</v>
      </c>
      <c r="D669" s="20" t="s">
        <v>12</v>
      </c>
      <c r="E669" s="20" t="s">
        <v>167</v>
      </c>
      <c r="F669" s="20" t="s">
        <v>104</v>
      </c>
      <c r="G669" s="102">
        <v>4000</v>
      </c>
      <c r="H669" s="105">
        <v>0</v>
      </c>
      <c r="I669" s="105">
        <v>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72</v>
      </c>
      <c r="B670" s="20" t="s">
        <v>48</v>
      </c>
      <c r="C670" s="20" t="s">
        <v>9</v>
      </c>
      <c r="D670" s="20" t="s">
        <v>12</v>
      </c>
      <c r="E670" s="20" t="s">
        <v>168</v>
      </c>
      <c r="F670" s="20"/>
      <c r="G670" s="102">
        <f>G671</f>
        <v>3330.8</v>
      </c>
      <c r="H670" s="102">
        <f t="shared" ref="H670:I671" si="202">H671</f>
        <v>0</v>
      </c>
      <c r="I670" s="102">
        <f t="shared" si="202"/>
        <v>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9" t="s">
        <v>69</v>
      </c>
      <c r="B671" s="20" t="s">
        <v>48</v>
      </c>
      <c r="C671" s="20" t="s">
        <v>9</v>
      </c>
      <c r="D671" s="20" t="s">
        <v>12</v>
      </c>
      <c r="E671" s="20" t="s">
        <v>168</v>
      </c>
      <c r="F671" s="20" t="s">
        <v>22</v>
      </c>
      <c r="G671" s="102">
        <f>G672</f>
        <v>3330.8</v>
      </c>
      <c r="H671" s="102">
        <f t="shared" si="202"/>
        <v>0</v>
      </c>
      <c r="I671" s="102">
        <f t="shared" si="202"/>
        <v>0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1" t="s">
        <v>105</v>
      </c>
      <c r="B672" s="20" t="s">
        <v>48</v>
      </c>
      <c r="C672" s="20" t="s">
        <v>9</v>
      </c>
      <c r="D672" s="20" t="s">
        <v>12</v>
      </c>
      <c r="E672" s="20" t="s">
        <v>168</v>
      </c>
      <c r="F672" s="20" t="s">
        <v>104</v>
      </c>
      <c r="G672" s="102">
        <v>3330.8</v>
      </c>
      <c r="H672" s="105">
        <v>0</v>
      </c>
      <c r="I672" s="105"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24">
      <c r="A673" s="21" t="s">
        <v>199</v>
      </c>
      <c r="B673" s="20" t="s">
        <v>48</v>
      </c>
      <c r="C673" s="20" t="s">
        <v>9</v>
      </c>
      <c r="D673" s="20" t="s">
        <v>12</v>
      </c>
      <c r="E673" s="20" t="s">
        <v>227</v>
      </c>
      <c r="F673" s="20"/>
      <c r="G673" s="102">
        <f>G674</f>
        <v>8016.1</v>
      </c>
      <c r="H673" s="102">
        <f t="shared" ref="H673:I673" si="203">H674</f>
        <v>8087</v>
      </c>
      <c r="I673" s="102">
        <f t="shared" si="203"/>
        <v>8373.9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>
      <c r="A674" s="55" t="s">
        <v>57</v>
      </c>
      <c r="B674" s="20" t="s">
        <v>48</v>
      </c>
      <c r="C674" s="20" t="s">
        <v>9</v>
      </c>
      <c r="D674" s="20" t="s">
        <v>12</v>
      </c>
      <c r="E674" s="20" t="s">
        <v>448</v>
      </c>
      <c r="F674" s="20"/>
      <c r="G674" s="102">
        <f>G675+G677+G679</f>
        <v>8016.1</v>
      </c>
      <c r="H674" s="102">
        <f t="shared" ref="H674:I674" si="204">H675+H677+H679</f>
        <v>8087</v>
      </c>
      <c r="I674" s="102">
        <f t="shared" si="204"/>
        <v>8373.9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24">
      <c r="A675" s="21" t="s">
        <v>59</v>
      </c>
      <c r="B675" s="20" t="s">
        <v>48</v>
      </c>
      <c r="C675" s="20" t="s">
        <v>9</v>
      </c>
      <c r="D675" s="20" t="s">
        <v>12</v>
      </c>
      <c r="E675" s="20" t="s">
        <v>448</v>
      </c>
      <c r="F675" s="20" t="s">
        <v>58</v>
      </c>
      <c r="G675" s="102">
        <f>G676</f>
        <v>7540</v>
      </c>
      <c r="H675" s="102">
        <f t="shared" ref="H675:I675" si="205">H676</f>
        <v>7610.9</v>
      </c>
      <c r="I675" s="102">
        <f t="shared" si="205"/>
        <v>7897.8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1" t="s">
        <v>61</v>
      </c>
      <c r="B676" s="20" t="s">
        <v>48</v>
      </c>
      <c r="C676" s="20" t="s">
        <v>9</v>
      </c>
      <c r="D676" s="20" t="s">
        <v>12</v>
      </c>
      <c r="E676" s="20" t="s">
        <v>448</v>
      </c>
      <c r="F676" s="20" t="s">
        <v>60</v>
      </c>
      <c r="G676" s="102">
        <f>5750+1700+90</f>
        <v>7540</v>
      </c>
      <c r="H676" s="105">
        <v>7610.9</v>
      </c>
      <c r="I676" s="105">
        <f>7897.8</f>
        <v>7897.8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67</v>
      </c>
      <c r="B677" s="20" t="s">
        <v>48</v>
      </c>
      <c r="C677" s="20" t="s">
        <v>9</v>
      </c>
      <c r="D677" s="20" t="s">
        <v>12</v>
      </c>
      <c r="E677" s="20" t="s">
        <v>448</v>
      </c>
      <c r="F677" s="20" t="s">
        <v>65</v>
      </c>
      <c r="G677" s="102">
        <f>G678</f>
        <v>476.1</v>
      </c>
      <c r="H677" s="102">
        <f t="shared" ref="H677:I677" si="206">H678</f>
        <v>476.1</v>
      </c>
      <c r="I677" s="102">
        <f t="shared" si="206"/>
        <v>476.1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87</v>
      </c>
      <c r="B678" s="20" t="s">
        <v>48</v>
      </c>
      <c r="C678" s="20" t="s">
        <v>9</v>
      </c>
      <c r="D678" s="20" t="s">
        <v>12</v>
      </c>
      <c r="E678" s="20" t="s">
        <v>448</v>
      </c>
      <c r="F678" s="20" t="s">
        <v>66</v>
      </c>
      <c r="G678" s="102">
        <v>476.1</v>
      </c>
      <c r="H678" s="105">
        <v>476.1</v>
      </c>
      <c r="I678" s="105">
        <v>476.1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 hidden="1">
      <c r="A679" s="21" t="s">
        <v>69</v>
      </c>
      <c r="B679" s="20" t="s">
        <v>48</v>
      </c>
      <c r="C679" s="20" t="s">
        <v>9</v>
      </c>
      <c r="D679" s="20" t="s">
        <v>12</v>
      </c>
      <c r="E679" s="20" t="s">
        <v>448</v>
      </c>
      <c r="F679" s="20" t="s">
        <v>22</v>
      </c>
      <c r="G679" s="102">
        <f>G680</f>
        <v>0</v>
      </c>
      <c r="H679" s="102">
        <f>H680</f>
        <v>0</v>
      </c>
      <c r="I679" s="102">
        <f>I680</f>
        <v>0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 hidden="1">
      <c r="A680" s="21" t="s">
        <v>70</v>
      </c>
      <c r="B680" s="20" t="s">
        <v>48</v>
      </c>
      <c r="C680" s="20" t="s">
        <v>9</v>
      </c>
      <c r="D680" s="20" t="s">
        <v>12</v>
      </c>
      <c r="E680" s="20" t="s">
        <v>448</v>
      </c>
      <c r="F680" s="20" t="s">
        <v>68</v>
      </c>
      <c r="G680" s="102"/>
      <c r="H680" s="105"/>
      <c r="I680" s="105"/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5" t="s">
        <v>33</v>
      </c>
      <c r="B681" s="16" t="s">
        <v>48</v>
      </c>
      <c r="C681" s="26" t="s">
        <v>13</v>
      </c>
      <c r="D681" s="26"/>
      <c r="E681" s="26"/>
      <c r="F681" s="26"/>
      <c r="G681" s="100">
        <f>G682+G706</f>
        <v>14690.900000000001</v>
      </c>
      <c r="H681" s="100">
        <f t="shared" ref="H681:I681" si="207">H682+H706</f>
        <v>15516.7</v>
      </c>
      <c r="I681" s="100">
        <f t="shared" si="207"/>
        <v>9004.5999999999985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2" t="s">
        <v>40</v>
      </c>
      <c r="B682" s="18" t="s">
        <v>48</v>
      </c>
      <c r="C682" s="42" t="s">
        <v>13</v>
      </c>
      <c r="D682" s="42" t="s">
        <v>14</v>
      </c>
      <c r="E682" s="42"/>
      <c r="F682" s="42"/>
      <c r="G682" s="101">
        <f>G683</f>
        <v>12077.900000000001</v>
      </c>
      <c r="H682" s="101">
        <f t="shared" ref="H682:I683" si="208">H683</f>
        <v>12879.2</v>
      </c>
      <c r="I682" s="101">
        <f t="shared" si="208"/>
        <v>6274.1999999999989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24">
      <c r="A683" s="21" t="s">
        <v>331</v>
      </c>
      <c r="B683" s="20" t="s">
        <v>48</v>
      </c>
      <c r="C683" s="23" t="s">
        <v>13</v>
      </c>
      <c r="D683" s="23" t="s">
        <v>14</v>
      </c>
      <c r="E683" s="23" t="s">
        <v>165</v>
      </c>
      <c r="F683" s="23"/>
      <c r="G683" s="102">
        <f>G684</f>
        <v>12077.900000000001</v>
      </c>
      <c r="H683" s="102">
        <f t="shared" si="208"/>
        <v>12879.2</v>
      </c>
      <c r="I683" s="102">
        <f t="shared" si="208"/>
        <v>6274.1999999999989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>
      <c r="A684" s="21" t="s">
        <v>333</v>
      </c>
      <c r="B684" s="20" t="s">
        <v>48</v>
      </c>
      <c r="C684" s="23" t="s">
        <v>13</v>
      </c>
      <c r="D684" s="23" t="s">
        <v>14</v>
      </c>
      <c r="E684" s="23" t="s">
        <v>166</v>
      </c>
      <c r="F684" s="23"/>
      <c r="G684" s="102">
        <f>G685+G691+G703+G688+G697+G700+G694</f>
        <v>12077.900000000001</v>
      </c>
      <c r="H684" s="102">
        <f>H685+H691+H703+H688+H697+H700+H694</f>
        <v>12879.2</v>
      </c>
      <c r="I684" s="102">
        <f>I685+I691+I703+I688+I697+I700+I694</f>
        <v>6274.1999999999989</v>
      </c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  <c r="AC684" s="47"/>
      <c r="AD684" s="47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  <c r="BE684" s="47"/>
      <c r="BF684" s="47"/>
      <c r="BG684" s="47"/>
      <c r="BH684" s="47"/>
      <c r="BI684" s="47"/>
      <c r="BJ684" s="47"/>
      <c r="BK684" s="47"/>
      <c r="BL684" s="47"/>
      <c r="BM684" s="47"/>
      <c r="BN684" s="47"/>
      <c r="BO684" s="47"/>
      <c r="BP684" s="47"/>
      <c r="BQ684" s="47"/>
      <c r="BR684" s="47"/>
      <c r="BS684" s="47"/>
      <c r="BT684" s="47"/>
      <c r="BU684" s="47"/>
      <c r="BV684" s="47"/>
      <c r="BW684" s="47"/>
      <c r="BX684" s="47"/>
      <c r="BY684" s="47"/>
      <c r="BZ684" s="47"/>
      <c r="CA684" s="47"/>
      <c r="CB684" s="47"/>
      <c r="CC684" s="47"/>
      <c r="CD684" s="47"/>
      <c r="CE684" s="47"/>
      <c r="CF684" s="47"/>
      <c r="CG684" s="47"/>
      <c r="CH684" s="47"/>
    </row>
    <row r="685" spans="1:86" s="2" customFormat="1" ht="24">
      <c r="A685" s="21" t="s">
        <v>126</v>
      </c>
      <c r="B685" s="20" t="s">
        <v>48</v>
      </c>
      <c r="C685" s="23" t="s">
        <v>13</v>
      </c>
      <c r="D685" s="23" t="s">
        <v>14</v>
      </c>
      <c r="E685" s="23" t="s">
        <v>175</v>
      </c>
      <c r="F685" s="23"/>
      <c r="G685" s="102">
        <f>G686</f>
        <v>3364</v>
      </c>
      <c r="H685" s="102">
        <f t="shared" ref="H685:I686" si="209">H686</f>
        <v>4024.9</v>
      </c>
      <c r="I685" s="102">
        <f t="shared" si="209"/>
        <v>4210.2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113</v>
      </c>
      <c r="B686" s="20" t="s">
        <v>48</v>
      </c>
      <c r="C686" s="23" t="s">
        <v>13</v>
      </c>
      <c r="D686" s="23" t="s">
        <v>14</v>
      </c>
      <c r="E686" s="23" t="s">
        <v>175</v>
      </c>
      <c r="F686" s="23" t="s">
        <v>92</v>
      </c>
      <c r="G686" s="102">
        <f>G687</f>
        <v>3364</v>
      </c>
      <c r="H686" s="102">
        <f t="shared" si="209"/>
        <v>4024.9</v>
      </c>
      <c r="I686" s="102">
        <f t="shared" si="209"/>
        <v>4210.2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205</v>
      </c>
      <c r="B687" s="20" t="s">
        <v>48</v>
      </c>
      <c r="C687" s="23" t="s">
        <v>13</v>
      </c>
      <c r="D687" s="23" t="s">
        <v>14</v>
      </c>
      <c r="E687" s="23" t="s">
        <v>175</v>
      </c>
      <c r="F687" s="23" t="s">
        <v>206</v>
      </c>
      <c r="G687" s="102">
        <v>3364</v>
      </c>
      <c r="H687" s="105">
        <v>4024.9</v>
      </c>
      <c r="I687" s="105">
        <v>4210.2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24">
      <c r="A688" s="21" t="s">
        <v>253</v>
      </c>
      <c r="B688" s="20" t="s">
        <v>48</v>
      </c>
      <c r="C688" s="23" t="s">
        <v>13</v>
      </c>
      <c r="D688" s="23" t="s">
        <v>14</v>
      </c>
      <c r="E688" s="23" t="s">
        <v>252</v>
      </c>
      <c r="F688" s="23"/>
      <c r="G688" s="102">
        <f>G689</f>
        <v>1272.9000000000001</v>
      </c>
      <c r="H688" s="102">
        <f t="shared" ref="H688:I689" si="210">H689</f>
        <v>1272.9000000000001</v>
      </c>
      <c r="I688" s="102">
        <f t="shared" si="210"/>
        <v>1272.9000000000001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113</v>
      </c>
      <c r="B689" s="20" t="s">
        <v>48</v>
      </c>
      <c r="C689" s="23" t="s">
        <v>13</v>
      </c>
      <c r="D689" s="23" t="s">
        <v>14</v>
      </c>
      <c r="E689" s="23" t="s">
        <v>252</v>
      </c>
      <c r="F689" s="23" t="s">
        <v>92</v>
      </c>
      <c r="G689" s="102">
        <f>G690</f>
        <v>1272.9000000000001</v>
      </c>
      <c r="H689" s="102">
        <f t="shared" si="210"/>
        <v>1272.9000000000001</v>
      </c>
      <c r="I689" s="102">
        <f t="shared" si="210"/>
        <v>1272.9000000000001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205</v>
      </c>
      <c r="B690" s="20" t="s">
        <v>48</v>
      </c>
      <c r="C690" s="23" t="s">
        <v>13</v>
      </c>
      <c r="D690" s="23" t="s">
        <v>14</v>
      </c>
      <c r="E690" s="23" t="s">
        <v>252</v>
      </c>
      <c r="F690" s="23" t="s">
        <v>206</v>
      </c>
      <c r="G690" s="102">
        <f>1272.9</f>
        <v>1272.9000000000001</v>
      </c>
      <c r="H690" s="105">
        <v>1272.9000000000001</v>
      </c>
      <c r="I690" s="105">
        <v>1272.9000000000001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24">
      <c r="A691" s="21" t="s">
        <v>114</v>
      </c>
      <c r="B691" s="57" t="s">
        <v>48</v>
      </c>
      <c r="C691" s="58" t="s">
        <v>13</v>
      </c>
      <c r="D691" s="58" t="s">
        <v>14</v>
      </c>
      <c r="E691" s="58" t="s">
        <v>176</v>
      </c>
      <c r="F691" s="58"/>
      <c r="G691" s="102">
        <f>G692</f>
        <v>581.20000000000005</v>
      </c>
      <c r="H691" s="102">
        <f t="shared" ref="H691:I695" si="211">H692</f>
        <v>581.20000000000005</v>
      </c>
      <c r="I691" s="102">
        <f t="shared" si="211"/>
        <v>581.20000000000005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113</v>
      </c>
      <c r="B692" s="57" t="s">
        <v>48</v>
      </c>
      <c r="C692" s="58" t="s">
        <v>13</v>
      </c>
      <c r="D692" s="58" t="s">
        <v>14</v>
      </c>
      <c r="E692" s="58" t="s">
        <v>176</v>
      </c>
      <c r="F692" s="57" t="s">
        <v>92</v>
      </c>
      <c r="G692" s="102">
        <f>G693</f>
        <v>581.20000000000005</v>
      </c>
      <c r="H692" s="102">
        <f t="shared" si="211"/>
        <v>581.20000000000005</v>
      </c>
      <c r="I692" s="102">
        <f t="shared" si="211"/>
        <v>581.20000000000005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205</v>
      </c>
      <c r="B693" s="57" t="s">
        <v>48</v>
      </c>
      <c r="C693" s="58" t="s">
        <v>13</v>
      </c>
      <c r="D693" s="58" t="s">
        <v>14</v>
      </c>
      <c r="E693" s="58" t="s">
        <v>176</v>
      </c>
      <c r="F693" s="57" t="s">
        <v>206</v>
      </c>
      <c r="G693" s="102">
        <f>581.2</f>
        <v>581.20000000000005</v>
      </c>
      <c r="H693" s="105">
        <v>581.20000000000005</v>
      </c>
      <c r="I693" s="105">
        <v>581.20000000000005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24">
      <c r="A694" s="21" t="s">
        <v>414</v>
      </c>
      <c r="B694" s="57" t="s">
        <v>48</v>
      </c>
      <c r="C694" s="58" t="s">
        <v>13</v>
      </c>
      <c r="D694" s="58" t="s">
        <v>14</v>
      </c>
      <c r="E694" s="58" t="s">
        <v>413</v>
      </c>
      <c r="F694" s="58"/>
      <c r="G694" s="102">
        <f>G695</f>
        <v>6611.6</v>
      </c>
      <c r="H694" s="102">
        <f t="shared" si="211"/>
        <v>6784.8</v>
      </c>
      <c r="I694" s="102">
        <f t="shared" si="211"/>
        <v>0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113</v>
      </c>
      <c r="B695" s="57" t="s">
        <v>48</v>
      </c>
      <c r="C695" s="58" t="s">
        <v>13</v>
      </c>
      <c r="D695" s="58" t="s">
        <v>14</v>
      </c>
      <c r="E695" s="58" t="s">
        <v>413</v>
      </c>
      <c r="F695" s="57" t="s">
        <v>92</v>
      </c>
      <c r="G695" s="102">
        <f>G696</f>
        <v>6611.6</v>
      </c>
      <c r="H695" s="102">
        <f t="shared" si="211"/>
        <v>6784.8</v>
      </c>
      <c r="I695" s="102">
        <f t="shared" si="211"/>
        <v>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1" t="s">
        <v>205</v>
      </c>
      <c r="B696" s="57" t="s">
        <v>48</v>
      </c>
      <c r="C696" s="58" t="s">
        <v>13</v>
      </c>
      <c r="D696" s="58" t="s">
        <v>14</v>
      </c>
      <c r="E696" s="58" t="s">
        <v>413</v>
      </c>
      <c r="F696" s="57" t="s">
        <v>206</v>
      </c>
      <c r="G696" s="102">
        <f>6605+6.6</f>
        <v>6611.6</v>
      </c>
      <c r="H696" s="105">
        <f>6778+6.8</f>
        <v>6784.8</v>
      </c>
      <c r="I696" s="105">
        <f>0</f>
        <v>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24" hidden="1">
      <c r="A697" s="21" t="s">
        <v>371</v>
      </c>
      <c r="B697" s="20" t="s">
        <v>48</v>
      </c>
      <c r="C697" s="58" t="s">
        <v>13</v>
      </c>
      <c r="D697" s="58" t="s">
        <v>14</v>
      </c>
      <c r="E697" s="20" t="s">
        <v>372</v>
      </c>
      <c r="F697" s="20"/>
      <c r="G697" s="102">
        <f t="shared" ref="G697:I698" si="212">G698</f>
        <v>0</v>
      </c>
      <c r="H697" s="102">
        <f t="shared" si="212"/>
        <v>0</v>
      </c>
      <c r="I697" s="102">
        <f t="shared" si="212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113</v>
      </c>
      <c r="B698" s="20" t="s">
        <v>48</v>
      </c>
      <c r="C698" s="58" t="s">
        <v>13</v>
      </c>
      <c r="D698" s="58" t="s">
        <v>14</v>
      </c>
      <c r="E698" s="20" t="s">
        <v>372</v>
      </c>
      <c r="F698" s="20" t="s">
        <v>92</v>
      </c>
      <c r="G698" s="102">
        <f t="shared" si="212"/>
        <v>0</v>
      </c>
      <c r="H698" s="102">
        <f t="shared" si="212"/>
        <v>0</v>
      </c>
      <c r="I698" s="102">
        <f t="shared" si="212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 hidden="1">
      <c r="A699" s="21" t="s">
        <v>207</v>
      </c>
      <c r="B699" s="20" t="s">
        <v>48</v>
      </c>
      <c r="C699" s="58" t="s">
        <v>13</v>
      </c>
      <c r="D699" s="58" t="s">
        <v>14</v>
      </c>
      <c r="E699" s="20" t="s">
        <v>372</v>
      </c>
      <c r="F699" s="20" t="s">
        <v>206</v>
      </c>
      <c r="G699" s="102">
        <v>0</v>
      </c>
      <c r="H699" s="105"/>
      <c r="I699" s="105"/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36">
      <c r="A700" s="21" t="s">
        <v>427</v>
      </c>
      <c r="B700" s="20" t="s">
        <v>48</v>
      </c>
      <c r="C700" s="58" t="s">
        <v>13</v>
      </c>
      <c r="D700" s="58" t="s">
        <v>14</v>
      </c>
      <c r="E700" s="20" t="s">
        <v>372</v>
      </c>
      <c r="F700" s="20"/>
      <c r="G700" s="102">
        <f t="shared" ref="G700:I701" si="213">G701</f>
        <v>27.3</v>
      </c>
      <c r="H700" s="102">
        <f t="shared" si="213"/>
        <v>0</v>
      </c>
      <c r="I700" s="102">
        <f t="shared" si="213"/>
        <v>0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113</v>
      </c>
      <c r="B701" s="20" t="s">
        <v>48</v>
      </c>
      <c r="C701" s="58" t="s">
        <v>13</v>
      </c>
      <c r="D701" s="58" t="s">
        <v>14</v>
      </c>
      <c r="E701" s="20" t="s">
        <v>372</v>
      </c>
      <c r="F701" s="20" t="s">
        <v>92</v>
      </c>
      <c r="G701" s="102">
        <f t="shared" si="213"/>
        <v>27.3</v>
      </c>
      <c r="H701" s="102">
        <f t="shared" si="213"/>
        <v>0</v>
      </c>
      <c r="I701" s="102">
        <f t="shared" si="213"/>
        <v>0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207</v>
      </c>
      <c r="B702" s="20" t="s">
        <v>48</v>
      </c>
      <c r="C702" s="58" t="s">
        <v>13</v>
      </c>
      <c r="D702" s="58" t="s">
        <v>14</v>
      </c>
      <c r="E702" s="20" t="s">
        <v>372</v>
      </c>
      <c r="F702" s="20" t="s">
        <v>206</v>
      </c>
      <c r="G702" s="102">
        <f>27.3+0</f>
        <v>27.3</v>
      </c>
      <c r="H702" s="105">
        <v>0</v>
      </c>
      <c r="I702" s="105">
        <v>0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24">
      <c r="A703" s="21" t="s">
        <v>297</v>
      </c>
      <c r="B703" s="57" t="s">
        <v>48</v>
      </c>
      <c r="C703" s="58" t="s">
        <v>13</v>
      </c>
      <c r="D703" s="58" t="s">
        <v>14</v>
      </c>
      <c r="E703" s="66" t="s">
        <v>204</v>
      </c>
      <c r="F703" s="58"/>
      <c r="G703" s="102">
        <f>G704</f>
        <v>220.9</v>
      </c>
      <c r="H703" s="102">
        <f t="shared" ref="H703:I704" si="214">H704</f>
        <v>215.4</v>
      </c>
      <c r="I703" s="102">
        <f t="shared" si="214"/>
        <v>209.9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113</v>
      </c>
      <c r="B704" s="57" t="s">
        <v>48</v>
      </c>
      <c r="C704" s="58" t="s">
        <v>13</v>
      </c>
      <c r="D704" s="58" t="s">
        <v>14</v>
      </c>
      <c r="E704" s="66" t="s">
        <v>204</v>
      </c>
      <c r="F704" s="57" t="s">
        <v>92</v>
      </c>
      <c r="G704" s="102">
        <f>G705</f>
        <v>220.9</v>
      </c>
      <c r="H704" s="102">
        <f t="shared" si="214"/>
        <v>215.4</v>
      </c>
      <c r="I704" s="102">
        <f t="shared" si="214"/>
        <v>209.9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205</v>
      </c>
      <c r="B705" s="57" t="s">
        <v>48</v>
      </c>
      <c r="C705" s="58" t="s">
        <v>13</v>
      </c>
      <c r="D705" s="58" t="s">
        <v>14</v>
      </c>
      <c r="E705" s="66" t="s">
        <v>204</v>
      </c>
      <c r="F705" s="57" t="s">
        <v>206</v>
      </c>
      <c r="G705" s="102">
        <f>98.9+122</f>
        <v>220.9</v>
      </c>
      <c r="H705" s="105">
        <f>93.4+122</f>
        <v>215.4</v>
      </c>
      <c r="I705" s="105">
        <f>87.9+122</f>
        <v>209.9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2" t="s">
        <v>228</v>
      </c>
      <c r="B706" s="18" t="s">
        <v>48</v>
      </c>
      <c r="C706" s="42" t="s">
        <v>13</v>
      </c>
      <c r="D706" s="42" t="s">
        <v>15</v>
      </c>
      <c r="E706" s="42"/>
      <c r="F706" s="42"/>
      <c r="G706" s="101">
        <f>G707</f>
        <v>2613</v>
      </c>
      <c r="H706" s="101">
        <f t="shared" ref="H706:I707" si="215">H707</f>
        <v>2637.5</v>
      </c>
      <c r="I706" s="101">
        <f t="shared" si="215"/>
        <v>2730.4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24">
      <c r="A707" s="21" t="s">
        <v>331</v>
      </c>
      <c r="B707" s="20" t="s">
        <v>48</v>
      </c>
      <c r="C707" s="23" t="s">
        <v>13</v>
      </c>
      <c r="D707" s="23" t="s">
        <v>15</v>
      </c>
      <c r="E707" s="23" t="s">
        <v>165</v>
      </c>
      <c r="F707" s="23"/>
      <c r="G707" s="102">
        <f>G708</f>
        <v>2613</v>
      </c>
      <c r="H707" s="102">
        <f t="shared" si="215"/>
        <v>2637.5</v>
      </c>
      <c r="I707" s="102">
        <f t="shared" si="215"/>
        <v>2730.4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21" t="s">
        <v>199</v>
      </c>
      <c r="B708" s="20" t="s">
        <v>48</v>
      </c>
      <c r="C708" s="23" t="s">
        <v>13</v>
      </c>
      <c r="D708" s="23" t="s">
        <v>15</v>
      </c>
      <c r="E708" s="23" t="s">
        <v>227</v>
      </c>
      <c r="F708" s="23"/>
      <c r="G708" s="102">
        <f>G712+G709</f>
        <v>2613</v>
      </c>
      <c r="H708" s="102">
        <f t="shared" ref="H708:I708" si="216">H712+H709</f>
        <v>2637.5</v>
      </c>
      <c r="I708" s="102">
        <f t="shared" si="216"/>
        <v>2730.4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1" t="s">
        <v>294</v>
      </c>
      <c r="B709" s="20" t="s">
        <v>48</v>
      </c>
      <c r="C709" s="23" t="s">
        <v>13</v>
      </c>
      <c r="D709" s="23" t="s">
        <v>15</v>
      </c>
      <c r="E709" s="23" t="s">
        <v>465</v>
      </c>
      <c r="F709" s="23"/>
      <c r="G709" s="102">
        <f t="shared" ref="G709:I710" si="217">G710</f>
        <v>50</v>
      </c>
      <c r="H709" s="102">
        <f t="shared" si="217"/>
        <v>52</v>
      </c>
      <c r="I709" s="102">
        <f t="shared" si="217"/>
        <v>54.1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4" t="s">
        <v>78</v>
      </c>
      <c r="B710" s="20" t="s">
        <v>48</v>
      </c>
      <c r="C710" s="23" t="s">
        <v>13</v>
      </c>
      <c r="D710" s="23" t="s">
        <v>15</v>
      </c>
      <c r="E710" s="23" t="s">
        <v>465</v>
      </c>
      <c r="F710" s="23" t="s">
        <v>77</v>
      </c>
      <c r="G710" s="102">
        <f t="shared" si="217"/>
        <v>50</v>
      </c>
      <c r="H710" s="102">
        <f t="shared" si="217"/>
        <v>52</v>
      </c>
      <c r="I710" s="102">
        <f t="shared" si="217"/>
        <v>54.1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>
      <c r="A711" s="24" t="s">
        <v>83</v>
      </c>
      <c r="B711" s="20" t="s">
        <v>48</v>
      </c>
      <c r="C711" s="23" t="s">
        <v>13</v>
      </c>
      <c r="D711" s="23" t="s">
        <v>15</v>
      </c>
      <c r="E711" s="23" t="s">
        <v>465</v>
      </c>
      <c r="F711" s="23" t="s">
        <v>82</v>
      </c>
      <c r="G711" s="102">
        <v>50</v>
      </c>
      <c r="H711" s="105">
        <v>52</v>
      </c>
      <c r="I711" s="105">
        <v>54.1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325</v>
      </c>
      <c r="B712" s="78" t="s">
        <v>48</v>
      </c>
      <c r="C712" s="79" t="s">
        <v>13</v>
      </c>
      <c r="D712" s="79" t="s">
        <v>15</v>
      </c>
      <c r="E712" s="79" t="s">
        <v>466</v>
      </c>
      <c r="F712" s="79"/>
      <c r="G712" s="104">
        <f>G713</f>
        <v>2563</v>
      </c>
      <c r="H712" s="104">
        <f t="shared" ref="H712:I712" si="218">H713</f>
        <v>2585.5</v>
      </c>
      <c r="I712" s="104">
        <f t="shared" si="218"/>
        <v>2676.3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36">
      <c r="A713" s="85" t="s">
        <v>260</v>
      </c>
      <c r="B713" s="20" t="s">
        <v>48</v>
      </c>
      <c r="C713" s="23" t="s">
        <v>13</v>
      </c>
      <c r="D713" s="23" t="s">
        <v>15</v>
      </c>
      <c r="E713" s="23" t="s">
        <v>467</v>
      </c>
      <c r="F713" s="23"/>
      <c r="G713" s="102">
        <f>G714+G716</f>
        <v>2563</v>
      </c>
      <c r="H713" s="102">
        <f t="shared" ref="H713:I713" si="219">H714+H716</f>
        <v>2585.5</v>
      </c>
      <c r="I713" s="102">
        <f t="shared" si="219"/>
        <v>2676.3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53" customFormat="1" ht="24">
      <c r="A714" s="21" t="s">
        <v>59</v>
      </c>
      <c r="B714" s="20" t="s">
        <v>48</v>
      </c>
      <c r="C714" s="23" t="s">
        <v>13</v>
      </c>
      <c r="D714" s="23" t="s">
        <v>15</v>
      </c>
      <c r="E714" s="23" t="s">
        <v>467</v>
      </c>
      <c r="F714" s="23" t="s">
        <v>58</v>
      </c>
      <c r="G714" s="102">
        <f>G715</f>
        <v>2318</v>
      </c>
      <c r="H714" s="102">
        <f t="shared" ref="H714:I714" si="220">H715</f>
        <v>2340.5</v>
      </c>
      <c r="I714" s="102">
        <f t="shared" si="220"/>
        <v>2431.3000000000002</v>
      </c>
      <c r="J714" s="45"/>
      <c r="K714" s="45"/>
      <c r="L714" s="45"/>
      <c r="M714" s="45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/>
      <c r="AI714" s="63"/>
      <c r="AJ714" s="63"/>
      <c r="AK714" s="63"/>
      <c r="AL714" s="63"/>
      <c r="AM714" s="63"/>
      <c r="AN714" s="63"/>
      <c r="AO714" s="63"/>
      <c r="AP714" s="63"/>
      <c r="AQ714" s="63"/>
      <c r="AR714" s="63"/>
      <c r="AS714" s="63"/>
      <c r="AT714" s="63"/>
      <c r="AU714" s="63"/>
      <c r="AV714" s="63"/>
      <c r="AW714" s="63"/>
      <c r="AX714" s="63"/>
      <c r="AY714" s="63"/>
      <c r="AZ714" s="63"/>
      <c r="BA714" s="63"/>
      <c r="BB714" s="63"/>
      <c r="BC714" s="63"/>
      <c r="BD714" s="63"/>
      <c r="BE714" s="63"/>
      <c r="BF714" s="63"/>
      <c r="BG714" s="63"/>
      <c r="BH714" s="63"/>
      <c r="BI714" s="63"/>
      <c r="BJ714" s="63"/>
      <c r="BK714" s="63"/>
      <c r="BL714" s="63"/>
      <c r="BM714" s="63"/>
      <c r="BN714" s="63"/>
      <c r="BO714" s="63"/>
      <c r="BP714" s="63"/>
      <c r="BQ714" s="63"/>
      <c r="BR714" s="63"/>
      <c r="BS714" s="63"/>
      <c r="BT714" s="63"/>
      <c r="BU714" s="63"/>
      <c r="BV714" s="63"/>
      <c r="BW714" s="63"/>
      <c r="BX714" s="63"/>
      <c r="BY714" s="63"/>
      <c r="BZ714" s="63"/>
      <c r="CA714" s="63"/>
      <c r="CB714" s="63"/>
      <c r="CC714" s="63"/>
      <c r="CD714" s="63"/>
      <c r="CE714" s="63"/>
      <c r="CF714" s="63"/>
      <c r="CG714" s="63"/>
      <c r="CH714" s="63"/>
    </row>
    <row r="715" spans="1:86" s="2" customFormat="1" ht="12">
      <c r="A715" s="21" t="s">
        <v>61</v>
      </c>
      <c r="B715" s="20" t="s">
        <v>48</v>
      </c>
      <c r="C715" s="23" t="s">
        <v>13</v>
      </c>
      <c r="D715" s="23" t="s">
        <v>15</v>
      </c>
      <c r="E715" s="23" t="s">
        <v>467</v>
      </c>
      <c r="F715" s="23" t="s">
        <v>60</v>
      </c>
      <c r="G715" s="102">
        <v>2318</v>
      </c>
      <c r="H715" s="105">
        <v>2340.5</v>
      </c>
      <c r="I715" s="105">
        <f>2431.3</f>
        <v>2431.3000000000002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67</v>
      </c>
      <c r="B716" s="20" t="s">
        <v>48</v>
      </c>
      <c r="C716" s="23" t="s">
        <v>13</v>
      </c>
      <c r="D716" s="23" t="s">
        <v>15</v>
      </c>
      <c r="E716" s="23" t="s">
        <v>467</v>
      </c>
      <c r="F716" s="23" t="s">
        <v>65</v>
      </c>
      <c r="G716" s="102">
        <f>G717</f>
        <v>245</v>
      </c>
      <c r="H716" s="102">
        <f t="shared" ref="H716:I716" si="221">H717</f>
        <v>245</v>
      </c>
      <c r="I716" s="102">
        <f t="shared" si="221"/>
        <v>245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1" t="s">
        <v>87</v>
      </c>
      <c r="B717" s="20" t="s">
        <v>48</v>
      </c>
      <c r="C717" s="23" t="s">
        <v>13</v>
      </c>
      <c r="D717" s="23" t="s">
        <v>15</v>
      </c>
      <c r="E717" s="23" t="s">
        <v>467</v>
      </c>
      <c r="F717" s="23" t="s">
        <v>66</v>
      </c>
      <c r="G717" s="102">
        <v>245</v>
      </c>
      <c r="H717" s="105">
        <v>245</v>
      </c>
      <c r="I717" s="105">
        <v>245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6" customFormat="1" ht="12">
      <c r="A718" s="15" t="s">
        <v>31</v>
      </c>
      <c r="B718" s="16" t="s">
        <v>48</v>
      </c>
      <c r="C718" s="26" t="s">
        <v>44</v>
      </c>
      <c r="D718" s="26"/>
      <c r="E718" s="26"/>
      <c r="F718" s="26"/>
      <c r="G718" s="100">
        <f t="shared" ref="G718:I722" si="222">G719</f>
        <v>200</v>
      </c>
      <c r="H718" s="100">
        <f t="shared" si="222"/>
        <v>200</v>
      </c>
      <c r="I718" s="100">
        <f t="shared" si="222"/>
        <v>200</v>
      </c>
      <c r="J718" s="46"/>
      <c r="K718" s="46"/>
      <c r="L718" s="46"/>
      <c r="M718" s="4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  <c r="Z718" s="76"/>
      <c r="AA718" s="76"/>
      <c r="AB718" s="76"/>
      <c r="AC718" s="76"/>
      <c r="AD718" s="76"/>
      <c r="AE718" s="76"/>
      <c r="AF718" s="76"/>
      <c r="AG718" s="76"/>
      <c r="AH718" s="76"/>
      <c r="AI718" s="76"/>
      <c r="AJ718" s="76"/>
      <c r="AK718" s="76"/>
      <c r="AL718" s="76"/>
      <c r="AM718" s="76"/>
      <c r="AN718" s="76"/>
      <c r="AO718" s="76"/>
      <c r="AP718" s="76"/>
      <c r="AQ718" s="76"/>
      <c r="AR718" s="76"/>
      <c r="AS718" s="76"/>
      <c r="AT718" s="76"/>
      <c r="AU718" s="76"/>
      <c r="AV718" s="76"/>
      <c r="AW718" s="76"/>
      <c r="AX718" s="76"/>
      <c r="AY718" s="76"/>
      <c r="AZ718" s="76"/>
      <c r="BA718" s="76"/>
      <c r="BB718" s="76"/>
      <c r="BC718" s="76"/>
      <c r="BD718" s="76"/>
      <c r="BE718" s="76"/>
      <c r="BF718" s="76"/>
      <c r="BG718" s="76"/>
      <c r="BH718" s="76"/>
      <c r="BI718" s="76"/>
      <c r="BJ718" s="76"/>
      <c r="BK718" s="76"/>
      <c r="BL718" s="76"/>
      <c r="BM718" s="76"/>
      <c r="BN718" s="76"/>
      <c r="BO718" s="76"/>
      <c r="BP718" s="76"/>
      <c r="BQ718" s="76"/>
      <c r="BR718" s="76"/>
      <c r="BS718" s="76"/>
      <c r="BT718" s="76"/>
      <c r="BU718" s="76"/>
      <c r="BV718" s="76"/>
      <c r="BW718" s="76"/>
      <c r="BX718" s="76"/>
      <c r="BY718" s="76"/>
      <c r="BZ718" s="76"/>
      <c r="CA718" s="76"/>
      <c r="CB718" s="76"/>
      <c r="CC718" s="76"/>
      <c r="CD718" s="76"/>
      <c r="CE718" s="76"/>
      <c r="CF718" s="76"/>
      <c r="CG718" s="76"/>
      <c r="CH718" s="76"/>
    </row>
    <row r="719" spans="1:86" s="53" customFormat="1" ht="12">
      <c r="A719" s="33" t="s">
        <v>54</v>
      </c>
      <c r="B719" s="18" t="s">
        <v>48</v>
      </c>
      <c r="C719" s="42" t="s">
        <v>44</v>
      </c>
      <c r="D719" s="42" t="s">
        <v>5</v>
      </c>
      <c r="E719" s="42"/>
      <c r="F719" s="42"/>
      <c r="G719" s="101">
        <f t="shared" si="222"/>
        <v>200</v>
      </c>
      <c r="H719" s="101">
        <f t="shared" si="222"/>
        <v>200</v>
      </c>
      <c r="I719" s="101">
        <f t="shared" si="222"/>
        <v>200</v>
      </c>
      <c r="J719" s="45"/>
      <c r="K719" s="45"/>
      <c r="L719" s="45"/>
      <c r="M719" s="45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  <c r="Z719" s="63"/>
      <c r="AA719" s="63"/>
      <c r="AB719" s="63"/>
      <c r="AC719" s="63"/>
      <c r="AD719" s="63"/>
      <c r="AE719" s="63"/>
      <c r="AF719" s="63"/>
      <c r="AG719" s="63"/>
      <c r="AH719" s="63"/>
      <c r="AI719" s="63"/>
      <c r="AJ719" s="63"/>
      <c r="AK719" s="63"/>
      <c r="AL719" s="63"/>
      <c r="AM719" s="63"/>
      <c r="AN719" s="63"/>
      <c r="AO719" s="63"/>
      <c r="AP719" s="63"/>
      <c r="AQ719" s="63"/>
      <c r="AR719" s="63"/>
      <c r="AS719" s="63"/>
      <c r="AT719" s="63"/>
      <c r="AU719" s="63"/>
      <c r="AV719" s="63"/>
      <c r="AW719" s="63"/>
      <c r="AX719" s="63"/>
      <c r="AY719" s="63"/>
      <c r="AZ719" s="63"/>
      <c r="BA719" s="63"/>
      <c r="BB719" s="63"/>
      <c r="BC719" s="63"/>
      <c r="BD719" s="63"/>
      <c r="BE719" s="63"/>
      <c r="BF719" s="63"/>
      <c r="BG719" s="63"/>
      <c r="BH719" s="63"/>
      <c r="BI719" s="63"/>
      <c r="BJ719" s="63"/>
      <c r="BK719" s="63"/>
      <c r="BL719" s="63"/>
      <c r="BM719" s="63"/>
      <c r="BN719" s="63"/>
      <c r="BO719" s="63"/>
      <c r="BP719" s="63"/>
      <c r="BQ719" s="63"/>
      <c r="BR719" s="63"/>
      <c r="BS719" s="63"/>
      <c r="BT719" s="63"/>
      <c r="BU719" s="63"/>
      <c r="BV719" s="63"/>
      <c r="BW719" s="63"/>
      <c r="BX719" s="63"/>
      <c r="BY719" s="63"/>
      <c r="BZ719" s="63"/>
      <c r="CA719" s="63"/>
      <c r="CB719" s="63"/>
      <c r="CC719" s="63"/>
      <c r="CD719" s="63"/>
      <c r="CE719" s="63"/>
      <c r="CF719" s="63"/>
      <c r="CG719" s="63"/>
      <c r="CH719" s="63"/>
    </row>
    <row r="720" spans="1:86" s="2" customFormat="1" ht="24">
      <c r="A720" s="24" t="s">
        <v>468</v>
      </c>
      <c r="B720" s="20" t="s">
        <v>48</v>
      </c>
      <c r="C720" s="23" t="s">
        <v>44</v>
      </c>
      <c r="D720" s="23" t="s">
        <v>5</v>
      </c>
      <c r="E720" s="20" t="s">
        <v>155</v>
      </c>
      <c r="F720" s="20"/>
      <c r="G720" s="102">
        <f>G721</f>
        <v>200</v>
      </c>
      <c r="H720" s="102">
        <f>H721</f>
        <v>200</v>
      </c>
      <c r="I720" s="102">
        <f>I721</f>
        <v>200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">
      <c r="A721" s="24" t="s">
        <v>84</v>
      </c>
      <c r="B721" s="20" t="s">
        <v>48</v>
      </c>
      <c r="C721" s="23" t="s">
        <v>44</v>
      </c>
      <c r="D721" s="23" t="s">
        <v>5</v>
      </c>
      <c r="E721" s="20" t="s">
        <v>469</v>
      </c>
      <c r="F721" s="20"/>
      <c r="G721" s="102">
        <f t="shared" si="222"/>
        <v>200</v>
      </c>
      <c r="H721" s="102">
        <f t="shared" si="222"/>
        <v>200</v>
      </c>
      <c r="I721" s="102">
        <f t="shared" si="222"/>
        <v>200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1" t="s">
        <v>93</v>
      </c>
      <c r="B722" s="20" t="s">
        <v>48</v>
      </c>
      <c r="C722" s="23" t="s">
        <v>44</v>
      </c>
      <c r="D722" s="23" t="s">
        <v>5</v>
      </c>
      <c r="E722" s="20" t="s">
        <v>469</v>
      </c>
      <c r="F722" s="20" t="s">
        <v>92</v>
      </c>
      <c r="G722" s="102">
        <f t="shared" si="222"/>
        <v>200</v>
      </c>
      <c r="H722" s="102">
        <f t="shared" si="222"/>
        <v>200</v>
      </c>
      <c r="I722" s="102">
        <f t="shared" si="222"/>
        <v>200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205</v>
      </c>
      <c r="B723" s="20" t="s">
        <v>48</v>
      </c>
      <c r="C723" s="23" t="s">
        <v>44</v>
      </c>
      <c r="D723" s="23" t="s">
        <v>5</v>
      </c>
      <c r="E723" s="20" t="s">
        <v>469</v>
      </c>
      <c r="F723" s="20" t="s">
        <v>206</v>
      </c>
      <c r="G723" s="102">
        <v>200</v>
      </c>
      <c r="H723" s="105">
        <v>200</v>
      </c>
      <c r="I723" s="105">
        <v>200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5.25" customHeight="1">
      <c r="A724" s="21"/>
      <c r="B724" s="20"/>
      <c r="C724" s="23"/>
      <c r="D724" s="23"/>
      <c r="E724" s="23"/>
      <c r="F724" s="23"/>
      <c r="G724" s="102"/>
      <c r="H724" s="105"/>
      <c r="I724" s="105"/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>
      <c r="A725" s="62" t="s">
        <v>118</v>
      </c>
      <c r="B725" s="16" t="s">
        <v>49</v>
      </c>
      <c r="C725" s="27"/>
      <c r="D725" s="27"/>
      <c r="E725" s="27"/>
      <c r="F725" s="27"/>
      <c r="G725" s="100">
        <f>G726+G764+G771+G779+G786+G827+G820+G807</f>
        <v>36367.699999999997</v>
      </c>
      <c r="H725" s="100">
        <f>H726+H764+H771+H779+H786+H827+H820+H807</f>
        <v>37764.300000000003</v>
      </c>
      <c r="I725" s="100">
        <f>I726+I764+I771+I779+I786+I827+I820+I807</f>
        <v>38176.300000000003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12">
      <c r="A726" s="28" t="s">
        <v>1</v>
      </c>
      <c r="B726" s="16" t="s">
        <v>49</v>
      </c>
      <c r="C726" s="16" t="s">
        <v>5</v>
      </c>
      <c r="D726" s="27"/>
      <c r="E726" s="27"/>
      <c r="F726" s="27"/>
      <c r="G726" s="100">
        <f>G727+G734+G749+G754+G744</f>
        <v>11042.8</v>
      </c>
      <c r="H726" s="100">
        <f t="shared" ref="H726:I726" si="223">H727+H734+H749+H754+H744</f>
        <v>10671.3</v>
      </c>
      <c r="I726" s="100">
        <f t="shared" si="223"/>
        <v>10927.2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3" customFormat="1" ht="24">
      <c r="A727" s="22" t="s">
        <v>55</v>
      </c>
      <c r="B727" s="18" t="s">
        <v>49</v>
      </c>
      <c r="C727" s="18" t="s">
        <v>5</v>
      </c>
      <c r="D727" s="18" t="s">
        <v>14</v>
      </c>
      <c r="E727" s="18"/>
      <c r="F727" s="18"/>
      <c r="G727" s="101">
        <f t="shared" ref="G727:I732" si="224">G728</f>
        <v>612.5</v>
      </c>
      <c r="H727" s="101">
        <f t="shared" si="224"/>
        <v>612.5</v>
      </c>
      <c r="I727" s="101">
        <f t="shared" si="224"/>
        <v>612.5</v>
      </c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  <c r="AC727" s="47"/>
      <c r="AD727" s="47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</row>
    <row r="728" spans="1:86" s="3" customFormat="1" ht="24">
      <c r="A728" s="21" t="s">
        <v>441</v>
      </c>
      <c r="B728" s="20" t="s">
        <v>49</v>
      </c>
      <c r="C728" s="20" t="s">
        <v>5</v>
      </c>
      <c r="D728" s="20" t="s">
        <v>14</v>
      </c>
      <c r="E728" s="20" t="s">
        <v>177</v>
      </c>
      <c r="F728" s="19"/>
      <c r="G728" s="102">
        <f t="shared" si="224"/>
        <v>612.5</v>
      </c>
      <c r="H728" s="102">
        <f t="shared" si="224"/>
        <v>612.5</v>
      </c>
      <c r="I728" s="102">
        <f t="shared" si="224"/>
        <v>612.5</v>
      </c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  <c r="AC728" s="47"/>
      <c r="AD728" s="47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</row>
    <row r="729" spans="1:86" s="3" customFormat="1" ht="24">
      <c r="A729" s="21" t="s">
        <v>442</v>
      </c>
      <c r="B729" s="20" t="s">
        <v>49</v>
      </c>
      <c r="C729" s="20" t="s">
        <v>5</v>
      </c>
      <c r="D729" s="20" t="s">
        <v>14</v>
      </c>
      <c r="E729" s="20" t="s">
        <v>178</v>
      </c>
      <c r="F729" s="20"/>
      <c r="G729" s="102">
        <f t="shared" si="224"/>
        <v>612.5</v>
      </c>
      <c r="H729" s="102">
        <f t="shared" si="224"/>
        <v>612.5</v>
      </c>
      <c r="I729" s="102">
        <f t="shared" si="224"/>
        <v>612.5</v>
      </c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</row>
    <row r="730" spans="1:86" s="3" customFormat="1">
      <c r="A730" s="21" t="s">
        <v>436</v>
      </c>
      <c r="B730" s="20" t="s">
        <v>49</v>
      </c>
      <c r="C730" s="20" t="s">
        <v>5</v>
      </c>
      <c r="D730" s="20" t="s">
        <v>14</v>
      </c>
      <c r="E730" s="20" t="s">
        <v>437</v>
      </c>
      <c r="F730" s="20"/>
      <c r="G730" s="102">
        <f t="shared" si="224"/>
        <v>612.5</v>
      </c>
      <c r="H730" s="102">
        <f t="shared" si="224"/>
        <v>612.5</v>
      </c>
      <c r="I730" s="102">
        <f t="shared" si="224"/>
        <v>612.5</v>
      </c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  <c r="AC730" s="47"/>
      <c r="AD730" s="47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</row>
    <row r="731" spans="1:86" s="3" customFormat="1" ht="36">
      <c r="A731" s="21" t="s">
        <v>418</v>
      </c>
      <c r="B731" s="20" t="s">
        <v>49</v>
      </c>
      <c r="C731" s="20" t="s">
        <v>5</v>
      </c>
      <c r="D731" s="20" t="s">
        <v>14</v>
      </c>
      <c r="E731" s="20" t="s">
        <v>419</v>
      </c>
      <c r="F731" s="20"/>
      <c r="G731" s="102">
        <f t="shared" si="224"/>
        <v>612.5</v>
      </c>
      <c r="H731" s="102">
        <f t="shared" si="224"/>
        <v>612.5</v>
      </c>
      <c r="I731" s="102">
        <f t="shared" si="224"/>
        <v>612.5</v>
      </c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  <c r="AC731" s="47"/>
      <c r="AD731" s="47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  <c r="BE731" s="47"/>
      <c r="BF731" s="47"/>
      <c r="BG731" s="47"/>
      <c r="BH731" s="47"/>
      <c r="BI731" s="47"/>
      <c r="BJ731" s="47"/>
      <c r="BK731" s="47"/>
      <c r="BL731" s="47"/>
      <c r="BM731" s="47"/>
      <c r="BN731" s="47"/>
      <c r="BO731" s="47"/>
      <c r="BP731" s="47"/>
      <c r="BQ731" s="47"/>
      <c r="BR731" s="47"/>
      <c r="BS731" s="47"/>
      <c r="BT731" s="47"/>
      <c r="BU731" s="47"/>
      <c r="BV731" s="47"/>
      <c r="BW731" s="47"/>
      <c r="BX731" s="47"/>
      <c r="BY731" s="47"/>
      <c r="BZ731" s="47"/>
      <c r="CA731" s="47"/>
      <c r="CB731" s="47"/>
      <c r="CC731" s="47"/>
      <c r="CD731" s="47"/>
      <c r="CE731" s="47"/>
      <c r="CF731" s="47"/>
      <c r="CG731" s="47"/>
      <c r="CH731" s="47"/>
    </row>
    <row r="732" spans="1:86" s="3" customFormat="1">
      <c r="A732" s="21" t="s">
        <v>101</v>
      </c>
      <c r="B732" s="20" t="s">
        <v>49</v>
      </c>
      <c r="C732" s="20" t="s">
        <v>5</v>
      </c>
      <c r="D732" s="20" t="s">
        <v>14</v>
      </c>
      <c r="E732" s="20" t="s">
        <v>419</v>
      </c>
      <c r="F732" s="20" t="s">
        <v>99</v>
      </c>
      <c r="G732" s="102">
        <f t="shared" si="224"/>
        <v>612.5</v>
      </c>
      <c r="H732" s="102">
        <f t="shared" si="224"/>
        <v>612.5</v>
      </c>
      <c r="I732" s="102">
        <f t="shared" si="224"/>
        <v>612.5</v>
      </c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  <c r="BE732" s="47"/>
      <c r="BF732" s="47"/>
      <c r="BG732" s="47"/>
      <c r="BH732" s="47"/>
      <c r="BI732" s="47"/>
      <c r="BJ732" s="47"/>
      <c r="BK732" s="47"/>
      <c r="BL732" s="47"/>
      <c r="BM732" s="47"/>
      <c r="BN732" s="47"/>
      <c r="BO732" s="47"/>
      <c r="BP732" s="47"/>
      <c r="BQ732" s="47"/>
      <c r="BR732" s="47"/>
      <c r="BS732" s="47"/>
      <c r="BT732" s="47"/>
      <c r="BU732" s="47"/>
      <c r="BV732" s="47"/>
      <c r="BW732" s="47"/>
      <c r="BX732" s="47"/>
      <c r="BY732" s="47"/>
      <c r="BZ732" s="47"/>
      <c r="CA732" s="47"/>
      <c r="CB732" s="47"/>
      <c r="CC732" s="47"/>
      <c r="CD732" s="47"/>
      <c r="CE732" s="47"/>
      <c r="CF732" s="47"/>
      <c r="CG732" s="47"/>
      <c r="CH732" s="47"/>
    </row>
    <row r="733" spans="1:86" s="3" customFormat="1">
      <c r="A733" s="65" t="s">
        <v>102</v>
      </c>
      <c r="B733" s="51" t="s">
        <v>49</v>
      </c>
      <c r="C733" s="51" t="s">
        <v>5</v>
      </c>
      <c r="D733" s="51" t="s">
        <v>14</v>
      </c>
      <c r="E733" s="20" t="s">
        <v>419</v>
      </c>
      <c r="F733" s="51" t="s">
        <v>100</v>
      </c>
      <c r="G733" s="110">
        <v>612.5</v>
      </c>
      <c r="H733" s="105">
        <v>612.5</v>
      </c>
      <c r="I733" s="105">
        <v>612.5</v>
      </c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  <c r="BE733" s="47"/>
      <c r="BF733" s="47"/>
      <c r="BG733" s="47"/>
      <c r="BH733" s="47"/>
      <c r="BI733" s="47"/>
      <c r="BJ733" s="47"/>
      <c r="BK733" s="47"/>
      <c r="BL733" s="47"/>
      <c r="BM733" s="47"/>
      <c r="BN733" s="47"/>
      <c r="BO733" s="47"/>
      <c r="BP733" s="47"/>
      <c r="BQ733" s="47"/>
      <c r="BR733" s="47"/>
      <c r="BS733" s="47"/>
      <c r="BT733" s="47"/>
      <c r="BU733" s="47"/>
      <c r="BV733" s="47"/>
      <c r="BW733" s="47"/>
      <c r="BX733" s="47"/>
      <c r="BY733" s="47"/>
      <c r="BZ733" s="47"/>
      <c r="CA733" s="47"/>
      <c r="CB733" s="47"/>
      <c r="CC733" s="47"/>
      <c r="CD733" s="47"/>
      <c r="CE733" s="47"/>
      <c r="CF733" s="47"/>
      <c r="CG733" s="47"/>
      <c r="CH733" s="47"/>
    </row>
    <row r="734" spans="1:86" s="3" customFormat="1" ht="24">
      <c r="A734" s="22" t="s">
        <v>29</v>
      </c>
      <c r="B734" s="18" t="s">
        <v>49</v>
      </c>
      <c r="C734" s="18" t="s">
        <v>5</v>
      </c>
      <c r="D734" s="18" t="s">
        <v>15</v>
      </c>
      <c r="E734" s="18"/>
      <c r="F734" s="18"/>
      <c r="G734" s="101">
        <f t="shared" ref="G734:I736" si="225">G735</f>
        <v>7389.5999999999995</v>
      </c>
      <c r="H734" s="101">
        <f t="shared" si="225"/>
        <v>7452.7999999999993</v>
      </c>
      <c r="I734" s="101">
        <f t="shared" si="225"/>
        <v>7708.7</v>
      </c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  <c r="BE734" s="47"/>
      <c r="BF734" s="47"/>
      <c r="BG734" s="47"/>
      <c r="BH734" s="47"/>
      <c r="BI734" s="47"/>
      <c r="BJ734" s="47"/>
      <c r="BK734" s="47"/>
      <c r="BL734" s="47"/>
      <c r="BM734" s="47"/>
      <c r="BN734" s="47"/>
      <c r="BO734" s="47"/>
      <c r="BP734" s="47"/>
      <c r="BQ734" s="47"/>
      <c r="BR734" s="47"/>
      <c r="BS734" s="47"/>
      <c r="BT734" s="47"/>
      <c r="BU734" s="47"/>
      <c r="BV734" s="47"/>
      <c r="BW734" s="47"/>
      <c r="BX734" s="47"/>
      <c r="BY734" s="47"/>
      <c r="BZ734" s="47"/>
      <c r="CA734" s="47"/>
      <c r="CB734" s="47"/>
      <c r="CC734" s="47"/>
      <c r="CD734" s="47"/>
      <c r="CE734" s="47"/>
      <c r="CF734" s="47"/>
      <c r="CG734" s="47"/>
      <c r="CH734" s="47"/>
    </row>
    <row r="735" spans="1:86" s="3" customFormat="1" ht="24">
      <c r="A735" s="21" t="s">
        <v>441</v>
      </c>
      <c r="B735" s="20" t="s">
        <v>49</v>
      </c>
      <c r="C735" s="20" t="s">
        <v>5</v>
      </c>
      <c r="D735" s="20" t="s">
        <v>15</v>
      </c>
      <c r="E735" s="20" t="s">
        <v>177</v>
      </c>
      <c r="F735" s="20"/>
      <c r="G735" s="102">
        <f t="shared" si="225"/>
        <v>7389.5999999999995</v>
      </c>
      <c r="H735" s="102">
        <f t="shared" si="225"/>
        <v>7452.7999999999993</v>
      </c>
      <c r="I735" s="102">
        <f t="shared" si="225"/>
        <v>7708.7</v>
      </c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  <c r="BE735" s="47"/>
      <c r="BF735" s="47"/>
      <c r="BG735" s="47"/>
      <c r="BH735" s="47"/>
      <c r="BI735" s="47"/>
      <c r="BJ735" s="47"/>
      <c r="BK735" s="47"/>
      <c r="BL735" s="47"/>
      <c r="BM735" s="47"/>
      <c r="BN735" s="47"/>
      <c r="BO735" s="47"/>
      <c r="BP735" s="47"/>
      <c r="BQ735" s="47"/>
      <c r="BR735" s="47"/>
      <c r="BS735" s="47"/>
      <c r="BT735" s="47"/>
      <c r="BU735" s="47"/>
      <c r="BV735" s="47"/>
      <c r="BW735" s="47"/>
      <c r="BX735" s="47"/>
      <c r="BY735" s="47"/>
      <c r="BZ735" s="47"/>
      <c r="CA735" s="47"/>
      <c r="CB735" s="47"/>
      <c r="CC735" s="47"/>
      <c r="CD735" s="47"/>
      <c r="CE735" s="47"/>
      <c r="CF735" s="47"/>
      <c r="CG735" s="47"/>
      <c r="CH735" s="47"/>
    </row>
    <row r="736" spans="1:86" s="12" customFormat="1" ht="24">
      <c r="A736" s="21" t="s">
        <v>442</v>
      </c>
      <c r="B736" s="20" t="s">
        <v>49</v>
      </c>
      <c r="C736" s="20" t="s">
        <v>5</v>
      </c>
      <c r="D736" s="20" t="s">
        <v>15</v>
      </c>
      <c r="E736" s="20" t="s">
        <v>178</v>
      </c>
      <c r="F736" s="20"/>
      <c r="G736" s="102">
        <f t="shared" si="225"/>
        <v>7389.5999999999995</v>
      </c>
      <c r="H736" s="102">
        <f t="shared" si="225"/>
        <v>7452.7999999999993</v>
      </c>
      <c r="I736" s="102">
        <f t="shared" si="225"/>
        <v>7708.7</v>
      </c>
      <c r="J736" s="47"/>
      <c r="K736" s="47"/>
      <c r="L736" s="47"/>
      <c r="M736" s="47"/>
      <c r="N736" s="49"/>
      <c r="O736" s="49"/>
      <c r="P736" s="49"/>
      <c r="Q736" s="49"/>
      <c r="R736" s="49"/>
      <c r="S736" s="49"/>
      <c r="T736" s="49"/>
      <c r="U736" s="49"/>
      <c r="V736" s="49"/>
      <c r="W736" s="49"/>
      <c r="X736" s="49"/>
      <c r="Y736" s="49"/>
      <c r="Z736" s="49"/>
      <c r="AA736" s="49"/>
      <c r="AB736" s="49"/>
      <c r="AC736" s="49"/>
      <c r="AD736" s="49"/>
      <c r="AE736" s="49"/>
      <c r="AF736" s="49"/>
      <c r="AG736" s="49"/>
      <c r="AH736" s="49"/>
      <c r="AI736" s="49"/>
      <c r="AJ736" s="49"/>
      <c r="AK736" s="49"/>
      <c r="AL736" s="49"/>
      <c r="AM736" s="49"/>
      <c r="AN736" s="49"/>
      <c r="AO736" s="49"/>
      <c r="AP736" s="49"/>
      <c r="AQ736" s="49"/>
      <c r="AR736" s="49"/>
      <c r="AS736" s="49"/>
      <c r="AT736" s="49"/>
      <c r="AU736" s="49"/>
      <c r="AV736" s="49"/>
      <c r="AW736" s="49"/>
      <c r="AX736" s="49"/>
      <c r="AY736" s="49"/>
      <c r="AZ736" s="49"/>
      <c r="BA736" s="49"/>
      <c r="BB736" s="49"/>
      <c r="BC736" s="49"/>
      <c r="BD736" s="49"/>
      <c r="BE736" s="49"/>
      <c r="BF736" s="49"/>
      <c r="BG736" s="49"/>
      <c r="BH736" s="49"/>
      <c r="BI736" s="49"/>
      <c r="BJ736" s="49"/>
      <c r="BK736" s="49"/>
      <c r="BL736" s="49"/>
      <c r="BM736" s="49"/>
      <c r="BN736" s="49"/>
      <c r="BO736" s="49"/>
      <c r="BP736" s="49"/>
      <c r="BQ736" s="49"/>
      <c r="BR736" s="49"/>
      <c r="BS736" s="49"/>
      <c r="BT736" s="49"/>
      <c r="BU736" s="49"/>
      <c r="BV736" s="49"/>
      <c r="BW736" s="49"/>
      <c r="BX736" s="49"/>
      <c r="BY736" s="49"/>
      <c r="BZ736" s="49"/>
      <c r="CA736" s="49"/>
      <c r="CB736" s="49"/>
      <c r="CC736" s="49"/>
      <c r="CD736" s="49"/>
      <c r="CE736" s="49"/>
      <c r="CF736" s="49"/>
      <c r="CG736" s="49"/>
      <c r="CH736" s="49"/>
    </row>
    <row r="737" spans="1:86" s="14" customFormat="1" ht="12">
      <c r="A737" s="21" t="s">
        <v>57</v>
      </c>
      <c r="B737" s="20" t="s">
        <v>49</v>
      </c>
      <c r="C737" s="20" t="s">
        <v>5</v>
      </c>
      <c r="D737" s="20" t="s">
        <v>15</v>
      </c>
      <c r="E737" s="20" t="s">
        <v>179</v>
      </c>
      <c r="F737" s="20"/>
      <c r="G737" s="102">
        <f>G738+G740+G742</f>
        <v>7389.5999999999995</v>
      </c>
      <c r="H737" s="102">
        <f t="shared" ref="H737:I737" si="226">H738+H740+H742</f>
        <v>7452.7999999999993</v>
      </c>
      <c r="I737" s="102">
        <f t="shared" si="226"/>
        <v>7708.7</v>
      </c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  <c r="AA737" s="45"/>
      <c r="AB737" s="45"/>
      <c r="AC737" s="45"/>
      <c r="AD737" s="45"/>
      <c r="AE737" s="45"/>
      <c r="AF737" s="45"/>
      <c r="AG737" s="45"/>
      <c r="AH737" s="45"/>
      <c r="AI737" s="45"/>
      <c r="AJ737" s="45"/>
      <c r="AK737" s="45"/>
      <c r="AL737" s="45"/>
      <c r="AM737" s="45"/>
      <c r="AN737" s="45"/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  <c r="BA737" s="45"/>
      <c r="BB737" s="45"/>
      <c r="BC737" s="45"/>
      <c r="BD737" s="45"/>
      <c r="BE737" s="45"/>
      <c r="BF737" s="45"/>
      <c r="BG737" s="45"/>
      <c r="BH737" s="45"/>
      <c r="BI737" s="45"/>
      <c r="BJ737" s="45"/>
      <c r="BK737" s="45"/>
      <c r="BL737" s="45"/>
      <c r="BM737" s="45"/>
      <c r="BN737" s="45"/>
      <c r="BO737" s="45"/>
      <c r="BP737" s="45"/>
      <c r="BQ737" s="45"/>
      <c r="BR737" s="45"/>
      <c r="BS737" s="45"/>
      <c r="BT737" s="45"/>
      <c r="BU737" s="45"/>
      <c r="BV737" s="45"/>
      <c r="BW737" s="45"/>
      <c r="BX737" s="45"/>
      <c r="BY737" s="45"/>
      <c r="BZ737" s="45"/>
      <c r="CA737" s="45"/>
      <c r="CB737" s="45"/>
      <c r="CC737" s="45"/>
      <c r="CD737" s="45"/>
      <c r="CE737" s="45"/>
      <c r="CF737" s="45"/>
      <c r="CG737" s="45"/>
      <c r="CH737" s="45"/>
    </row>
    <row r="738" spans="1:86" s="13" customFormat="1" ht="24">
      <c r="A738" s="21" t="s">
        <v>59</v>
      </c>
      <c r="B738" s="20" t="s">
        <v>49</v>
      </c>
      <c r="C738" s="20" t="s">
        <v>5</v>
      </c>
      <c r="D738" s="20" t="s">
        <v>15</v>
      </c>
      <c r="E738" s="20" t="s">
        <v>179</v>
      </c>
      <c r="F738" s="20" t="s">
        <v>58</v>
      </c>
      <c r="G738" s="102">
        <f>G739</f>
        <v>6725.2</v>
      </c>
      <c r="H738" s="102">
        <f t="shared" ref="H738:I738" si="227">H739</f>
        <v>6788.4</v>
      </c>
      <c r="I738" s="102">
        <f t="shared" si="227"/>
        <v>7044.3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13" customFormat="1" ht="12">
      <c r="A739" s="21" t="s">
        <v>61</v>
      </c>
      <c r="B739" s="20" t="s">
        <v>49</v>
      </c>
      <c r="C739" s="20" t="s">
        <v>5</v>
      </c>
      <c r="D739" s="20" t="s">
        <v>15</v>
      </c>
      <c r="E739" s="20" t="s">
        <v>179</v>
      </c>
      <c r="F739" s="20" t="s">
        <v>60</v>
      </c>
      <c r="G739" s="102">
        <v>6725.2</v>
      </c>
      <c r="H739" s="105">
        <v>6788.4</v>
      </c>
      <c r="I739" s="105">
        <v>7044.3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13" customFormat="1" ht="12">
      <c r="A740" s="24" t="s">
        <v>67</v>
      </c>
      <c r="B740" s="20" t="s">
        <v>49</v>
      </c>
      <c r="C740" s="20" t="s">
        <v>5</v>
      </c>
      <c r="D740" s="20" t="s">
        <v>15</v>
      </c>
      <c r="E740" s="20" t="s">
        <v>179</v>
      </c>
      <c r="F740" s="20" t="s">
        <v>65</v>
      </c>
      <c r="G740" s="102">
        <f>G741</f>
        <v>664.4</v>
      </c>
      <c r="H740" s="102">
        <f t="shared" ref="H740:I740" si="228">H741</f>
        <v>664.4</v>
      </c>
      <c r="I740" s="102">
        <f t="shared" si="228"/>
        <v>664.4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13" customFormat="1" ht="12">
      <c r="A741" s="24" t="s">
        <v>85</v>
      </c>
      <c r="B741" s="20" t="s">
        <v>49</v>
      </c>
      <c r="C741" s="20" t="s">
        <v>5</v>
      </c>
      <c r="D741" s="20" t="s">
        <v>15</v>
      </c>
      <c r="E741" s="20" t="s">
        <v>179</v>
      </c>
      <c r="F741" s="20" t="s">
        <v>66</v>
      </c>
      <c r="G741" s="102">
        <v>664.4</v>
      </c>
      <c r="H741" s="105">
        <v>664.4</v>
      </c>
      <c r="I741" s="105">
        <v>664.4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13" customFormat="1" ht="12" hidden="1">
      <c r="A742" s="21" t="s">
        <v>69</v>
      </c>
      <c r="B742" s="20" t="s">
        <v>49</v>
      </c>
      <c r="C742" s="20" t="s">
        <v>5</v>
      </c>
      <c r="D742" s="20" t="s">
        <v>15</v>
      </c>
      <c r="E742" s="20" t="s">
        <v>179</v>
      </c>
      <c r="F742" s="20" t="s">
        <v>22</v>
      </c>
      <c r="G742" s="102">
        <f>G743</f>
        <v>0</v>
      </c>
      <c r="H742" s="105"/>
      <c r="I742" s="105"/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13" customFormat="1" ht="12" hidden="1">
      <c r="A743" s="21" t="s">
        <v>70</v>
      </c>
      <c r="B743" s="20" t="s">
        <v>49</v>
      </c>
      <c r="C743" s="20" t="s">
        <v>5</v>
      </c>
      <c r="D743" s="20" t="s">
        <v>15</v>
      </c>
      <c r="E743" s="20" t="s">
        <v>179</v>
      </c>
      <c r="F743" s="20" t="s">
        <v>68</v>
      </c>
      <c r="G743" s="102"/>
      <c r="H743" s="105"/>
      <c r="I743" s="105"/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13" customFormat="1" ht="12" hidden="1">
      <c r="A744" s="22" t="s">
        <v>198</v>
      </c>
      <c r="B744" s="18" t="s">
        <v>49</v>
      </c>
      <c r="C744" s="18" t="s">
        <v>5</v>
      </c>
      <c r="D744" s="18" t="s">
        <v>9</v>
      </c>
      <c r="E744" s="18"/>
      <c r="F744" s="18"/>
      <c r="G744" s="101">
        <f t="shared" ref="G744:G747" si="229">G745</f>
        <v>0</v>
      </c>
      <c r="H744" s="105"/>
      <c r="I744" s="105"/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13" customFormat="1" ht="12" hidden="1">
      <c r="A745" s="21" t="s">
        <v>197</v>
      </c>
      <c r="B745" s="20" t="s">
        <v>49</v>
      </c>
      <c r="C745" s="20" t="s">
        <v>5</v>
      </c>
      <c r="D745" s="20" t="s">
        <v>9</v>
      </c>
      <c r="E745" s="20" t="s">
        <v>196</v>
      </c>
      <c r="F745" s="20"/>
      <c r="G745" s="102">
        <f t="shared" si="229"/>
        <v>0</v>
      </c>
      <c r="H745" s="105"/>
      <c r="I745" s="105"/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13" customFormat="1" ht="12" hidden="1">
      <c r="A746" s="21" t="s">
        <v>256</v>
      </c>
      <c r="B746" s="20" t="s">
        <v>49</v>
      </c>
      <c r="C746" s="20" t="s">
        <v>5</v>
      </c>
      <c r="D746" s="20" t="s">
        <v>9</v>
      </c>
      <c r="E746" s="20" t="s">
        <v>250</v>
      </c>
      <c r="F746" s="20"/>
      <c r="G746" s="102">
        <f t="shared" si="229"/>
        <v>0</v>
      </c>
      <c r="H746" s="105"/>
      <c r="I746" s="105"/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64" customFormat="1" ht="12" hidden="1">
      <c r="A747" s="21" t="s">
        <v>69</v>
      </c>
      <c r="B747" s="20" t="s">
        <v>49</v>
      </c>
      <c r="C747" s="20" t="s">
        <v>5</v>
      </c>
      <c r="D747" s="20" t="s">
        <v>9</v>
      </c>
      <c r="E747" s="20" t="s">
        <v>250</v>
      </c>
      <c r="F747" s="20" t="s">
        <v>22</v>
      </c>
      <c r="G747" s="102">
        <f t="shared" si="229"/>
        <v>0</v>
      </c>
      <c r="H747" s="111"/>
      <c r="I747" s="111"/>
      <c r="J747" s="45"/>
      <c r="K747" s="45"/>
      <c r="L747" s="45"/>
      <c r="M747" s="45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  <c r="AA747" s="63"/>
      <c r="AB747" s="63"/>
      <c r="AC747" s="63"/>
      <c r="AD747" s="63"/>
      <c r="AE747" s="63"/>
      <c r="AF747" s="63"/>
      <c r="AG747" s="63"/>
      <c r="AH747" s="63"/>
      <c r="AI747" s="63"/>
      <c r="AJ747" s="63"/>
      <c r="AK747" s="63"/>
      <c r="AL747" s="63"/>
      <c r="AM747" s="63"/>
      <c r="AN747" s="63"/>
      <c r="AO747" s="63"/>
      <c r="AP747" s="63"/>
      <c r="AQ747" s="63"/>
      <c r="AR747" s="63"/>
      <c r="AS747" s="63"/>
      <c r="AT747" s="63"/>
      <c r="AU747" s="63"/>
      <c r="AV747" s="63"/>
      <c r="AW747" s="63"/>
      <c r="AX747" s="63"/>
      <c r="AY747" s="63"/>
      <c r="AZ747" s="63"/>
      <c r="BA747" s="63"/>
      <c r="BB747" s="63"/>
      <c r="BC747" s="63"/>
      <c r="BD747" s="63"/>
      <c r="BE747" s="63"/>
      <c r="BF747" s="63"/>
      <c r="BG747" s="63"/>
      <c r="BH747" s="63"/>
      <c r="BI747" s="63"/>
      <c r="BJ747" s="63"/>
      <c r="BK747" s="63"/>
      <c r="BL747" s="63"/>
      <c r="BM747" s="63"/>
      <c r="BN747" s="63"/>
      <c r="BO747" s="63"/>
      <c r="BP747" s="63"/>
      <c r="BQ747" s="63"/>
      <c r="BR747" s="63"/>
      <c r="BS747" s="63"/>
      <c r="BT747" s="63"/>
      <c r="BU747" s="63"/>
      <c r="BV747" s="63"/>
      <c r="BW747" s="63"/>
      <c r="BX747" s="63"/>
      <c r="BY747" s="63"/>
      <c r="BZ747" s="63"/>
      <c r="CA747" s="63"/>
      <c r="CB747" s="63"/>
      <c r="CC747" s="63"/>
      <c r="CD747" s="63"/>
      <c r="CE747" s="63"/>
      <c r="CF747" s="63"/>
      <c r="CG747" s="63"/>
      <c r="CH747" s="63"/>
    </row>
    <row r="748" spans="1:86" s="13" customFormat="1" ht="12" hidden="1">
      <c r="A748" s="21" t="s">
        <v>251</v>
      </c>
      <c r="B748" s="20" t="s">
        <v>49</v>
      </c>
      <c r="C748" s="20" t="s">
        <v>5</v>
      </c>
      <c r="D748" s="20" t="s">
        <v>9</v>
      </c>
      <c r="E748" s="20" t="s">
        <v>250</v>
      </c>
      <c r="F748" s="20" t="s">
        <v>249</v>
      </c>
      <c r="G748" s="102"/>
      <c r="H748" s="105"/>
      <c r="I748" s="105"/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13" customFormat="1" ht="12">
      <c r="A749" s="22" t="s">
        <v>11</v>
      </c>
      <c r="B749" s="18" t="s">
        <v>49</v>
      </c>
      <c r="C749" s="18" t="s">
        <v>5</v>
      </c>
      <c r="D749" s="18" t="s">
        <v>44</v>
      </c>
      <c r="E749" s="18"/>
      <c r="F749" s="18"/>
      <c r="G749" s="101">
        <f t="shared" ref="G749:I752" si="230">G750</f>
        <v>300</v>
      </c>
      <c r="H749" s="101">
        <f t="shared" si="230"/>
        <v>300</v>
      </c>
      <c r="I749" s="101">
        <f t="shared" si="230"/>
        <v>300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13" customFormat="1" ht="12">
      <c r="A750" s="21" t="s">
        <v>235</v>
      </c>
      <c r="B750" s="20" t="s">
        <v>49</v>
      </c>
      <c r="C750" s="20" t="s">
        <v>5</v>
      </c>
      <c r="D750" s="20" t="s">
        <v>44</v>
      </c>
      <c r="E750" s="20" t="s">
        <v>180</v>
      </c>
      <c r="F750" s="20"/>
      <c r="G750" s="102">
        <f t="shared" si="230"/>
        <v>300</v>
      </c>
      <c r="H750" s="102">
        <f t="shared" si="230"/>
        <v>300</v>
      </c>
      <c r="I750" s="102">
        <f t="shared" si="230"/>
        <v>300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13" customFormat="1" ht="12">
      <c r="A751" s="29" t="s">
        <v>103</v>
      </c>
      <c r="B751" s="20" t="s">
        <v>49</v>
      </c>
      <c r="C751" s="20" t="s">
        <v>5</v>
      </c>
      <c r="D751" s="20" t="s">
        <v>44</v>
      </c>
      <c r="E751" s="20" t="s">
        <v>181</v>
      </c>
      <c r="F751" s="20"/>
      <c r="G751" s="102">
        <f t="shared" si="230"/>
        <v>300</v>
      </c>
      <c r="H751" s="102">
        <f t="shared" si="230"/>
        <v>300</v>
      </c>
      <c r="I751" s="102">
        <f t="shared" si="230"/>
        <v>300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13" customFormat="1" ht="12">
      <c r="A752" s="29" t="s">
        <v>69</v>
      </c>
      <c r="B752" s="20" t="s">
        <v>49</v>
      </c>
      <c r="C752" s="20" t="s">
        <v>5</v>
      </c>
      <c r="D752" s="20" t="s">
        <v>44</v>
      </c>
      <c r="E752" s="20" t="s">
        <v>181</v>
      </c>
      <c r="F752" s="20" t="s">
        <v>22</v>
      </c>
      <c r="G752" s="102">
        <f t="shared" si="230"/>
        <v>300</v>
      </c>
      <c r="H752" s="102">
        <f t="shared" si="230"/>
        <v>300</v>
      </c>
      <c r="I752" s="102">
        <f t="shared" si="230"/>
        <v>300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8" s="13" customFormat="1" ht="12">
      <c r="A753" s="21" t="s">
        <v>105</v>
      </c>
      <c r="B753" s="20" t="s">
        <v>49</v>
      </c>
      <c r="C753" s="20" t="s">
        <v>5</v>
      </c>
      <c r="D753" s="20" t="s">
        <v>44</v>
      </c>
      <c r="E753" s="20" t="s">
        <v>181</v>
      </c>
      <c r="F753" s="20" t="s">
        <v>104</v>
      </c>
      <c r="G753" s="102">
        <v>300</v>
      </c>
      <c r="H753" s="105">
        <v>300</v>
      </c>
      <c r="I753" s="105">
        <v>300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8" s="13" customFormat="1" ht="12">
      <c r="A754" s="22" t="s">
        <v>50</v>
      </c>
      <c r="B754" s="18" t="s">
        <v>49</v>
      </c>
      <c r="C754" s="18" t="s">
        <v>5</v>
      </c>
      <c r="D754" s="18" t="s">
        <v>47</v>
      </c>
      <c r="E754" s="18"/>
      <c r="F754" s="18"/>
      <c r="G754" s="101">
        <f>G755+G760</f>
        <v>2740.7</v>
      </c>
      <c r="H754" s="101">
        <f t="shared" ref="H754:I754" si="231">H755+H760</f>
        <v>2306</v>
      </c>
      <c r="I754" s="101">
        <f t="shared" si="231"/>
        <v>2306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8" s="13" customFormat="1" ht="36">
      <c r="A755" s="21" t="s">
        <v>438</v>
      </c>
      <c r="B755" s="20" t="s">
        <v>49</v>
      </c>
      <c r="C755" s="20" t="s">
        <v>5</v>
      </c>
      <c r="D755" s="20" t="s">
        <v>47</v>
      </c>
      <c r="E755" s="20" t="s">
        <v>147</v>
      </c>
      <c r="F755" s="20"/>
      <c r="G755" s="102">
        <f>G756</f>
        <v>429.5</v>
      </c>
      <c r="H755" s="102">
        <f t="shared" ref="H755:I758" si="232">H756</f>
        <v>6</v>
      </c>
      <c r="I755" s="102">
        <f t="shared" si="232"/>
        <v>6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8" s="13" customFormat="1" ht="12">
      <c r="A756" s="21" t="s">
        <v>439</v>
      </c>
      <c r="B756" s="20" t="s">
        <v>49</v>
      </c>
      <c r="C756" s="20" t="s">
        <v>5</v>
      </c>
      <c r="D756" s="20" t="s">
        <v>47</v>
      </c>
      <c r="E756" s="20" t="s">
        <v>182</v>
      </c>
      <c r="F756" s="20"/>
      <c r="G756" s="102">
        <f>G757</f>
        <v>429.5</v>
      </c>
      <c r="H756" s="102">
        <f t="shared" si="232"/>
        <v>6</v>
      </c>
      <c r="I756" s="102">
        <f t="shared" si="232"/>
        <v>6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8" s="13" customFormat="1" ht="12">
      <c r="A757" s="21" t="s">
        <v>190</v>
      </c>
      <c r="B757" s="20" t="s">
        <v>49</v>
      </c>
      <c r="C757" s="20" t="s">
        <v>5</v>
      </c>
      <c r="D757" s="20" t="s">
        <v>47</v>
      </c>
      <c r="E757" s="20" t="s">
        <v>203</v>
      </c>
      <c r="F757" s="20"/>
      <c r="G757" s="102">
        <f>G758</f>
        <v>429.5</v>
      </c>
      <c r="H757" s="102">
        <f t="shared" si="232"/>
        <v>6</v>
      </c>
      <c r="I757" s="102">
        <f t="shared" si="232"/>
        <v>6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8" s="13" customFormat="1" ht="12">
      <c r="A758" s="21" t="s">
        <v>101</v>
      </c>
      <c r="B758" s="20" t="s">
        <v>49</v>
      </c>
      <c r="C758" s="20" t="s">
        <v>5</v>
      </c>
      <c r="D758" s="20" t="s">
        <v>47</v>
      </c>
      <c r="E758" s="20" t="s">
        <v>203</v>
      </c>
      <c r="F758" s="20" t="s">
        <v>99</v>
      </c>
      <c r="G758" s="102">
        <f>G759</f>
        <v>429.5</v>
      </c>
      <c r="H758" s="102">
        <f t="shared" si="232"/>
        <v>6</v>
      </c>
      <c r="I758" s="102">
        <f t="shared" si="232"/>
        <v>6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8" s="13" customFormat="1" ht="12">
      <c r="A759" s="21" t="s">
        <v>111</v>
      </c>
      <c r="B759" s="20" t="s">
        <v>49</v>
      </c>
      <c r="C759" s="20" t="s">
        <v>5</v>
      </c>
      <c r="D759" s="20" t="s">
        <v>47</v>
      </c>
      <c r="E759" s="20" t="s">
        <v>203</v>
      </c>
      <c r="F759" s="20" t="s">
        <v>110</v>
      </c>
      <c r="G759" s="102">
        <v>429.5</v>
      </c>
      <c r="H759" s="105">
        <f>4.5+1.5</f>
        <v>6</v>
      </c>
      <c r="I759" s="105">
        <f>4.5+1.5</f>
        <v>6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8" s="13" customFormat="1" ht="12">
      <c r="A760" s="21" t="s">
        <v>50</v>
      </c>
      <c r="B760" s="20" t="s">
        <v>49</v>
      </c>
      <c r="C760" s="20" t="s">
        <v>5</v>
      </c>
      <c r="D760" s="20" t="s">
        <v>47</v>
      </c>
      <c r="E760" s="20" t="s">
        <v>152</v>
      </c>
      <c r="F760" s="20"/>
      <c r="G760" s="102">
        <f>G761</f>
        <v>2311.1999999999998</v>
      </c>
      <c r="H760" s="102">
        <f>H761</f>
        <v>2300</v>
      </c>
      <c r="I760" s="102">
        <f>I761</f>
        <v>2300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  <c r="CI760" s="46"/>
      <c r="CJ760" s="46"/>
    </row>
    <row r="761" spans="1:88" s="13" customFormat="1" ht="12">
      <c r="A761" s="88" t="s">
        <v>98</v>
      </c>
      <c r="B761" s="20" t="s">
        <v>49</v>
      </c>
      <c r="C761" s="20" t="s">
        <v>5</v>
      </c>
      <c r="D761" s="20" t="s">
        <v>47</v>
      </c>
      <c r="E761" s="20" t="s">
        <v>409</v>
      </c>
      <c r="F761" s="20"/>
      <c r="G761" s="102">
        <f t="shared" ref="G761:I762" si="233">G762</f>
        <v>2311.1999999999998</v>
      </c>
      <c r="H761" s="102">
        <f t="shared" si="233"/>
        <v>2300</v>
      </c>
      <c r="I761" s="102">
        <f t="shared" si="233"/>
        <v>2300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  <c r="CI761" s="46"/>
      <c r="CJ761" s="46"/>
    </row>
    <row r="762" spans="1:88" s="13" customFormat="1" ht="12">
      <c r="A762" s="29" t="s">
        <v>69</v>
      </c>
      <c r="B762" s="20" t="s">
        <v>49</v>
      </c>
      <c r="C762" s="20" t="s">
        <v>5</v>
      </c>
      <c r="D762" s="20" t="s">
        <v>47</v>
      </c>
      <c r="E762" s="20" t="s">
        <v>409</v>
      </c>
      <c r="F762" s="20" t="s">
        <v>22</v>
      </c>
      <c r="G762" s="102">
        <f t="shared" si="233"/>
        <v>2311.1999999999998</v>
      </c>
      <c r="H762" s="102">
        <f t="shared" si="233"/>
        <v>2300</v>
      </c>
      <c r="I762" s="102">
        <f t="shared" si="233"/>
        <v>2300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  <c r="CI762" s="46"/>
      <c r="CJ762" s="46"/>
    </row>
    <row r="763" spans="1:88" s="13" customFormat="1" ht="12">
      <c r="A763" s="29" t="s">
        <v>105</v>
      </c>
      <c r="B763" s="20" t="s">
        <v>49</v>
      </c>
      <c r="C763" s="20" t="s">
        <v>5</v>
      </c>
      <c r="D763" s="20" t="s">
        <v>47</v>
      </c>
      <c r="E763" s="20" t="s">
        <v>409</v>
      </c>
      <c r="F763" s="20" t="s">
        <v>104</v>
      </c>
      <c r="G763" s="102">
        <f>2311.2</f>
        <v>2311.1999999999998</v>
      </c>
      <c r="H763" s="105">
        <v>2300</v>
      </c>
      <c r="I763" s="105">
        <v>2300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  <c r="CI763" s="46"/>
      <c r="CJ763" s="46"/>
    </row>
    <row r="764" spans="1:88" s="13" customFormat="1" ht="12">
      <c r="A764" s="25" t="s">
        <v>42</v>
      </c>
      <c r="B764" s="16" t="s">
        <v>49</v>
      </c>
      <c r="C764" s="16" t="s">
        <v>6</v>
      </c>
      <c r="D764" s="16"/>
      <c r="E764" s="16"/>
      <c r="F764" s="16"/>
      <c r="G764" s="100">
        <f t="shared" ref="G764:I769" si="234">G765</f>
        <v>1055.2</v>
      </c>
      <c r="H764" s="100">
        <f t="shared" si="234"/>
        <v>1066.3</v>
      </c>
      <c r="I764" s="100">
        <f t="shared" si="234"/>
        <v>1109.4000000000001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8" s="13" customFormat="1" ht="12">
      <c r="A765" s="22" t="s">
        <v>43</v>
      </c>
      <c r="B765" s="18" t="s">
        <v>49</v>
      </c>
      <c r="C765" s="18" t="s">
        <v>6</v>
      </c>
      <c r="D765" s="18" t="s">
        <v>7</v>
      </c>
      <c r="E765" s="18"/>
      <c r="F765" s="18"/>
      <c r="G765" s="101">
        <f t="shared" si="234"/>
        <v>1055.2</v>
      </c>
      <c r="H765" s="101">
        <f t="shared" si="234"/>
        <v>1066.3</v>
      </c>
      <c r="I765" s="101">
        <f t="shared" si="234"/>
        <v>1109.4000000000001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8" s="13" customFormat="1" ht="24">
      <c r="A766" s="21" t="s">
        <v>441</v>
      </c>
      <c r="B766" s="20" t="s">
        <v>49</v>
      </c>
      <c r="C766" s="20" t="s">
        <v>6</v>
      </c>
      <c r="D766" s="20" t="s">
        <v>7</v>
      </c>
      <c r="E766" s="20" t="s">
        <v>177</v>
      </c>
      <c r="F766" s="20"/>
      <c r="G766" s="102">
        <f t="shared" si="234"/>
        <v>1055.2</v>
      </c>
      <c r="H766" s="102">
        <f t="shared" si="234"/>
        <v>1066.3</v>
      </c>
      <c r="I766" s="102">
        <f t="shared" si="234"/>
        <v>1109.4000000000001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8" s="13" customFormat="1" ht="24">
      <c r="A767" s="21" t="s">
        <v>442</v>
      </c>
      <c r="B767" s="20" t="s">
        <v>49</v>
      </c>
      <c r="C767" s="20" t="s">
        <v>6</v>
      </c>
      <c r="D767" s="20" t="s">
        <v>7</v>
      </c>
      <c r="E767" s="20" t="s">
        <v>178</v>
      </c>
      <c r="F767" s="20"/>
      <c r="G767" s="102">
        <f t="shared" si="234"/>
        <v>1055.2</v>
      </c>
      <c r="H767" s="102">
        <f t="shared" si="234"/>
        <v>1066.3</v>
      </c>
      <c r="I767" s="102">
        <f t="shared" si="234"/>
        <v>1109.4000000000001</v>
      </c>
      <c r="J767" s="46"/>
      <c r="K767" s="46"/>
      <c r="L767" s="46"/>
      <c r="M767" s="46"/>
      <c r="N767" s="46"/>
      <c r="O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J767" s="46"/>
      <c r="AK767" s="46"/>
      <c r="AL767" s="46"/>
      <c r="AM767" s="46"/>
      <c r="AN767" s="46"/>
      <c r="AO767" s="46"/>
      <c r="AP767" s="46"/>
      <c r="AQ767" s="46"/>
      <c r="AR767" s="46"/>
      <c r="AS767" s="46"/>
      <c r="AT767" s="46"/>
      <c r="AU767" s="46"/>
      <c r="AV767" s="46"/>
      <c r="AW767" s="46"/>
      <c r="AX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N767" s="46"/>
      <c r="BO767" s="46"/>
      <c r="BP767" s="46"/>
      <c r="BQ767" s="46"/>
      <c r="BR767" s="46"/>
      <c r="BS767" s="46"/>
      <c r="BT767" s="46"/>
      <c r="BU767" s="46"/>
      <c r="BV767" s="46"/>
      <c r="BW767" s="46"/>
      <c r="BX767" s="46"/>
      <c r="BY767" s="46"/>
      <c r="BZ767" s="46"/>
      <c r="CA767" s="46"/>
      <c r="CB767" s="46"/>
      <c r="CC767" s="46"/>
      <c r="CD767" s="46"/>
      <c r="CE767" s="46"/>
      <c r="CF767" s="46"/>
      <c r="CG767" s="46"/>
      <c r="CH767" s="46"/>
    </row>
    <row r="768" spans="1:88">
      <c r="A768" s="21" t="s">
        <v>106</v>
      </c>
      <c r="B768" s="20" t="s">
        <v>49</v>
      </c>
      <c r="C768" s="20" t="s">
        <v>6</v>
      </c>
      <c r="D768" s="20" t="s">
        <v>7</v>
      </c>
      <c r="E768" s="20" t="s">
        <v>183</v>
      </c>
      <c r="F768" s="20"/>
      <c r="G768" s="102">
        <f t="shared" si="234"/>
        <v>1055.2</v>
      </c>
      <c r="H768" s="102">
        <f t="shared" si="234"/>
        <v>1066.3</v>
      </c>
      <c r="I768" s="102">
        <f t="shared" si="234"/>
        <v>1109.4000000000001</v>
      </c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</row>
    <row r="769" spans="1:86">
      <c r="A769" s="21" t="s">
        <v>108</v>
      </c>
      <c r="B769" s="20" t="s">
        <v>49</v>
      </c>
      <c r="C769" s="20" t="s">
        <v>6</v>
      </c>
      <c r="D769" s="20" t="s">
        <v>7</v>
      </c>
      <c r="E769" s="20" t="s">
        <v>183</v>
      </c>
      <c r="F769" s="20" t="s">
        <v>99</v>
      </c>
      <c r="G769" s="102">
        <f t="shared" si="234"/>
        <v>1055.2</v>
      </c>
      <c r="H769" s="102">
        <f t="shared" si="234"/>
        <v>1066.3</v>
      </c>
      <c r="I769" s="102">
        <f t="shared" si="234"/>
        <v>1109.4000000000001</v>
      </c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</row>
    <row r="770" spans="1:86">
      <c r="A770" s="21" t="s">
        <v>102</v>
      </c>
      <c r="B770" s="20" t="s">
        <v>49</v>
      </c>
      <c r="C770" s="20" t="s">
        <v>6</v>
      </c>
      <c r="D770" s="20" t="s">
        <v>7</v>
      </c>
      <c r="E770" s="20" t="s">
        <v>183</v>
      </c>
      <c r="F770" s="20" t="s">
        <v>100</v>
      </c>
      <c r="G770" s="102">
        <v>1055.2</v>
      </c>
      <c r="H770" s="105">
        <v>1066.3</v>
      </c>
      <c r="I770" s="105">
        <v>1109.4000000000001</v>
      </c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  <c r="BE770" s="47"/>
      <c r="BF770" s="47"/>
      <c r="BG770" s="47"/>
      <c r="BH770" s="47"/>
      <c r="BI770" s="47"/>
      <c r="BJ770" s="47"/>
      <c r="BK770" s="47"/>
      <c r="BL770" s="47"/>
      <c r="BM770" s="47"/>
      <c r="BN770" s="47"/>
      <c r="BO770" s="47"/>
      <c r="BP770" s="47"/>
      <c r="BQ770" s="47"/>
      <c r="BR770" s="47"/>
      <c r="BS770" s="47"/>
      <c r="BT770" s="47"/>
      <c r="BU770" s="47"/>
      <c r="BV770" s="47"/>
      <c r="BW770" s="47"/>
      <c r="BX770" s="47"/>
      <c r="BY770" s="47"/>
      <c r="BZ770" s="47"/>
      <c r="CA770" s="47"/>
      <c r="CB770" s="47"/>
      <c r="CC770" s="47"/>
      <c r="CD770" s="47"/>
      <c r="CE770" s="47"/>
      <c r="CF770" s="47"/>
      <c r="CG770" s="47"/>
      <c r="CH770" s="47"/>
    </row>
    <row r="771" spans="1:86">
      <c r="A771" s="25" t="s">
        <v>212</v>
      </c>
      <c r="B771" s="16" t="s">
        <v>49</v>
      </c>
      <c r="C771" s="16" t="s">
        <v>7</v>
      </c>
      <c r="D771" s="16"/>
      <c r="E771" s="16"/>
      <c r="F771" s="16"/>
      <c r="G771" s="100">
        <f>G772</f>
        <v>100</v>
      </c>
      <c r="H771" s="100">
        <f>H772</f>
        <v>100</v>
      </c>
      <c r="I771" s="100">
        <f>I772</f>
        <v>100</v>
      </c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  <c r="BE771" s="47"/>
      <c r="BF771" s="47"/>
      <c r="BG771" s="47"/>
      <c r="BH771" s="47"/>
      <c r="BI771" s="47"/>
      <c r="BJ771" s="47"/>
      <c r="BK771" s="47"/>
      <c r="BL771" s="47"/>
      <c r="BM771" s="47"/>
      <c r="BN771" s="47"/>
      <c r="BO771" s="47"/>
      <c r="BP771" s="47"/>
      <c r="BQ771" s="47"/>
      <c r="BR771" s="47"/>
      <c r="BS771" s="47"/>
      <c r="BT771" s="47"/>
      <c r="BU771" s="47"/>
      <c r="BV771" s="47"/>
      <c r="BW771" s="47"/>
      <c r="BX771" s="47"/>
      <c r="BY771" s="47"/>
      <c r="BZ771" s="47"/>
      <c r="CA771" s="47"/>
      <c r="CB771" s="47"/>
      <c r="CC771" s="47"/>
      <c r="CD771" s="47"/>
      <c r="CE771" s="47"/>
      <c r="CF771" s="47"/>
      <c r="CG771" s="47"/>
      <c r="CH771" s="47"/>
    </row>
    <row r="772" spans="1:86" ht="24">
      <c r="A772" s="61" t="s">
        <v>440</v>
      </c>
      <c r="B772" s="18" t="s">
        <v>49</v>
      </c>
      <c r="C772" s="18" t="s">
        <v>7</v>
      </c>
      <c r="D772" s="18" t="s">
        <v>13</v>
      </c>
      <c r="E772" s="18"/>
      <c r="F772" s="18"/>
      <c r="G772" s="101">
        <f t="shared" ref="G772:I777" si="235">G773</f>
        <v>100</v>
      </c>
      <c r="H772" s="101">
        <f t="shared" si="235"/>
        <v>100</v>
      </c>
      <c r="I772" s="101">
        <f t="shared" si="235"/>
        <v>100</v>
      </c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  <c r="AC772" s="47"/>
      <c r="AD772" s="47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  <c r="BE772" s="47"/>
      <c r="BF772" s="47"/>
      <c r="BG772" s="47"/>
      <c r="BH772" s="47"/>
      <c r="BI772" s="47"/>
      <c r="BJ772" s="47"/>
      <c r="BK772" s="47"/>
      <c r="BL772" s="47"/>
      <c r="BM772" s="47"/>
      <c r="BN772" s="47"/>
      <c r="BO772" s="47"/>
      <c r="BP772" s="47"/>
      <c r="BQ772" s="47"/>
      <c r="BR772" s="47"/>
      <c r="BS772" s="47"/>
      <c r="BT772" s="47"/>
      <c r="BU772" s="47"/>
      <c r="BV772" s="47"/>
      <c r="BW772" s="47"/>
      <c r="BX772" s="47"/>
      <c r="BY772" s="47"/>
      <c r="BZ772" s="47"/>
      <c r="CA772" s="47"/>
      <c r="CB772" s="47"/>
      <c r="CC772" s="47"/>
      <c r="CD772" s="47"/>
      <c r="CE772" s="47"/>
      <c r="CF772" s="47"/>
      <c r="CG772" s="47"/>
      <c r="CH772" s="47"/>
    </row>
    <row r="773" spans="1:86" ht="36">
      <c r="A773" s="29" t="s">
        <v>355</v>
      </c>
      <c r="B773" s="20" t="s">
        <v>49</v>
      </c>
      <c r="C773" s="20" t="s">
        <v>7</v>
      </c>
      <c r="D773" s="20" t="s">
        <v>13</v>
      </c>
      <c r="E773" s="20" t="s">
        <v>337</v>
      </c>
      <c r="F773" s="20"/>
      <c r="G773" s="102">
        <f>G774</f>
        <v>100</v>
      </c>
      <c r="H773" s="102">
        <f t="shared" si="235"/>
        <v>100</v>
      </c>
      <c r="I773" s="102">
        <f t="shared" si="235"/>
        <v>100</v>
      </c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  <c r="AC773" s="47"/>
      <c r="AD773" s="47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  <c r="BE773" s="47"/>
      <c r="BF773" s="47"/>
      <c r="BG773" s="47"/>
      <c r="BH773" s="47"/>
      <c r="BI773" s="47"/>
      <c r="BJ773" s="47"/>
      <c r="BK773" s="47"/>
      <c r="BL773" s="47"/>
      <c r="BM773" s="47"/>
      <c r="BN773" s="47"/>
      <c r="BO773" s="47"/>
      <c r="BP773" s="47"/>
      <c r="BQ773" s="47"/>
      <c r="BR773" s="47"/>
      <c r="BS773" s="47"/>
      <c r="BT773" s="47"/>
      <c r="BU773" s="47"/>
      <c r="BV773" s="47"/>
      <c r="BW773" s="47"/>
      <c r="BX773" s="47"/>
      <c r="BY773" s="47"/>
      <c r="BZ773" s="47"/>
      <c r="CA773" s="47"/>
      <c r="CB773" s="47"/>
      <c r="CC773" s="47"/>
      <c r="CD773" s="47"/>
      <c r="CE773" s="47"/>
      <c r="CF773" s="47"/>
      <c r="CG773" s="47"/>
      <c r="CH773" s="47"/>
    </row>
    <row r="774" spans="1:86" ht="24">
      <c r="A774" s="29" t="s">
        <v>119</v>
      </c>
      <c r="B774" s="20" t="s">
        <v>49</v>
      </c>
      <c r="C774" s="20" t="s">
        <v>7</v>
      </c>
      <c r="D774" s="20" t="s">
        <v>13</v>
      </c>
      <c r="E774" s="20" t="s">
        <v>344</v>
      </c>
      <c r="F774" s="20"/>
      <c r="G774" s="102">
        <f>G777+G775</f>
        <v>100</v>
      </c>
      <c r="H774" s="102">
        <f t="shared" ref="H774:I774" si="236">H777+H775</f>
        <v>100</v>
      </c>
      <c r="I774" s="102">
        <f t="shared" si="236"/>
        <v>100</v>
      </c>
    </row>
    <row r="775" spans="1:86" s="2" customFormat="1" ht="12" hidden="1">
      <c r="A775" s="21" t="s">
        <v>101</v>
      </c>
      <c r="B775" s="20" t="s">
        <v>49</v>
      </c>
      <c r="C775" s="20" t="s">
        <v>7</v>
      </c>
      <c r="D775" s="20" t="s">
        <v>13</v>
      </c>
      <c r="E775" s="20" t="s">
        <v>344</v>
      </c>
      <c r="F775" s="20" t="s">
        <v>99</v>
      </c>
      <c r="G775" s="102">
        <f>G776</f>
        <v>0</v>
      </c>
      <c r="H775" s="102">
        <f t="shared" ref="H775:I775" si="237">H776</f>
        <v>0</v>
      </c>
      <c r="I775" s="102">
        <f t="shared" si="237"/>
        <v>0</v>
      </c>
    </row>
    <row r="776" spans="1:86" s="2" customFormat="1" ht="12" hidden="1">
      <c r="A776" s="21" t="s">
        <v>111</v>
      </c>
      <c r="B776" s="20" t="s">
        <v>49</v>
      </c>
      <c r="C776" s="20" t="s">
        <v>7</v>
      </c>
      <c r="D776" s="20" t="s">
        <v>13</v>
      </c>
      <c r="E776" s="20" t="s">
        <v>344</v>
      </c>
      <c r="F776" s="20" t="s">
        <v>110</v>
      </c>
      <c r="G776" s="102"/>
      <c r="H776" s="102"/>
      <c r="I776" s="102"/>
    </row>
    <row r="777" spans="1:86" s="2" customFormat="1" ht="12">
      <c r="A777" s="29" t="s">
        <v>69</v>
      </c>
      <c r="B777" s="20" t="s">
        <v>49</v>
      </c>
      <c r="C777" s="20" t="s">
        <v>7</v>
      </c>
      <c r="D777" s="20" t="s">
        <v>13</v>
      </c>
      <c r="E777" s="20" t="s">
        <v>344</v>
      </c>
      <c r="F777" s="20" t="s">
        <v>22</v>
      </c>
      <c r="G777" s="102">
        <f t="shared" si="235"/>
        <v>100</v>
      </c>
      <c r="H777" s="102">
        <f t="shared" si="235"/>
        <v>100</v>
      </c>
      <c r="I777" s="102">
        <f t="shared" si="235"/>
        <v>100</v>
      </c>
    </row>
    <row r="778" spans="1:86" s="2" customFormat="1" ht="11.25" customHeight="1">
      <c r="A778" s="29" t="s">
        <v>105</v>
      </c>
      <c r="B778" s="20" t="s">
        <v>49</v>
      </c>
      <c r="C778" s="20" t="s">
        <v>7</v>
      </c>
      <c r="D778" s="20" t="s">
        <v>13</v>
      </c>
      <c r="E778" s="20" t="s">
        <v>344</v>
      </c>
      <c r="F778" s="20" t="s">
        <v>104</v>
      </c>
      <c r="G778" s="102">
        <v>100</v>
      </c>
      <c r="H778" s="103">
        <v>100</v>
      </c>
      <c r="I778" s="103">
        <v>100</v>
      </c>
    </row>
    <row r="779" spans="1:86" s="2" customFormat="1" ht="12" hidden="1">
      <c r="A779" s="25" t="s">
        <v>2</v>
      </c>
      <c r="B779" s="16" t="s">
        <v>49</v>
      </c>
      <c r="C779" s="16" t="s">
        <v>14</v>
      </c>
      <c r="D779" s="20"/>
      <c r="E779" s="20"/>
      <c r="F779" s="20"/>
      <c r="G779" s="100">
        <f>G780</f>
        <v>0</v>
      </c>
      <c r="H779" s="100">
        <f t="shared" ref="H779:I779" si="238">H780</f>
        <v>0</v>
      </c>
      <c r="I779" s="100">
        <f t="shared" si="238"/>
        <v>0</v>
      </c>
    </row>
    <row r="780" spans="1:86" s="2" customFormat="1" ht="12" hidden="1">
      <c r="A780" s="22" t="s">
        <v>16</v>
      </c>
      <c r="B780" s="18" t="s">
        <v>49</v>
      </c>
      <c r="C780" s="42" t="s">
        <v>14</v>
      </c>
      <c r="D780" s="18" t="s">
        <v>17</v>
      </c>
      <c r="E780" s="18"/>
      <c r="F780" s="18"/>
      <c r="G780" s="101">
        <f t="shared" ref="G780:I784" si="239">G781</f>
        <v>0</v>
      </c>
      <c r="H780" s="101">
        <f t="shared" si="239"/>
        <v>0</v>
      </c>
      <c r="I780" s="101">
        <f t="shared" si="239"/>
        <v>0</v>
      </c>
    </row>
    <row r="781" spans="1:86" s="2" customFormat="1" ht="24" hidden="1">
      <c r="A781" s="21" t="s">
        <v>441</v>
      </c>
      <c r="B781" s="20" t="s">
        <v>49</v>
      </c>
      <c r="C781" s="23" t="s">
        <v>14</v>
      </c>
      <c r="D781" s="20" t="s">
        <v>17</v>
      </c>
      <c r="E781" s="20" t="s">
        <v>177</v>
      </c>
      <c r="F781" s="20"/>
      <c r="G781" s="102">
        <f t="shared" si="239"/>
        <v>0</v>
      </c>
      <c r="H781" s="102">
        <f t="shared" si="239"/>
        <v>0</v>
      </c>
      <c r="I781" s="102">
        <f t="shared" si="239"/>
        <v>0</v>
      </c>
    </row>
    <row r="782" spans="1:86" s="5" customFormat="1" ht="14.25" hidden="1" customHeight="1">
      <c r="A782" s="21" t="s">
        <v>442</v>
      </c>
      <c r="B782" s="20" t="s">
        <v>49</v>
      </c>
      <c r="C782" s="23" t="s">
        <v>14</v>
      </c>
      <c r="D782" s="20" t="s">
        <v>17</v>
      </c>
      <c r="E782" s="20" t="s">
        <v>178</v>
      </c>
      <c r="F782" s="20"/>
      <c r="G782" s="102">
        <f t="shared" si="239"/>
        <v>0</v>
      </c>
      <c r="H782" s="102">
        <f t="shared" si="239"/>
        <v>0</v>
      </c>
      <c r="I782" s="102">
        <f t="shared" si="239"/>
        <v>0</v>
      </c>
    </row>
    <row r="783" spans="1:86" s="53" customFormat="1" ht="24" hidden="1">
      <c r="A783" s="21" t="s">
        <v>246</v>
      </c>
      <c r="B783" s="20" t="s">
        <v>49</v>
      </c>
      <c r="C783" s="23" t="s">
        <v>14</v>
      </c>
      <c r="D783" s="20" t="s">
        <v>17</v>
      </c>
      <c r="E783" s="20" t="s">
        <v>245</v>
      </c>
      <c r="F783" s="20"/>
      <c r="G783" s="102">
        <f t="shared" si="239"/>
        <v>0</v>
      </c>
      <c r="H783" s="102">
        <f t="shared" si="239"/>
        <v>0</v>
      </c>
      <c r="I783" s="102">
        <f t="shared" si="239"/>
        <v>0</v>
      </c>
      <c r="J783" s="5"/>
      <c r="K783" s="5"/>
      <c r="L783" s="5"/>
      <c r="M783" s="5"/>
    </row>
    <row r="784" spans="1:86" s="5" customFormat="1" ht="12" hidden="1">
      <c r="A784" s="21" t="s">
        <v>101</v>
      </c>
      <c r="B784" s="20" t="s">
        <v>49</v>
      </c>
      <c r="C784" s="23" t="s">
        <v>14</v>
      </c>
      <c r="D784" s="20" t="s">
        <v>17</v>
      </c>
      <c r="E784" s="20" t="s">
        <v>245</v>
      </c>
      <c r="F784" s="20" t="s">
        <v>99</v>
      </c>
      <c r="G784" s="102">
        <f t="shared" si="239"/>
        <v>0</v>
      </c>
      <c r="H784" s="102">
        <f t="shared" si="239"/>
        <v>0</v>
      </c>
      <c r="I784" s="102">
        <f t="shared" si="239"/>
        <v>0</v>
      </c>
    </row>
    <row r="785" spans="1:13" s="5" customFormat="1" ht="12" hidden="1">
      <c r="A785" s="21" t="s">
        <v>111</v>
      </c>
      <c r="B785" s="20" t="s">
        <v>49</v>
      </c>
      <c r="C785" s="23" t="s">
        <v>14</v>
      </c>
      <c r="D785" s="20" t="s">
        <v>17</v>
      </c>
      <c r="E785" s="20" t="s">
        <v>245</v>
      </c>
      <c r="F785" s="20" t="s">
        <v>110</v>
      </c>
      <c r="G785" s="102"/>
      <c r="H785" s="112"/>
      <c r="I785" s="112"/>
    </row>
    <row r="786" spans="1:13" s="2" customFormat="1" ht="12" hidden="1">
      <c r="A786" s="25" t="s">
        <v>45</v>
      </c>
      <c r="B786" s="16" t="s">
        <v>49</v>
      </c>
      <c r="C786" s="26" t="s">
        <v>8</v>
      </c>
      <c r="D786" s="16"/>
      <c r="E786" s="16"/>
      <c r="F786" s="16"/>
      <c r="G786" s="100">
        <f>G787</f>
        <v>0</v>
      </c>
      <c r="H786" s="100">
        <f>H787</f>
        <v>0</v>
      </c>
      <c r="I786" s="100">
        <f>I787</f>
        <v>0</v>
      </c>
    </row>
    <row r="787" spans="1:13" s="52" customFormat="1" ht="12" hidden="1">
      <c r="A787" s="33" t="s">
        <v>218</v>
      </c>
      <c r="B787" s="18" t="s">
        <v>49</v>
      </c>
      <c r="C787" s="18" t="s">
        <v>8</v>
      </c>
      <c r="D787" s="18" t="s">
        <v>7</v>
      </c>
      <c r="E787" s="18"/>
      <c r="F787" s="18"/>
      <c r="G787" s="101">
        <f>G788+G793+G801</f>
        <v>0</v>
      </c>
      <c r="H787" s="101">
        <f>H788+H793+H801</f>
        <v>0</v>
      </c>
      <c r="I787" s="101">
        <f>I788+I793+I801</f>
        <v>0</v>
      </c>
    </row>
    <row r="788" spans="1:13" s="52" customFormat="1" ht="24" hidden="1">
      <c r="A788" s="21" t="s">
        <v>441</v>
      </c>
      <c r="B788" s="20" t="s">
        <v>49</v>
      </c>
      <c r="C788" s="20" t="s">
        <v>8</v>
      </c>
      <c r="D788" s="20" t="s">
        <v>7</v>
      </c>
      <c r="E788" s="20" t="s">
        <v>177</v>
      </c>
      <c r="F788" s="20"/>
      <c r="G788" s="102">
        <f t="shared" ref="G788:I791" si="240">G789</f>
        <v>0</v>
      </c>
      <c r="H788" s="102">
        <f t="shared" si="240"/>
        <v>0</v>
      </c>
      <c r="I788" s="102">
        <f t="shared" si="240"/>
        <v>0</v>
      </c>
    </row>
    <row r="789" spans="1:13" s="52" customFormat="1" ht="24" hidden="1">
      <c r="A789" s="21" t="s">
        <v>442</v>
      </c>
      <c r="B789" s="20" t="s">
        <v>49</v>
      </c>
      <c r="C789" s="20" t="s">
        <v>8</v>
      </c>
      <c r="D789" s="20" t="s">
        <v>7</v>
      </c>
      <c r="E789" s="20" t="s">
        <v>178</v>
      </c>
      <c r="F789" s="20"/>
      <c r="G789" s="102">
        <f t="shared" si="240"/>
        <v>0</v>
      </c>
      <c r="H789" s="102">
        <f t="shared" si="240"/>
        <v>0</v>
      </c>
      <c r="I789" s="102">
        <f t="shared" si="240"/>
        <v>0</v>
      </c>
    </row>
    <row r="790" spans="1:13" s="53" customFormat="1" ht="12" hidden="1">
      <c r="A790" s="24" t="s">
        <v>219</v>
      </c>
      <c r="B790" s="20" t="s">
        <v>49</v>
      </c>
      <c r="C790" s="20" t="s">
        <v>8</v>
      </c>
      <c r="D790" s="20" t="s">
        <v>7</v>
      </c>
      <c r="E790" s="20" t="s">
        <v>217</v>
      </c>
      <c r="F790" s="20"/>
      <c r="G790" s="102">
        <f t="shared" si="240"/>
        <v>0</v>
      </c>
      <c r="H790" s="102">
        <f t="shared" si="240"/>
        <v>0</v>
      </c>
      <c r="I790" s="102">
        <f t="shared" si="240"/>
        <v>0</v>
      </c>
      <c r="J790" s="5"/>
      <c r="K790" s="5"/>
      <c r="L790" s="5"/>
      <c r="M790" s="5"/>
    </row>
    <row r="791" spans="1:13" s="2" customFormat="1" ht="12" hidden="1">
      <c r="A791" s="21" t="s">
        <v>101</v>
      </c>
      <c r="B791" s="20" t="s">
        <v>49</v>
      </c>
      <c r="C791" s="20" t="s">
        <v>8</v>
      </c>
      <c r="D791" s="20" t="s">
        <v>7</v>
      </c>
      <c r="E791" s="20" t="s">
        <v>217</v>
      </c>
      <c r="F791" s="20" t="s">
        <v>99</v>
      </c>
      <c r="G791" s="102">
        <f t="shared" si="240"/>
        <v>0</v>
      </c>
      <c r="H791" s="102">
        <f t="shared" si="240"/>
        <v>0</v>
      </c>
      <c r="I791" s="102">
        <f t="shared" si="240"/>
        <v>0</v>
      </c>
    </row>
    <row r="792" spans="1:13" s="2" customFormat="1" ht="12" hidden="1">
      <c r="A792" s="21" t="s">
        <v>111</v>
      </c>
      <c r="B792" s="20" t="s">
        <v>49</v>
      </c>
      <c r="C792" s="20" t="s">
        <v>8</v>
      </c>
      <c r="D792" s="20" t="s">
        <v>7</v>
      </c>
      <c r="E792" s="20" t="s">
        <v>217</v>
      </c>
      <c r="F792" s="20" t="s">
        <v>110</v>
      </c>
      <c r="G792" s="102"/>
      <c r="H792" s="102"/>
      <c r="I792" s="102"/>
    </row>
    <row r="793" spans="1:13" s="2" customFormat="1" ht="24" hidden="1">
      <c r="A793" s="21" t="s">
        <v>282</v>
      </c>
      <c r="B793" s="20" t="s">
        <v>49</v>
      </c>
      <c r="C793" s="20" t="s">
        <v>8</v>
      </c>
      <c r="D793" s="20" t="s">
        <v>7</v>
      </c>
      <c r="E793" s="20" t="s">
        <v>283</v>
      </c>
      <c r="F793" s="20"/>
      <c r="G793" s="102">
        <f>G794+G798</f>
        <v>0</v>
      </c>
      <c r="H793" s="102">
        <f>H794+H798</f>
        <v>0</v>
      </c>
      <c r="I793" s="102">
        <f>I794+I798</f>
        <v>0</v>
      </c>
    </row>
    <row r="794" spans="1:13" s="2" customFormat="1" ht="12" hidden="1">
      <c r="A794" s="21" t="s">
        <v>309</v>
      </c>
      <c r="B794" s="20" t="s">
        <v>49</v>
      </c>
      <c r="C794" s="20" t="s">
        <v>8</v>
      </c>
      <c r="D794" s="20" t="s">
        <v>7</v>
      </c>
      <c r="E794" s="20" t="s">
        <v>298</v>
      </c>
      <c r="F794" s="20"/>
      <c r="G794" s="102">
        <f>G795</f>
        <v>0</v>
      </c>
      <c r="H794" s="102">
        <f>H795</f>
        <v>0</v>
      </c>
      <c r="I794" s="102">
        <f>I795</f>
        <v>0</v>
      </c>
    </row>
    <row r="795" spans="1:13" s="2" customFormat="1" ht="12" hidden="1">
      <c r="A795" s="21" t="s">
        <v>108</v>
      </c>
      <c r="B795" s="20" t="s">
        <v>49</v>
      </c>
      <c r="C795" s="20" t="s">
        <v>8</v>
      </c>
      <c r="D795" s="20" t="s">
        <v>7</v>
      </c>
      <c r="E795" s="20" t="s">
        <v>298</v>
      </c>
      <c r="F795" s="20" t="s">
        <v>99</v>
      </c>
      <c r="G795" s="102">
        <f>G796+G797</f>
        <v>0</v>
      </c>
      <c r="H795" s="102">
        <f>H796+H797</f>
        <v>0</v>
      </c>
      <c r="I795" s="102">
        <f>I796+I797</f>
        <v>0</v>
      </c>
    </row>
    <row r="796" spans="1:13" s="2" customFormat="1" ht="2.25" hidden="1" customHeight="1">
      <c r="A796" s="21" t="s">
        <v>109</v>
      </c>
      <c r="B796" s="20" t="s">
        <v>49</v>
      </c>
      <c r="C796" s="20" t="s">
        <v>8</v>
      </c>
      <c r="D796" s="20" t="s">
        <v>7</v>
      </c>
      <c r="E796" s="20" t="s">
        <v>298</v>
      </c>
      <c r="F796" s="20" t="s">
        <v>107</v>
      </c>
      <c r="G796" s="102">
        <v>0</v>
      </c>
      <c r="H796" s="103"/>
      <c r="I796" s="103"/>
    </row>
    <row r="797" spans="1:13" s="2" customFormat="1" ht="12" hidden="1">
      <c r="A797" s="21" t="s">
        <v>111</v>
      </c>
      <c r="B797" s="20" t="s">
        <v>49</v>
      </c>
      <c r="C797" s="20" t="s">
        <v>8</v>
      </c>
      <c r="D797" s="20" t="s">
        <v>7</v>
      </c>
      <c r="E797" s="20" t="s">
        <v>298</v>
      </c>
      <c r="F797" s="20" t="s">
        <v>110</v>
      </c>
      <c r="G797" s="102"/>
      <c r="H797" s="103"/>
      <c r="I797" s="103"/>
    </row>
    <row r="798" spans="1:13" s="2" customFormat="1" ht="12" hidden="1">
      <c r="A798" s="21" t="s">
        <v>404</v>
      </c>
      <c r="B798" s="20" t="s">
        <v>49</v>
      </c>
      <c r="C798" s="20" t="s">
        <v>8</v>
      </c>
      <c r="D798" s="20" t="s">
        <v>7</v>
      </c>
      <c r="E798" s="20" t="s">
        <v>403</v>
      </c>
      <c r="F798" s="20"/>
      <c r="G798" s="102">
        <f t="shared" ref="G798:I799" si="241">G799</f>
        <v>0</v>
      </c>
      <c r="H798" s="102">
        <f t="shared" si="241"/>
        <v>0</v>
      </c>
      <c r="I798" s="102">
        <f t="shared" si="241"/>
        <v>0</v>
      </c>
    </row>
    <row r="799" spans="1:13" s="2" customFormat="1" ht="12" hidden="1">
      <c r="A799" s="21" t="s">
        <v>101</v>
      </c>
      <c r="B799" s="20" t="s">
        <v>49</v>
      </c>
      <c r="C799" s="20" t="s">
        <v>8</v>
      </c>
      <c r="D799" s="20" t="s">
        <v>7</v>
      </c>
      <c r="E799" s="20" t="s">
        <v>403</v>
      </c>
      <c r="F799" s="20" t="s">
        <v>99</v>
      </c>
      <c r="G799" s="102">
        <f t="shared" si="241"/>
        <v>0</v>
      </c>
      <c r="H799" s="102">
        <f t="shared" si="241"/>
        <v>0</v>
      </c>
      <c r="I799" s="102">
        <f t="shared" si="241"/>
        <v>0</v>
      </c>
    </row>
    <row r="800" spans="1:13" s="2" customFormat="1" ht="12" hidden="1">
      <c r="A800" s="21" t="s">
        <v>111</v>
      </c>
      <c r="B800" s="20" t="s">
        <v>49</v>
      </c>
      <c r="C800" s="20" t="s">
        <v>8</v>
      </c>
      <c r="D800" s="20" t="s">
        <v>7</v>
      </c>
      <c r="E800" s="20" t="s">
        <v>403</v>
      </c>
      <c r="F800" s="20" t="s">
        <v>110</v>
      </c>
      <c r="G800" s="102"/>
      <c r="H800" s="103"/>
      <c r="I800" s="103"/>
    </row>
    <row r="801" spans="1:13" s="2" customFormat="1" ht="24" hidden="1">
      <c r="A801" s="84" t="s">
        <v>321</v>
      </c>
      <c r="B801" s="20" t="s">
        <v>49</v>
      </c>
      <c r="C801" s="20" t="s">
        <v>8</v>
      </c>
      <c r="D801" s="20" t="s">
        <v>7</v>
      </c>
      <c r="E801" s="20" t="s">
        <v>323</v>
      </c>
      <c r="F801" s="20"/>
      <c r="G801" s="102">
        <f t="shared" ref="G801:I803" si="242">G802</f>
        <v>0</v>
      </c>
      <c r="H801" s="102">
        <f t="shared" si="242"/>
        <v>0</v>
      </c>
      <c r="I801" s="102">
        <f t="shared" si="242"/>
        <v>0</v>
      </c>
    </row>
    <row r="802" spans="1:13" s="2" customFormat="1" ht="12" hidden="1">
      <c r="A802" s="77" t="s">
        <v>347</v>
      </c>
      <c r="B802" s="20" t="s">
        <v>49</v>
      </c>
      <c r="C802" s="20" t="s">
        <v>8</v>
      </c>
      <c r="D802" s="20" t="s">
        <v>7</v>
      </c>
      <c r="E802" s="20" t="s">
        <v>345</v>
      </c>
      <c r="F802" s="20"/>
      <c r="G802" s="102">
        <f>G803</f>
        <v>0</v>
      </c>
      <c r="H802" s="102">
        <f>H803</f>
        <v>0</v>
      </c>
      <c r="I802" s="102">
        <f>I803</f>
        <v>0</v>
      </c>
    </row>
    <row r="803" spans="1:13" s="2" customFormat="1" ht="12" hidden="1">
      <c r="A803" s="24" t="s">
        <v>322</v>
      </c>
      <c r="B803" s="20" t="s">
        <v>49</v>
      </c>
      <c r="C803" s="20" t="s">
        <v>8</v>
      </c>
      <c r="D803" s="20" t="s">
        <v>7</v>
      </c>
      <c r="E803" s="20" t="s">
        <v>346</v>
      </c>
      <c r="F803" s="20"/>
      <c r="G803" s="102">
        <f t="shared" si="242"/>
        <v>0</v>
      </c>
      <c r="H803" s="102">
        <f t="shared" si="242"/>
        <v>0</v>
      </c>
      <c r="I803" s="102">
        <f t="shared" si="242"/>
        <v>0</v>
      </c>
    </row>
    <row r="804" spans="1:13" s="2" customFormat="1" ht="12" hidden="1">
      <c r="A804" s="21" t="s">
        <v>108</v>
      </c>
      <c r="B804" s="20" t="s">
        <v>49</v>
      </c>
      <c r="C804" s="20" t="s">
        <v>8</v>
      </c>
      <c r="D804" s="20" t="s">
        <v>7</v>
      </c>
      <c r="E804" s="20" t="s">
        <v>346</v>
      </c>
      <c r="F804" s="20" t="s">
        <v>99</v>
      </c>
      <c r="G804" s="102">
        <f>G805+G806</f>
        <v>0</v>
      </c>
      <c r="H804" s="102">
        <f>H805+H806</f>
        <v>0</v>
      </c>
      <c r="I804" s="102">
        <f>I805+I806</f>
        <v>0</v>
      </c>
    </row>
    <row r="805" spans="1:13" s="2" customFormat="1" ht="12" hidden="1">
      <c r="A805" s="21" t="s">
        <v>109</v>
      </c>
      <c r="B805" s="20" t="s">
        <v>49</v>
      </c>
      <c r="C805" s="20" t="s">
        <v>8</v>
      </c>
      <c r="D805" s="20" t="s">
        <v>7</v>
      </c>
      <c r="E805" s="20" t="s">
        <v>346</v>
      </c>
      <c r="F805" s="20" t="s">
        <v>107</v>
      </c>
      <c r="G805" s="102">
        <v>0</v>
      </c>
      <c r="H805" s="103"/>
      <c r="I805" s="103"/>
    </row>
    <row r="806" spans="1:13" s="2" customFormat="1" ht="12" hidden="1">
      <c r="A806" s="21" t="s">
        <v>111</v>
      </c>
      <c r="B806" s="20" t="s">
        <v>49</v>
      </c>
      <c r="C806" s="20" t="s">
        <v>8</v>
      </c>
      <c r="D806" s="20" t="s">
        <v>7</v>
      </c>
      <c r="E806" s="20" t="s">
        <v>346</v>
      </c>
      <c r="F806" s="20" t="s">
        <v>110</v>
      </c>
      <c r="G806" s="102"/>
      <c r="H806" s="103"/>
      <c r="I806" s="103"/>
    </row>
    <row r="807" spans="1:13" s="6" customFormat="1" ht="12" hidden="1">
      <c r="A807" s="25" t="s">
        <v>53</v>
      </c>
      <c r="B807" s="16" t="s">
        <v>49</v>
      </c>
      <c r="C807" s="16" t="s">
        <v>17</v>
      </c>
      <c r="D807" s="16"/>
      <c r="E807" s="16"/>
      <c r="F807" s="16"/>
      <c r="G807" s="100">
        <f t="shared" ref="G807:I815" si="243">G808</f>
        <v>0</v>
      </c>
      <c r="H807" s="100">
        <f t="shared" si="243"/>
        <v>0</v>
      </c>
      <c r="I807" s="100">
        <f t="shared" si="243"/>
        <v>0</v>
      </c>
      <c r="J807" s="2"/>
      <c r="K807" s="2"/>
      <c r="L807" s="2"/>
      <c r="M807" s="2"/>
    </row>
    <row r="808" spans="1:13" s="53" customFormat="1" ht="12" hidden="1">
      <c r="A808" s="22" t="s">
        <v>20</v>
      </c>
      <c r="B808" s="18" t="s">
        <v>49</v>
      </c>
      <c r="C808" s="18" t="s">
        <v>17</v>
      </c>
      <c r="D808" s="18" t="s">
        <v>5</v>
      </c>
      <c r="E808" s="18"/>
      <c r="F808" s="18"/>
      <c r="G808" s="101">
        <f t="shared" si="243"/>
        <v>0</v>
      </c>
      <c r="H808" s="101">
        <f t="shared" si="243"/>
        <v>0</v>
      </c>
      <c r="I808" s="101">
        <f t="shared" si="243"/>
        <v>0</v>
      </c>
      <c r="J808" s="5"/>
      <c r="K808" s="5"/>
      <c r="L808" s="5"/>
      <c r="M808" s="5"/>
    </row>
    <row r="809" spans="1:13" s="2" customFormat="1" ht="12" hidden="1">
      <c r="A809" s="21" t="s">
        <v>223</v>
      </c>
      <c r="B809" s="20" t="s">
        <v>49</v>
      </c>
      <c r="C809" s="20" t="s">
        <v>17</v>
      </c>
      <c r="D809" s="20" t="s">
        <v>5</v>
      </c>
      <c r="E809" s="20" t="s">
        <v>154</v>
      </c>
      <c r="F809" s="20"/>
      <c r="G809" s="102">
        <f t="shared" si="243"/>
        <v>0</v>
      </c>
      <c r="H809" s="102">
        <f t="shared" si="243"/>
        <v>0</v>
      </c>
      <c r="I809" s="102">
        <f t="shared" si="243"/>
        <v>0</v>
      </c>
    </row>
    <row r="810" spans="1:13" s="2" customFormat="1" ht="12" hidden="1">
      <c r="A810" s="21" t="s">
        <v>238</v>
      </c>
      <c r="B810" s="20" t="s">
        <v>49</v>
      </c>
      <c r="C810" s="20" t="s">
        <v>17</v>
      </c>
      <c r="D810" s="20" t="s">
        <v>5</v>
      </c>
      <c r="E810" s="20" t="s">
        <v>224</v>
      </c>
      <c r="F810" s="20"/>
      <c r="G810" s="102">
        <f>G814+G817+G811</f>
        <v>0</v>
      </c>
      <c r="H810" s="102">
        <f>H814+H817+H811</f>
        <v>0</v>
      </c>
      <c r="I810" s="102">
        <f>I814+I817+I811</f>
        <v>0</v>
      </c>
    </row>
    <row r="811" spans="1:13" s="2" customFormat="1" ht="12" hidden="1">
      <c r="A811" s="21" t="s">
        <v>380</v>
      </c>
      <c r="B811" s="20" t="s">
        <v>49</v>
      </c>
      <c r="C811" s="20" t="s">
        <v>17</v>
      </c>
      <c r="D811" s="20" t="s">
        <v>5</v>
      </c>
      <c r="E811" s="20" t="s">
        <v>381</v>
      </c>
      <c r="F811" s="20"/>
      <c r="G811" s="102">
        <f t="shared" ref="G811:I812" si="244">G812</f>
        <v>0</v>
      </c>
      <c r="H811" s="102">
        <f t="shared" si="244"/>
        <v>0</v>
      </c>
      <c r="I811" s="102">
        <f t="shared" si="244"/>
        <v>0</v>
      </c>
    </row>
    <row r="812" spans="1:13" s="2" customFormat="1" ht="12" hidden="1">
      <c r="A812" s="21" t="s">
        <v>101</v>
      </c>
      <c r="B812" s="20" t="s">
        <v>49</v>
      </c>
      <c r="C812" s="20" t="s">
        <v>17</v>
      </c>
      <c r="D812" s="20" t="s">
        <v>5</v>
      </c>
      <c r="E812" s="20" t="s">
        <v>381</v>
      </c>
      <c r="F812" s="20" t="s">
        <v>99</v>
      </c>
      <c r="G812" s="102">
        <f t="shared" si="244"/>
        <v>0</v>
      </c>
      <c r="H812" s="102">
        <f t="shared" si="244"/>
        <v>0</v>
      </c>
      <c r="I812" s="102">
        <f t="shared" si="244"/>
        <v>0</v>
      </c>
    </row>
    <row r="813" spans="1:13" s="2" customFormat="1" ht="12" hidden="1">
      <c r="A813" s="21" t="s">
        <v>111</v>
      </c>
      <c r="B813" s="20" t="s">
        <v>49</v>
      </c>
      <c r="C813" s="20" t="s">
        <v>17</v>
      </c>
      <c r="D813" s="20" t="s">
        <v>5</v>
      </c>
      <c r="E813" s="20" t="s">
        <v>381</v>
      </c>
      <c r="F813" s="20" t="s">
        <v>110</v>
      </c>
      <c r="G813" s="102"/>
      <c r="H813" s="102"/>
      <c r="I813" s="102"/>
    </row>
    <row r="814" spans="1:13" s="2" customFormat="1" ht="3.75" hidden="1" customHeight="1">
      <c r="A814" s="21" t="s">
        <v>311</v>
      </c>
      <c r="B814" s="20" t="s">
        <v>49</v>
      </c>
      <c r="C814" s="20" t="s">
        <v>17</v>
      </c>
      <c r="D814" s="20" t="s">
        <v>5</v>
      </c>
      <c r="E814" s="20" t="s">
        <v>276</v>
      </c>
      <c r="F814" s="20"/>
      <c r="G814" s="102">
        <f t="shared" si="243"/>
        <v>0</v>
      </c>
      <c r="H814" s="102">
        <f t="shared" si="243"/>
        <v>0</v>
      </c>
      <c r="I814" s="102">
        <f t="shared" si="243"/>
        <v>0</v>
      </c>
    </row>
    <row r="815" spans="1:13" s="2" customFormat="1" ht="12" hidden="1">
      <c r="A815" s="21" t="s">
        <v>108</v>
      </c>
      <c r="B815" s="20" t="s">
        <v>49</v>
      </c>
      <c r="C815" s="20" t="s">
        <v>17</v>
      </c>
      <c r="D815" s="20" t="s">
        <v>5</v>
      </c>
      <c r="E815" s="20" t="s">
        <v>276</v>
      </c>
      <c r="F815" s="20" t="s">
        <v>99</v>
      </c>
      <c r="G815" s="102">
        <f t="shared" si="243"/>
        <v>0</v>
      </c>
      <c r="H815" s="102">
        <f t="shared" si="243"/>
        <v>0</v>
      </c>
      <c r="I815" s="102">
        <f t="shared" si="243"/>
        <v>0</v>
      </c>
    </row>
    <row r="816" spans="1:13" s="2" customFormat="1" ht="12" hidden="1">
      <c r="A816" s="21" t="s">
        <v>109</v>
      </c>
      <c r="B816" s="20" t="s">
        <v>49</v>
      </c>
      <c r="C816" s="20" t="s">
        <v>17</v>
      </c>
      <c r="D816" s="20" t="s">
        <v>5</v>
      </c>
      <c r="E816" s="20" t="s">
        <v>276</v>
      </c>
      <c r="F816" s="20" t="s">
        <v>107</v>
      </c>
      <c r="G816" s="102"/>
      <c r="H816" s="103"/>
      <c r="I816" s="103"/>
    </row>
    <row r="817" spans="1:13" s="2" customFormat="1" ht="36" hidden="1">
      <c r="A817" s="21" t="s">
        <v>379</v>
      </c>
      <c r="B817" s="20" t="s">
        <v>49</v>
      </c>
      <c r="C817" s="20" t="s">
        <v>17</v>
      </c>
      <c r="D817" s="20" t="s">
        <v>5</v>
      </c>
      <c r="E817" s="20" t="s">
        <v>358</v>
      </c>
      <c r="F817" s="20"/>
      <c r="G817" s="102">
        <f t="shared" ref="G817:I818" si="245">G818</f>
        <v>0</v>
      </c>
      <c r="H817" s="102">
        <f t="shared" si="245"/>
        <v>0</v>
      </c>
      <c r="I817" s="102">
        <f t="shared" si="245"/>
        <v>0</v>
      </c>
    </row>
    <row r="818" spans="1:13" s="2" customFormat="1" ht="12" hidden="1">
      <c r="A818" s="21" t="s">
        <v>108</v>
      </c>
      <c r="B818" s="20" t="s">
        <v>49</v>
      </c>
      <c r="C818" s="20" t="s">
        <v>17</v>
      </c>
      <c r="D818" s="20" t="s">
        <v>5</v>
      </c>
      <c r="E818" s="20" t="s">
        <v>358</v>
      </c>
      <c r="F818" s="20" t="s">
        <v>99</v>
      </c>
      <c r="G818" s="102">
        <f t="shared" si="245"/>
        <v>0</v>
      </c>
      <c r="H818" s="102">
        <f t="shared" si="245"/>
        <v>0</v>
      </c>
      <c r="I818" s="102">
        <f t="shared" si="245"/>
        <v>0</v>
      </c>
    </row>
    <row r="819" spans="1:13" s="2" customFormat="1" ht="12" hidden="1">
      <c r="A819" s="21" t="s">
        <v>109</v>
      </c>
      <c r="B819" s="20" t="s">
        <v>49</v>
      </c>
      <c r="C819" s="20" t="s">
        <v>17</v>
      </c>
      <c r="D819" s="20" t="s">
        <v>5</v>
      </c>
      <c r="E819" s="20" t="s">
        <v>358</v>
      </c>
      <c r="F819" s="20" t="s">
        <v>107</v>
      </c>
      <c r="G819" s="102"/>
      <c r="H819" s="105"/>
      <c r="I819" s="105"/>
    </row>
    <row r="820" spans="1:13" s="6" customFormat="1" ht="12" hidden="1">
      <c r="A820" s="15" t="s">
        <v>31</v>
      </c>
      <c r="B820" s="16" t="s">
        <v>49</v>
      </c>
      <c r="C820" s="16" t="s">
        <v>44</v>
      </c>
      <c r="D820" s="16"/>
      <c r="E820" s="16"/>
      <c r="F820" s="16"/>
      <c r="G820" s="100">
        <f t="shared" ref="G820:I825" si="246">G821</f>
        <v>0</v>
      </c>
      <c r="H820" s="100">
        <f t="shared" si="246"/>
        <v>0</v>
      </c>
      <c r="I820" s="100">
        <f t="shared" si="246"/>
        <v>0</v>
      </c>
      <c r="J820" s="2"/>
      <c r="K820" s="2"/>
      <c r="L820" s="2"/>
      <c r="M820" s="2"/>
    </row>
    <row r="821" spans="1:13" s="53" customFormat="1" ht="12" hidden="1">
      <c r="A821" s="33" t="s">
        <v>54</v>
      </c>
      <c r="B821" s="18" t="s">
        <v>49</v>
      </c>
      <c r="C821" s="18" t="s">
        <v>44</v>
      </c>
      <c r="D821" s="18" t="s">
        <v>5</v>
      </c>
      <c r="E821" s="18"/>
      <c r="F821" s="18"/>
      <c r="G821" s="101">
        <f t="shared" si="246"/>
        <v>0</v>
      </c>
      <c r="H821" s="101">
        <f t="shared" si="246"/>
        <v>0</v>
      </c>
      <c r="I821" s="101">
        <f t="shared" si="246"/>
        <v>0</v>
      </c>
      <c r="J821" s="5"/>
      <c r="K821" s="5"/>
      <c r="L821" s="5"/>
      <c r="M821" s="5"/>
    </row>
    <row r="822" spans="1:13" s="2" customFormat="1" ht="24" hidden="1">
      <c r="A822" s="84" t="s">
        <v>321</v>
      </c>
      <c r="B822" s="20" t="s">
        <v>49</v>
      </c>
      <c r="C822" s="20" t="s">
        <v>44</v>
      </c>
      <c r="D822" s="20" t="s">
        <v>5</v>
      </c>
      <c r="E822" s="20" t="s">
        <v>323</v>
      </c>
      <c r="F822" s="20"/>
      <c r="G822" s="102">
        <f t="shared" si="246"/>
        <v>0</v>
      </c>
      <c r="H822" s="102">
        <f t="shared" si="246"/>
        <v>0</v>
      </c>
      <c r="I822" s="102">
        <f t="shared" si="246"/>
        <v>0</v>
      </c>
    </row>
    <row r="823" spans="1:13" s="2" customFormat="1" ht="12" hidden="1">
      <c r="A823" s="77" t="s">
        <v>347</v>
      </c>
      <c r="B823" s="20" t="s">
        <v>49</v>
      </c>
      <c r="C823" s="20" t="s">
        <v>44</v>
      </c>
      <c r="D823" s="20" t="s">
        <v>5</v>
      </c>
      <c r="E823" s="20" t="s">
        <v>345</v>
      </c>
      <c r="F823" s="20"/>
      <c r="G823" s="102">
        <f t="shared" si="246"/>
        <v>0</v>
      </c>
      <c r="H823" s="102">
        <f t="shared" si="246"/>
        <v>0</v>
      </c>
      <c r="I823" s="102">
        <f t="shared" si="246"/>
        <v>0</v>
      </c>
    </row>
    <row r="824" spans="1:13" s="2" customFormat="1" ht="12" hidden="1">
      <c r="A824" s="24" t="s">
        <v>322</v>
      </c>
      <c r="B824" s="20" t="s">
        <v>49</v>
      </c>
      <c r="C824" s="20" t="s">
        <v>44</v>
      </c>
      <c r="D824" s="20" t="s">
        <v>5</v>
      </c>
      <c r="E824" s="20" t="s">
        <v>346</v>
      </c>
      <c r="F824" s="20"/>
      <c r="G824" s="102">
        <f t="shared" si="246"/>
        <v>0</v>
      </c>
      <c r="H824" s="102">
        <f t="shared" si="246"/>
        <v>0</v>
      </c>
      <c r="I824" s="102">
        <f t="shared" si="246"/>
        <v>0</v>
      </c>
    </row>
    <row r="825" spans="1:13" s="2" customFormat="1" ht="12" hidden="1">
      <c r="A825" s="21" t="s">
        <v>108</v>
      </c>
      <c r="B825" s="20" t="s">
        <v>49</v>
      </c>
      <c r="C825" s="20" t="s">
        <v>44</v>
      </c>
      <c r="D825" s="20" t="s">
        <v>5</v>
      </c>
      <c r="E825" s="20" t="s">
        <v>346</v>
      </c>
      <c r="F825" s="20" t="s">
        <v>99</v>
      </c>
      <c r="G825" s="102">
        <f t="shared" si="246"/>
        <v>0</v>
      </c>
      <c r="H825" s="102">
        <f t="shared" si="246"/>
        <v>0</v>
      </c>
      <c r="I825" s="102">
        <f t="shared" si="246"/>
        <v>0</v>
      </c>
    </row>
    <row r="826" spans="1:13" s="2" customFormat="1" ht="12" hidden="1">
      <c r="A826" s="21" t="s">
        <v>109</v>
      </c>
      <c r="B826" s="20" t="s">
        <v>49</v>
      </c>
      <c r="C826" s="20" t="s">
        <v>44</v>
      </c>
      <c r="D826" s="20" t="s">
        <v>5</v>
      </c>
      <c r="E826" s="20" t="s">
        <v>346</v>
      </c>
      <c r="F826" s="20" t="s">
        <v>107</v>
      </c>
      <c r="G826" s="102">
        <v>0</v>
      </c>
      <c r="H826" s="103"/>
      <c r="I826" s="103"/>
    </row>
    <row r="827" spans="1:13" s="2" customFormat="1" ht="12">
      <c r="A827" s="15" t="s">
        <v>244</v>
      </c>
      <c r="B827" s="16" t="s">
        <v>49</v>
      </c>
      <c r="C827" s="16" t="s">
        <v>30</v>
      </c>
      <c r="D827" s="16"/>
      <c r="E827" s="16"/>
      <c r="F827" s="16"/>
      <c r="G827" s="100">
        <f>G828+G837+G843</f>
        <v>24169.699999999997</v>
      </c>
      <c r="H827" s="100">
        <f t="shared" ref="H827:I827" si="247">H828+H837+H843</f>
        <v>25926.7</v>
      </c>
      <c r="I827" s="100">
        <f t="shared" si="247"/>
        <v>26039.7</v>
      </c>
    </row>
    <row r="828" spans="1:13" s="2" customFormat="1" ht="24">
      <c r="A828" s="17" t="s">
        <v>41</v>
      </c>
      <c r="B828" s="18" t="s">
        <v>49</v>
      </c>
      <c r="C828" s="18" t="s">
        <v>30</v>
      </c>
      <c r="D828" s="18" t="s">
        <v>5</v>
      </c>
      <c r="E828" s="18"/>
      <c r="F828" s="18"/>
      <c r="G828" s="101">
        <f>G829</f>
        <v>3914.6000000000004</v>
      </c>
      <c r="H828" s="101">
        <f t="shared" ref="H828:I829" si="248">H829</f>
        <v>3459.3</v>
      </c>
      <c r="I828" s="101">
        <f t="shared" si="248"/>
        <v>3456.7</v>
      </c>
    </row>
    <row r="829" spans="1:13" s="2" customFormat="1" ht="24">
      <c r="A829" s="21" t="s">
        <v>441</v>
      </c>
      <c r="B829" s="20" t="s">
        <v>49</v>
      </c>
      <c r="C829" s="20" t="s">
        <v>30</v>
      </c>
      <c r="D829" s="20" t="s">
        <v>5</v>
      </c>
      <c r="E829" s="20" t="s">
        <v>177</v>
      </c>
      <c r="F829" s="20"/>
      <c r="G829" s="102">
        <f>G830</f>
        <v>3914.6000000000004</v>
      </c>
      <c r="H829" s="102">
        <f t="shared" si="248"/>
        <v>3459.3</v>
      </c>
      <c r="I829" s="102">
        <f t="shared" si="248"/>
        <v>3456.7</v>
      </c>
    </row>
    <row r="830" spans="1:13" s="2" customFormat="1" ht="24">
      <c r="A830" s="21" t="s">
        <v>443</v>
      </c>
      <c r="B830" s="20" t="s">
        <v>49</v>
      </c>
      <c r="C830" s="20" t="s">
        <v>30</v>
      </c>
      <c r="D830" s="20" t="s">
        <v>5</v>
      </c>
      <c r="E830" s="20" t="s">
        <v>184</v>
      </c>
      <c r="F830" s="20"/>
      <c r="G830" s="102">
        <f>G831+G834</f>
        <v>3914.6000000000004</v>
      </c>
      <c r="H830" s="102">
        <f t="shared" ref="H830:I830" si="249">H831+H834</f>
        <v>3459.3</v>
      </c>
      <c r="I830" s="102">
        <f t="shared" si="249"/>
        <v>3456.7</v>
      </c>
    </row>
    <row r="831" spans="1:13" s="2" customFormat="1" ht="12">
      <c r="A831" s="21" t="s">
        <v>112</v>
      </c>
      <c r="B831" s="20" t="s">
        <v>49</v>
      </c>
      <c r="C831" s="20" t="s">
        <v>30</v>
      </c>
      <c r="D831" s="20" t="s">
        <v>5</v>
      </c>
      <c r="E831" s="20" t="s">
        <v>185</v>
      </c>
      <c r="F831" s="20"/>
      <c r="G831" s="102">
        <f>G832</f>
        <v>2289.8000000000002</v>
      </c>
      <c r="H831" s="102">
        <f t="shared" ref="H831:I832" si="250">H832</f>
        <v>1834.5</v>
      </c>
      <c r="I831" s="102">
        <f t="shared" si="250"/>
        <v>1831.9</v>
      </c>
    </row>
    <row r="832" spans="1:13" s="2" customFormat="1" ht="12">
      <c r="A832" s="21" t="s">
        <v>108</v>
      </c>
      <c r="B832" s="20" t="s">
        <v>49</v>
      </c>
      <c r="C832" s="20" t="s">
        <v>30</v>
      </c>
      <c r="D832" s="20" t="s">
        <v>5</v>
      </c>
      <c r="E832" s="20" t="s">
        <v>185</v>
      </c>
      <c r="F832" s="20" t="s">
        <v>99</v>
      </c>
      <c r="G832" s="102">
        <f>G833</f>
        <v>2289.8000000000002</v>
      </c>
      <c r="H832" s="102">
        <f t="shared" si="250"/>
        <v>1834.5</v>
      </c>
      <c r="I832" s="102">
        <f t="shared" si="250"/>
        <v>1831.9</v>
      </c>
    </row>
    <row r="833" spans="1:13" s="2" customFormat="1" ht="12">
      <c r="A833" s="21" t="s">
        <v>208</v>
      </c>
      <c r="B833" s="20" t="s">
        <v>49</v>
      </c>
      <c r="C833" s="20" t="s">
        <v>30</v>
      </c>
      <c r="D833" s="20" t="s">
        <v>5</v>
      </c>
      <c r="E833" s="20" t="s">
        <v>185</v>
      </c>
      <c r="F833" s="20" t="s">
        <v>210</v>
      </c>
      <c r="G833" s="102">
        <v>2289.8000000000002</v>
      </c>
      <c r="H833" s="103">
        <v>1834.5</v>
      </c>
      <c r="I833" s="103">
        <v>1831.9</v>
      </c>
    </row>
    <row r="834" spans="1:13" s="2" customFormat="1" ht="12">
      <c r="A834" s="21" t="s">
        <v>112</v>
      </c>
      <c r="B834" s="20" t="s">
        <v>49</v>
      </c>
      <c r="C834" s="20" t="s">
        <v>30</v>
      </c>
      <c r="D834" s="20" t="s">
        <v>5</v>
      </c>
      <c r="E834" s="20" t="s">
        <v>186</v>
      </c>
      <c r="F834" s="20"/>
      <c r="G834" s="102">
        <f>G835</f>
        <v>1624.8</v>
      </c>
      <c r="H834" s="102">
        <f t="shared" ref="H834:I835" si="251">H835</f>
        <v>1624.8</v>
      </c>
      <c r="I834" s="102">
        <f t="shared" si="251"/>
        <v>1624.8</v>
      </c>
    </row>
    <row r="835" spans="1:13" s="6" customFormat="1" ht="12">
      <c r="A835" s="21" t="s">
        <v>108</v>
      </c>
      <c r="B835" s="20" t="s">
        <v>49</v>
      </c>
      <c r="C835" s="20" t="s">
        <v>30</v>
      </c>
      <c r="D835" s="20" t="s">
        <v>5</v>
      </c>
      <c r="E835" s="20" t="s">
        <v>186</v>
      </c>
      <c r="F835" s="20" t="s">
        <v>99</v>
      </c>
      <c r="G835" s="102">
        <f>G836</f>
        <v>1624.8</v>
      </c>
      <c r="H835" s="102">
        <f t="shared" si="251"/>
        <v>1624.8</v>
      </c>
      <c r="I835" s="102">
        <f t="shared" si="251"/>
        <v>1624.8</v>
      </c>
      <c r="J835" s="2"/>
      <c r="K835" s="2"/>
      <c r="L835" s="2"/>
      <c r="M835" s="2"/>
    </row>
    <row r="836" spans="1:13" s="2" customFormat="1" ht="14.25" customHeight="1">
      <c r="A836" s="21" t="s">
        <v>209</v>
      </c>
      <c r="B836" s="20" t="s">
        <v>49</v>
      </c>
      <c r="C836" s="20" t="s">
        <v>30</v>
      </c>
      <c r="D836" s="20" t="s">
        <v>5</v>
      </c>
      <c r="E836" s="20" t="s">
        <v>186</v>
      </c>
      <c r="F836" s="20" t="s">
        <v>210</v>
      </c>
      <c r="G836" s="102">
        <v>1624.8</v>
      </c>
      <c r="H836" s="103">
        <v>1624.8</v>
      </c>
      <c r="I836" s="103">
        <v>1624.8</v>
      </c>
    </row>
    <row r="837" spans="1:13" s="2" customFormat="1" ht="12" hidden="1">
      <c r="A837" s="22" t="s">
        <v>51</v>
      </c>
      <c r="B837" s="18" t="s">
        <v>49</v>
      </c>
      <c r="C837" s="18" t="s">
        <v>30</v>
      </c>
      <c r="D837" s="18" t="s">
        <v>6</v>
      </c>
      <c r="E837" s="18"/>
      <c r="F837" s="18"/>
      <c r="G837" s="101">
        <f t="shared" ref="G837:I841" si="252">G838</f>
        <v>0</v>
      </c>
      <c r="H837" s="101">
        <f t="shared" si="252"/>
        <v>0</v>
      </c>
      <c r="I837" s="101">
        <f t="shared" si="252"/>
        <v>0</v>
      </c>
    </row>
    <row r="838" spans="1:13" s="2" customFormat="1" ht="24" hidden="1">
      <c r="A838" s="21" t="s">
        <v>441</v>
      </c>
      <c r="B838" s="20" t="s">
        <v>49</v>
      </c>
      <c r="C838" s="20" t="s">
        <v>30</v>
      </c>
      <c r="D838" s="20" t="s">
        <v>6</v>
      </c>
      <c r="E838" s="20" t="s">
        <v>177</v>
      </c>
      <c r="F838" s="20"/>
      <c r="G838" s="102">
        <f t="shared" si="252"/>
        <v>0</v>
      </c>
      <c r="H838" s="102">
        <f t="shared" si="252"/>
        <v>0</v>
      </c>
      <c r="I838" s="102">
        <f t="shared" si="252"/>
        <v>0</v>
      </c>
    </row>
    <row r="839" spans="1:13" s="2" customFormat="1" ht="24" hidden="1">
      <c r="A839" s="21" t="s">
        <v>443</v>
      </c>
      <c r="B839" s="20" t="s">
        <v>49</v>
      </c>
      <c r="C839" s="20" t="s">
        <v>30</v>
      </c>
      <c r="D839" s="20" t="s">
        <v>6</v>
      </c>
      <c r="E839" s="20" t="s">
        <v>184</v>
      </c>
      <c r="F839" s="20"/>
      <c r="G839" s="102">
        <f t="shared" si="252"/>
        <v>0</v>
      </c>
      <c r="H839" s="102">
        <f t="shared" si="252"/>
        <v>0</v>
      </c>
      <c r="I839" s="102">
        <f t="shared" si="252"/>
        <v>0</v>
      </c>
    </row>
    <row r="840" spans="1:13" s="2" customFormat="1" ht="12" hidden="1">
      <c r="A840" s="21" t="s">
        <v>232</v>
      </c>
      <c r="B840" s="20" t="s">
        <v>49</v>
      </c>
      <c r="C840" s="20" t="s">
        <v>30</v>
      </c>
      <c r="D840" s="20" t="s">
        <v>6</v>
      </c>
      <c r="E840" s="50" t="s">
        <v>187</v>
      </c>
      <c r="F840" s="20"/>
      <c r="G840" s="102">
        <f>G841</f>
        <v>0</v>
      </c>
      <c r="H840" s="102">
        <f t="shared" si="252"/>
        <v>0</v>
      </c>
      <c r="I840" s="102">
        <f t="shared" si="252"/>
        <v>0</v>
      </c>
    </row>
    <row r="841" spans="1:13" s="2" customFormat="1" ht="12" hidden="1">
      <c r="A841" s="21" t="s">
        <v>108</v>
      </c>
      <c r="B841" s="20" t="s">
        <v>49</v>
      </c>
      <c r="C841" s="20" t="s">
        <v>30</v>
      </c>
      <c r="D841" s="20" t="s">
        <v>6</v>
      </c>
      <c r="E841" s="50" t="s">
        <v>187</v>
      </c>
      <c r="F841" s="20" t="s">
        <v>99</v>
      </c>
      <c r="G841" s="102">
        <f>G842</f>
        <v>0</v>
      </c>
      <c r="H841" s="102">
        <f t="shared" si="252"/>
        <v>0</v>
      </c>
      <c r="I841" s="102">
        <f t="shared" si="252"/>
        <v>0</v>
      </c>
    </row>
    <row r="842" spans="1:13" s="2" customFormat="1" ht="12" hidden="1">
      <c r="A842" s="21" t="s">
        <v>209</v>
      </c>
      <c r="B842" s="20" t="s">
        <v>49</v>
      </c>
      <c r="C842" s="20" t="s">
        <v>30</v>
      </c>
      <c r="D842" s="20" t="s">
        <v>6</v>
      </c>
      <c r="E842" s="50" t="s">
        <v>187</v>
      </c>
      <c r="F842" s="20" t="s">
        <v>210</v>
      </c>
      <c r="G842" s="102"/>
      <c r="H842" s="103"/>
      <c r="I842" s="103"/>
    </row>
    <row r="843" spans="1:13" s="2" customFormat="1" ht="12">
      <c r="A843" s="22" t="s">
        <v>284</v>
      </c>
      <c r="B843" s="18" t="s">
        <v>49</v>
      </c>
      <c r="C843" s="18" t="s">
        <v>30</v>
      </c>
      <c r="D843" s="18" t="s">
        <v>7</v>
      </c>
      <c r="E843" s="73"/>
      <c r="F843" s="18"/>
      <c r="G843" s="101">
        <f t="shared" ref="G843:I847" si="253">G844</f>
        <v>20255.099999999999</v>
      </c>
      <c r="H843" s="101">
        <f t="shared" si="253"/>
        <v>22467.4</v>
      </c>
      <c r="I843" s="101">
        <f t="shared" si="253"/>
        <v>22583</v>
      </c>
    </row>
    <row r="844" spans="1:13" s="2" customFormat="1" ht="24">
      <c r="A844" s="21" t="s">
        <v>441</v>
      </c>
      <c r="B844" s="20" t="s">
        <v>49</v>
      </c>
      <c r="C844" s="20" t="s">
        <v>30</v>
      </c>
      <c r="D844" s="20" t="s">
        <v>7</v>
      </c>
      <c r="E844" s="20" t="s">
        <v>177</v>
      </c>
      <c r="F844" s="20"/>
      <c r="G844" s="102">
        <f t="shared" ref="G844:I845" si="254">G845</f>
        <v>20255.099999999999</v>
      </c>
      <c r="H844" s="102">
        <f t="shared" si="254"/>
        <v>22467.4</v>
      </c>
      <c r="I844" s="102">
        <f t="shared" si="254"/>
        <v>22583</v>
      </c>
    </row>
    <row r="845" spans="1:13" s="2" customFormat="1" ht="24">
      <c r="A845" s="21" t="s">
        <v>443</v>
      </c>
      <c r="B845" s="20" t="s">
        <v>49</v>
      </c>
      <c r="C845" s="20" t="s">
        <v>30</v>
      </c>
      <c r="D845" s="20" t="s">
        <v>7</v>
      </c>
      <c r="E845" s="20" t="s">
        <v>184</v>
      </c>
      <c r="F845" s="20"/>
      <c r="G845" s="102">
        <f t="shared" si="254"/>
        <v>20255.099999999999</v>
      </c>
      <c r="H845" s="102">
        <f t="shared" si="254"/>
        <v>22467.4</v>
      </c>
      <c r="I845" s="102">
        <f t="shared" si="254"/>
        <v>22583</v>
      </c>
    </row>
    <row r="846" spans="1:13" s="2" customFormat="1" ht="24">
      <c r="A846" s="21" t="s">
        <v>444</v>
      </c>
      <c r="B846" s="20" t="s">
        <v>49</v>
      </c>
      <c r="C846" s="20" t="s">
        <v>30</v>
      </c>
      <c r="D846" s="20" t="s">
        <v>7</v>
      </c>
      <c r="E846" s="50" t="s">
        <v>445</v>
      </c>
      <c r="F846" s="20"/>
      <c r="G846" s="102">
        <f t="shared" si="253"/>
        <v>20255.099999999999</v>
      </c>
      <c r="H846" s="102">
        <f t="shared" si="253"/>
        <v>22467.4</v>
      </c>
      <c r="I846" s="102">
        <f t="shared" si="253"/>
        <v>22583</v>
      </c>
    </row>
    <row r="847" spans="1:13" s="53" customFormat="1" ht="12">
      <c r="A847" s="21" t="s">
        <v>108</v>
      </c>
      <c r="B847" s="20" t="s">
        <v>49</v>
      </c>
      <c r="C847" s="20" t="s">
        <v>30</v>
      </c>
      <c r="D847" s="20" t="s">
        <v>7</v>
      </c>
      <c r="E847" s="50" t="s">
        <v>445</v>
      </c>
      <c r="F847" s="20" t="s">
        <v>99</v>
      </c>
      <c r="G847" s="102">
        <f t="shared" si="253"/>
        <v>20255.099999999999</v>
      </c>
      <c r="H847" s="102">
        <f t="shared" si="253"/>
        <v>22467.4</v>
      </c>
      <c r="I847" s="102">
        <f t="shared" si="253"/>
        <v>22583</v>
      </c>
      <c r="J847" s="5"/>
      <c r="K847" s="5"/>
      <c r="L847" s="5"/>
      <c r="M847" s="5"/>
    </row>
    <row r="848" spans="1:13" s="2" customFormat="1" ht="12">
      <c r="A848" s="21" t="s">
        <v>109</v>
      </c>
      <c r="B848" s="20" t="s">
        <v>49</v>
      </c>
      <c r="C848" s="20" t="s">
        <v>30</v>
      </c>
      <c r="D848" s="20" t="s">
        <v>7</v>
      </c>
      <c r="E848" s="50" t="s">
        <v>445</v>
      </c>
      <c r="F848" s="20" t="s">
        <v>107</v>
      </c>
      <c r="G848" s="102">
        <v>20255.099999999999</v>
      </c>
      <c r="H848" s="103">
        <v>22467.4</v>
      </c>
      <c r="I848" s="103">
        <v>22583</v>
      </c>
    </row>
    <row r="849" spans="1:86" s="2" customFormat="1" ht="6.75" customHeight="1">
      <c r="A849" s="25"/>
      <c r="B849" s="27"/>
      <c r="C849" s="27"/>
      <c r="D849" s="27"/>
      <c r="E849" s="27"/>
      <c r="F849" s="27"/>
      <c r="G849" s="102"/>
      <c r="H849" s="103"/>
      <c r="I849" s="103"/>
    </row>
    <row r="850" spans="1:86" s="2" customFormat="1" ht="12">
      <c r="A850" s="75" t="s">
        <v>25</v>
      </c>
      <c r="B850" s="75"/>
      <c r="C850" s="16"/>
      <c r="D850" s="16"/>
      <c r="E850" s="16"/>
      <c r="F850" s="16"/>
      <c r="G850" s="100">
        <f>G11+G431+G471+G725</f>
        <v>765762.2</v>
      </c>
      <c r="H850" s="100">
        <f>H11+H431+H471+H725</f>
        <v>780145.10000000009</v>
      </c>
      <c r="I850" s="100">
        <f>I11+I431+I471+I725</f>
        <v>1176002.0999999999</v>
      </c>
    </row>
    <row r="851" spans="1:86" s="2" customFormat="1" ht="12">
      <c r="A851" s="35"/>
      <c r="B851" s="35"/>
      <c r="C851" s="36"/>
      <c r="D851" s="36"/>
      <c r="E851" s="36"/>
      <c r="F851" s="36"/>
      <c r="G851" s="37"/>
      <c r="H851" s="38"/>
      <c r="I851" s="38"/>
    </row>
    <row r="852" spans="1:86" s="2" customFormat="1" ht="12">
      <c r="A852" s="38" t="s">
        <v>26</v>
      </c>
      <c r="B852" s="38"/>
      <c r="C852" s="39"/>
      <c r="D852" s="39"/>
      <c r="E852" s="39"/>
      <c r="F852" s="39"/>
      <c r="G852" s="40"/>
      <c r="H852" s="38"/>
      <c r="I852" s="38"/>
    </row>
    <row r="853" spans="1:86" s="4" customFormat="1" ht="15">
      <c r="A853" s="38"/>
      <c r="B853" s="38"/>
      <c r="C853" s="39"/>
      <c r="D853" s="39"/>
      <c r="E853" s="39"/>
      <c r="F853" s="39"/>
      <c r="G853" s="40"/>
      <c r="H853" s="91"/>
      <c r="I853" s="89"/>
      <c r="J853" s="10"/>
      <c r="K853" s="10"/>
      <c r="L853" s="10"/>
      <c r="M853" s="10"/>
    </row>
    <row r="854" spans="1:86">
      <c r="A854" s="38"/>
      <c r="B854" s="38"/>
      <c r="C854" s="39"/>
      <c r="D854" s="39"/>
      <c r="E854" s="39"/>
      <c r="F854" s="39"/>
      <c r="G854" s="40"/>
    </row>
    <row r="855" spans="1:86">
      <c r="A855" s="38"/>
      <c r="B855" s="38"/>
      <c r="C855" s="39"/>
      <c r="D855" s="39"/>
      <c r="E855" s="39"/>
      <c r="F855" s="39"/>
      <c r="G855" s="40"/>
    </row>
    <row r="856" spans="1:86">
      <c r="A856" s="38"/>
      <c r="B856" s="38"/>
      <c r="C856" s="39"/>
      <c r="D856" s="39"/>
      <c r="E856" s="39"/>
      <c r="F856" s="39"/>
      <c r="G856" s="40"/>
    </row>
    <row r="857" spans="1:86">
      <c r="A857" s="38"/>
      <c r="B857" s="38"/>
      <c r="C857" s="39"/>
      <c r="D857" s="39"/>
      <c r="E857" s="39"/>
      <c r="F857" s="39"/>
      <c r="G857" s="40"/>
    </row>
    <row r="858" spans="1:86">
      <c r="A858" s="38"/>
      <c r="B858" s="38"/>
      <c r="C858" s="41"/>
      <c r="D858" s="41"/>
      <c r="E858" s="41"/>
      <c r="F858" s="41"/>
      <c r="G858" s="40"/>
    </row>
    <row r="859" spans="1:86">
      <c r="A859" s="38"/>
      <c r="B859" s="38"/>
      <c r="C859" s="41"/>
      <c r="D859" s="41"/>
      <c r="E859" s="41"/>
      <c r="F859" s="41"/>
      <c r="G859" s="40"/>
    </row>
    <row r="860" spans="1:86">
      <c r="A860" s="38"/>
      <c r="B860" s="38"/>
      <c r="C860" s="41"/>
      <c r="D860" s="41"/>
      <c r="E860" s="41"/>
      <c r="F860" s="41"/>
      <c r="G860" s="40"/>
    </row>
    <row r="861" spans="1:86" s="70" customFormat="1">
      <c r="A861" s="38"/>
      <c r="B861" s="38"/>
      <c r="C861" s="41"/>
      <c r="D861" s="41"/>
      <c r="E861" s="41"/>
      <c r="F861" s="41"/>
      <c r="G861" s="40"/>
      <c r="H861" s="38"/>
      <c r="I861" s="38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</row>
    <row r="862" spans="1:86" s="70" customFormat="1">
      <c r="A862" s="38"/>
      <c r="B862" s="38"/>
      <c r="C862" s="41"/>
      <c r="D862" s="41"/>
      <c r="E862" s="41"/>
      <c r="F862" s="41"/>
      <c r="G862" s="40"/>
      <c r="H862" s="38"/>
      <c r="I862" s="38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</row>
    <row r="863" spans="1:86" s="70" customFormat="1">
      <c r="A863" s="38"/>
      <c r="B863" s="38"/>
      <c r="C863" s="41"/>
      <c r="D863" s="41"/>
      <c r="E863" s="41"/>
      <c r="F863" s="41"/>
      <c r="G863" s="40"/>
      <c r="H863" s="38"/>
      <c r="I863" s="38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</row>
    <row r="864" spans="1:86" s="70" customFormat="1">
      <c r="A864" s="38"/>
      <c r="B864" s="38"/>
      <c r="C864" s="41"/>
      <c r="D864" s="41"/>
      <c r="E864" s="41"/>
      <c r="F864" s="41"/>
      <c r="G864" s="40"/>
      <c r="H864" s="38"/>
      <c r="I864" s="3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</row>
    <row r="865" spans="1:86" s="70" customFormat="1">
      <c r="A865" s="38"/>
      <c r="B865" s="38"/>
      <c r="C865" s="41"/>
      <c r="D865" s="41"/>
      <c r="E865" s="41"/>
      <c r="F865" s="41"/>
      <c r="G865" s="40"/>
      <c r="H865" s="38"/>
      <c r="I865" s="3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</row>
    <row r="866" spans="1:86" s="70" customFormat="1">
      <c r="A866" s="38"/>
      <c r="B866" s="38"/>
      <c r="C866" s="41"/>
      <c r="D866" s="41"/>
      <c r="E866" s="41"/>
      <c r="F866" s="41"/>
      <c r="G866" s="40"/>
      <c r="H866" s="38"/>
      <c r="I866" s="3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</row>
    <row r="867" spans="1:86" s="70" customFormat="1">
      <c r="A867" s="38"/>
      <c r="B867" s="38"/>
      <c r="C867" s="41"/>
      <c r="D867" s="41"/>
      <c r="E867" s="41"/>
      <c r="F867" s="41"/>
      <c r="G867" s="40"/>
      <c r="H867" s="38"/>
      <c r="I867" s="3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</row>
    <row r="868" spans="1:86" s="70" customFormat="1">
      <c r="A868" s="38"/>
      <c r="B868" s="38"/>
      <c r="C868" s="41"/>
      <c r="D868" s="41"/>
      <c r="E868" s="41"/>
      <c r="F868" s="41"/>
      <c r="G868" s="40"/>
      <c r="H868" s="38"/>
      <c r="I868" s="3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</row>
    <row r="869" spans="1:86" s="70" customFormat="1">
      <c r="A869" s="38"/>
      <c r="B869" s="38"/>
      <c r="C869" s="41"/>
      <c r="D869" s="41"/>
      <c r="E869" s="41"/>
      <c r="F869" s="41"/>
      <c r="G869" s="40"/>
      <c r="H869" s="38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</row>
    <row r="870" spans="1:86" s="70" customFormat="1">
      <c r="A870" s="38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0" customFormat="1">
      <c r="A871" s="38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0" customFormat="1">
      <c r="A872" s="38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0" customFormat="1">
      <c r="A873" s="38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0" customFormat="1">
      <c r="A874" s="38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0" customFormat="1">
      <c r="A875" s="38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0" customFormat="1">
      <c r="A876" s="38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0" customFormat="1">
      <c r="A877" s="38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0" customFormat="1">
      <c r="A878" s="38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0" customFormat="1">
      <c r="A879" s="38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  <row r="880" spans="1:86" s="70" customFormat="1">
      <c r="A880" s="38"/>
      <c r="B880" s="38"/>
      <c r="C880" s="41"/>
      <c r="D880" s="41"/>
      <c r="E880" s="41"/>
      <c r="F880" s="41"/>
      <c r="G880" s="40"/>
      <c r="H880" s="38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</row>
  </sheetData>
  <mergeCells count="14">
    <mergeCell ref="F8:F9"/>
    <mergeCell ref="G8:G9"/>
    <mergeCell ref="H8:I8"/>
    <mergeCell ref="A8:A9"/>
    <mergeCell ref="B8:B9"/>
    <mergeCell ref="C8:C9"/>
    <mergeCell ref="D8:D9"/>
    <mergeCell ref="E8:E9"/>
    <mergeCell ref="A6:I6"/>
    <mergeCell ref="A7:G7"/>
    <mergeCell ref="D2:I2"/>
    <mergeCell ref="D3:I3"/>
    <mergeCell ref="D4:I4"/>
    <mergeCell ref="A5:F5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 в тыс.руб.</vt:lpstr>
      <vt:lpstr>'к реш. в тыс.руб.'!Область_печати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FINOTDEL</cp:lastModifiedBy>
  <cp:lastPrinted>2020-11-13T11:39:06Z</cp:lastPrinted>
  <dcterms:created xsi:type="dcterms:W3CDTF">2004-09-08T09:13:27Z</dcterms:created>
  <dcterms:modified xsi:type="dcterms:W3CDTF">2020-11-13T11:39:40Z</dcterms:modified>
</cp:coreProperties>
</file>