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80" windowHeight="8715" activeTab="1"/>
  </bookViews>
  <sheets>
    <sheet name="ожид.исп.2015" sheetId="18" r:id="rId1"/>
    <sheet name="ожид.исп.2016" sheetId="19" r:id="rId2"/>
  </sheets>
  <definedNames>
    <definedName name="_xlnm.Print_Area" localSheetId="0">ожид.исп.2015!$A$1:$F$247</definedName>
    <definedName name="_xlnm.Print_Area" localSheetId="1">ожид.исп.2016!$A$1:$F$246</definedName>
  </definedNames>
  <calcPr calcId="125725" concurrentCalc="0" concurrentManualCount="1"/>
</workbook>
</file>

<file path=xl/calcChain.xml><?xml version="1.0" encoding="utf-8"?>
<calcChain xmlns="http://schemas.openxmlformats.org/spreadsheetml/2006/main">
  <c r="E229" i="19"/>
  <c r="E187"/>
  <c r="E201"/>
  <c r="E206"/>
  <c r="E209"/>
  <c r="E211"/>
  <c r="E217"/>
  <c r="E219"/>
  <c r="E224"/>
  <c r="E232"/>
  <c r="E40"/>
  <c r="D40"/>
  <c r="F193"/>
  <c r="E139"/>
  <c r="E130"/>
  <c r="E127"/>
  <c r="D139"/>
  <c r="D130"/>
  <c r="D127"/>
  <c r="D52"/>
  <c r="D58"/>
  <c r="D65"/>
  <c r="D51"/>
  <c r="E52"/>
  <c r="E58"/>
  <c r="E65"/>
  <c r="E51"/>
  <c r="C58"/>
  <c r="E35"/>
  <c r="D35"/>
  <c r="E23"/>
  <c r="D23"/>
  <c r="C23"/>
  <c r="C139"/>
  <c r="C130"/>
  <c r="C127"/>
  <c r="F138"/>
  <c r="F151"/>
  <c r="E180"/>
  <c r="D180"/>
  <c r="F181"/>
  <c r="E176"/>
  <c r="E170"/>
  <c r="D176"/>
  <c r="D170"/>
  <c r="F174"/>
  <c r="C155"/>
  <c r="C167"/>
  <c r="C152"/>
  <c r="C176"/>
  <c r="E236"/>
  <c r="D236"/>
  <c r="C236"/>
  <c r="F231"/>
  <c r="F230"/>
  <c r="E227"/>
  <c r="E198"/>
  <c r="E196"/>
  <c r="D229"/>
  <c r="F229"/>
  <c r="C229"/>
  <c r="C227"/>
  <c r="C224"/>
  <c r="C219"/>
  <c r="C217"/>
  <c r="C211"/>
  <c r="C206"/>
  <c r="C201"/>
  <c r="C198"/>
  <c r="C196"/>
  <c r="C187"/>
  <c r="C209"/>
  <c r="C232"/>
  <c r="C243"/>
  <c r="C242"/>
  <c r="F228"/>
  <c r="D227"/>
  <c r="F227"/>
  <c r="F226"/>
  <c r="F225"/>
  <c r="D224"/>
  <c r="F224"/>
  <c r="F222"/>
  <c r="F221"/>
  <c r="F220"/>
  <c r="D219"/>
  <c r="F219"/>
  <c r="F218"/>
  <c r="D217"/>
  <c r="F217"/>
  <c r="F216"/>
  <c r="F215"/>
  <c r="F214"/>
  <c r="F213"/>
  <c r="F212"/>
  <c r="D211"/>
  <c r="F211"/>
  <c r="F210"/>
  <c r="D209"/>
  <c r="F209"/>
  <c r="F208"/>
  <c r="F207"/>
  <c r="D206"/>
  <c r="F206"/>
  <c r="F205"/>
  <c r="F204"/>
  <c r="F203"/>
  <c r="D201"/>
  <c r="F201"/>
  <c r="F199"/>
  <c r="D198"/>
  <c r="F198"/>
  <c r="F197"/>
  <c r="D196"/>
  <c r="F196"/>
  <c r="F195"/>
  <c r="F194"/>
  <c r="F192"/>
  <c r="F191"/>
  <c r="F190"/>
  <c r="F189"/>
  <c r="F188"/>
  <c r="D187"/>
  <c r="F187"/>
  <c r="F184"/>
  <c r="E183"/>
  <c r="D183"/>
  <c r="F183"/>
  <c r="C183"/>
  <c r="F182"/>
  <c r="F180"/>
  <c r="C180"/>
  <c r="F179"/>
  <c r="F178"/>
  <c r="F177"/>
  <c r="F176"/>
  <c r="F175"/>
  <c r="F173"/>
  <c r="F172"/>
  <c r="F171"/>
  <c r="F170"/>
  <c r="C170"/>
  <c r="F168"/>
  <c r="E167"/>
  <c r="D167"/>
  <c r="F167"/>
  <c r="F166"/>
  <c r="F164"/>
  <c r="F163"/>
  <c r="F161"/>
  <c r="F160"/>
  <c r="F159"/>
  <c r="F158"/>
  <c r="F157"/>
  <c r="F156"/>
  <c r="E155"/>
  <c r="D155"/>
  <c r="F155"/>
  <c r="F154"/>
  <c r="F153"/>
  <c r="E152"/>
  <c r="D152"/>
  <c r="F152"/>
  <c r="F150"/>
  <c r="F149"/>
  <c r="F148"/>
  <c r="F147"/>
  <c r="F146"/>
  <c r="F145"/>
  <c r="F144"/>
  <c r="F143"/>
  <c r="F141"/>
  <c r="F140"/>
  <c r="F139"/>
  <c r="F137"/>
  <c r="F134"/>
  <c r="F132"/>
  <c r="F131"/>
  <c r="F130"/>
  <c r="F128"/>
  <c r="F127"/>
  <c r="F126"/>
  <c r="E125"/>
  <c r="D125"/>
  <c r="F125"/>
  <c r="C125"/>
  <c r="E124"/>
  <c r="D124"/>
  <c r="F124"/>
  <c r="C124"/>
  <c r="E123"/>
  <c r="E11"/>
  <c r="E10"/>
  <c r="E25"/>
  <c r="E27"/>
  <c r="E22"/>
  <c r="E30"/>
  <c r="E32"/>
  <c r="E29"/>
  <c r="E34"/>
  <c r="E39"/>
  <c r="E48"/>
  <c r="E45"/>
  <c r="E17"/>
  <c r="E16"/>
  <c r="E9"/>
  <c r="E185"/>
  <c r="D123"/>
  <c r="D11"/>
  <c r="D10"/>
  <c r="D17"/>
  <c r="D16"/>
  <c r="D25"/>
  <c r="D27"/>
  <c r="D22"/>
  <c r="D30"/>
  <c r="D32"/>
  <c r="D29"/>
  <c r="D34"/>
  <c r="D39"/>
  <c r="D45"/>
  <c r="D48"/>
  <c r="D9"/>
  <c r="D185"/>
  <c r="C123"/>
  <c r="C11"/>
  <c r="C10"/>
  <c r="C17"/>
  <c r="C16"/>
  <c r="C25"/>
  <c r="C27"/>
  <c r="C22"/>
  <c r="C30"/>
  <c r="C32"/>
  <c r="C29"/>
  <c r="C35"/>
  <c r="C34"/>
  <c r="C40"/>
  <c r="C39"/>
  <c r="C45"/>
  <c r="C48"/>
  <c r="C52"/>
  <c r="C65"/>
  <c r="C51"/>
  <c r="C9"/>
  <c r="C185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0"/>
  <c r="F59"/>
  <c r="F58"/>
  <c r="F56"/>
  <c r="F55"/>
  <c r="F54"/>
  <c r="F53"/>
  <c r="F52"/>
  <c r="F51"/>
  <c r="F50"/>
  <c r="F49"/>
  <c r="F48"/>
  <c r="F47"/>
  <c r="F45"/>
  <c r="F44"/>
  <c r="F43"/>
  <c r="F42"/>
  <c r="F41"/>
  <c r="F40"/>
  <c r="F39"/>
  <c r="F36"/>
  <c r="F35"/>
  <c r="F34"/>
  <c r="F33"/>
  <c r="F32"/>
  <c r="F31"/>
  <c r="F30"/>
  <c r="F29"/>
  <c r="F26"/>
  <c r="F25"/>
  <c r="F24"/>
  <c r="F23"/>
  <c r="F22"/>
  <c r="F20"/>
  <c r="F19"/>
  <c r="F18"/>
  <c r="F17"/>
  <c r="F16"/>
  <c r="F15"/>
  <c r="F14"/>
  <c r="F13"/>
  <c r="F12"/>
  <c r="F11"/>
  <c r="F10"/>
  <c r="E104"/>
  <c r="D104"/>
  <c r="F104"/>
  <c r="C104"/>
  <c r="D129" i="18"/>
  <c r="F141"/>
  <c r="F232"/>
  <c r="C125"/>
  <c r="E178"/>
  <c r="D178"/>
  <c r="F156"/>
  <c r="D143"/>
  <c r="E137"/>
  <c r="D137"/>
  <c r="E133"/>
  <c r="E129"/>
  <c r="D133"/>
  <c r="F153"/>
  <c r="F152"/>
  <c r="F151"/>
  <c r="E127"/>
  <c r="D127"/>
  <c r="C127"/>
  <c r="C235" i="19"/>
  <c r="C241"/>
  <c r="C240"/>
  <c r="E235"/>
  <c r="E241"/>
  <c r="E240"/>
  <c r="F185"/>
  <c r="E243"/>
  <c r="E242"/>
  <c r="E239"/>
  <c r="C239"/>
  <c r="C244"/>
  <c r="C245"/>
  <c r="E244"/>
  <c r="E245"/>
  <c r="D241"/>
  <c r="D240"/>
  <c r="F9"/>
  <c r="F123"/>
  <c r="D232"/>
  <c r="D243"/>
  <c r="D242"/>
  <c r="D239"/>
  <c r="D244"/>
  <c r="D245"/>
  <c r="C229" i="18"/>
  <c r="E229"/>
  <c r="D229"/>
  <c r="F192"/>
  <c r="F175"/>
  <c r="E170"/>
  <c r="D170"/>
  <c r="C170"/>
  <c r="F172"/>
  <c r="F169"/>
  <c r="F135"/>
  <c r="C137"/>
  <c r="D67"/>
  <c r="F232" i="19"/>
  <c r="D235"/>
  <c r="F235"/>
  <c r="C43" i="18"/>
  <c r="C17"/>
  <c r="C143"/>
  <c r="E237"/>
  <c r="D237"/>
  <c r="C237"/>
  <c r="F199"/>
  <c r="F203"/>
  <c r="F204"/>
  <c r="F205"/>
  <c r="F207"/>
  <c r="F208"/>
  <c r="F210"/>
  <c r="F212"/>
  <c r="F213"/>
  <c r="F214"/>
  <c r="F215"/>
  <c r="F216"/>
  <c r="F218"/>
  <c r="F220"/>
  <c r="F221"/>
  <c r="F222"/>
  <c r="F225"/>
  <c r="F226"/>
  <c r="F228"/>
  <c r="F230"/>
  <c r="F231"/>
  <c r="F197"/>
  <c r="F190"/>
  <c r="F191"/>
  <c r="F193"/>
  <c r="F194"/>
  <c r="F195"/>
  <c r="F189"/>
  <c r="E227"/>
  <c r="D227"/>
  <c r="C227"/>
  <c r="E224"/>
  <c r="D224"/>
  <c r="C224"/>
  <c r="E219"/>
  <c r="D219"/>
  <c r="C219"/>
  <c r="E217"/>
  <c r="D217"/>
  <c r="C217"/>
  <c r="E211"/>
  <c r="D211"/>
  <c r="C211"/>
  <c r="E209"/>
  <c r="D209"/>
  <c r="C209"/>
  <c r="E206"/>
  <c r="D206"/>
  <c r="C206"/>
  <c r="E201"/>
  <c r="D201"/>
  <c r="C201"/>
  <c r="E198"/>
  <c r="D198"/>
  <c r="C198"/>
  <c r="E196"/>
  <c r="D196"/>
  <c r="C196"/>
  <c r="E188"/>
  <c r="D188"/>
  <c r="C188"/>
  <c r="F188"/>
  <c r="F196"/>
  <c r="F198"/>
  <c r="F201"/>
  <c r="F206"/>
  <c r="F209"/>
  <c r="F211"/>
  <c r="F217"/>
  <c r="F219"/>
  <c r="F224"/>
  <c r="F227"/>
  <c r="F229"/>
  <c r="C233"/>
  <c r="C244"/>
  <c r="C243"/>
  <c r="D233"/>
  <c r="E233"/>
  <c r="F233"/>
  <c r="E244"/>
  <c r="E243"/>
  <c r="D244"/>
  <c r="D243"/>
  <c r="F185"/>
  <c r="F183"/>
  <c r="F181"/>
  <c r="F180"/>
  <c r="F179"/>
  <c r="F177"/>
  <c r="F176"/>
  <c r="F174"/>
  <c r="F171"/>
  <c r="F167"/>
  <c r="F166"/>
  <c r="F164"/>
  <c r="F163"/>
  <c r="F162"/>
  <c r="F161"/>
  <c r="F160"/>
  <c r="F159"/>
  <c r="F157"/>
  <c r="F154"/>
  <c r="F150"/>
  <c r="F149"/>
  <c r="F148"/>
  <c r="F147"/>
  <c r="F145"/>
  <c r="F144"/>
  <c r="F142"/>
  <c r="F139"/>
  <c r="F138"/>
  <c r="F134"/>
  <c r="F130"/>
  <c r="F128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6"/>
  <c r="F63"/>
  <c r="F62"/>
  <c r="F59"/>
  <c r="F58"/>
  <c r="F57"/>
  <c r="F56"/>
  <c r="F53"/>
  <c r="F52"/>
  <c r="F50"/>
  <c r="F47"/>
  <c r="F46"/>
  <c r="F45"/>
  <c r="F44"/>
  <c r="F43"/>
  <c r="F37"/>
  <c r="F34"/>
  <c r="F32"/>
  <c r="F27"/>
  <c r="F25"/>
  <c r="F24"/>
  <c r="F20"/>
  <c r="F21"/>
  <c r="F18"/>
  <c r="F19"/>
  <c r="F12"/>
  <c r="F13"/>
  <c r="F14"/>
  <c r="F15"/>
  <c r="E184"/>
  <c r="E182"/>
  <c r="E173"/>
  <c r="E158"/>
  <c r="E155"/>
  <c r="E143"/>
  <c r="E67"/>
  <c r="E55"/>
  <c r="E51"/>
  <c r="E48"/>
  <c r="E42"/>
  <c r="E38"/>
  <c r="E33"/>
  <c r="E31"/>
  <c r="E28"/>
  <c r="E26"/>
  <c r="E23"/>
  <c r="E17"/>
  <c r="E16"/>
  <c r="E11"/>
  <c r="E10"/>
  <c r="C184"/>
  <c r="C182"/>
  <c r="C178"/>
  <c r="C173"/>
  <c r="C158"/>
  <c r="C133"/>
  <c r="C129"/>
  <c r="C67"/>
  <c r="C55"/>
  <c r="C51"/>
  <c r="C48"/>
  <c r="C42"/>
  <c r="C38"/>
  <c r="C33"/>
  <c r="C31"/>
  <c r="C28"/>
  <c r="C26"/>
  <c r="C23"/>
  <c r="C16"/>
  <c r="C11"/>
  <c r="C10"/>
  <c r="E126"/>
  <c r="E125"/>
  <c r="E36"/>
  <c r="E35"/>
  <c r="E30"/>
  <c r="E54"/>
  <c r="C54"/>
  <c r="E22"/>
  <c r="C36"/>
  <c r="C35"/>
  <c r="C155"/>
  <c r="C126"/>
  <c r="C30"/>
  <c r="C22"/>
  <c r="F67"/>
  <c r="F133"/>
  <c r="D182"/>
  <c r="F182"/>
  <c r="E9"/>
  <c r="E106"/>
  <c r="C9"/>
  <c r="C106"/>
  <c r="F127"/>
  <c r="D184"/>
  <c r="F184"/>
  <c r="F170"/>
  <c r="D158"/>
  <c r="D60"/>
  <c r="F60"/>
  <c r="D55"/>
  <c r="D51"/>
  <c r="F51"/>
  <c r="D48"/>
  <c r="F48"/>
  <c r="D42"/>
  <c r="F42"/>
  <c r="D38"/>
  <c r="D36"/>
  <c r="D33"/>
  <c r="F33"/>
  <c r="D31"/>
  <c r="F31"/>
  <c r="D28"/>
  <c r="D26"/>
  <c r="F26"/>
  <c r="D23"/>
  <c r="F23"/>
  <c r="D17"/>
  <c r="F17"/>
  <c r="D11"/>
  <c r="F11"/>
  <c r="E186"/>
  <c r="E236"/>
  <c r="F158"/>
  <c r="D155"/>
  <c r="F143"/>
  <c r="F129"/>
  <c r="F36"/>
  <c r="F55"/>
  <c r="D54"/>
  <c r="F54"/>
  <c r="F178"/>
  <c r="D173"/>
  <c r="F173"/>
  <c r="D30"/>
  <c r="F30"/>
  <c r="D22"/>
  <c r="F22"/>
  <c r="D16"/>
  <c r="F16"/>
  <c r="D10"/>
  <c r="C186"/>
  <c r="C236"/>
  <c r="F137"/>
  <c r="F155"/>
  <c r="D126"/>
  <c r="D125"/>
  <c r="F125"/>
  <c r="E242"/>
  <c r="E241"/>
  <c r="E240"/>
  <c r="E245"/>
  <c r="E246"/>
  <c r="D35"/>
  <c r="F35"/>
  <c r="F10"/>
  <c r="D9"/>
  <c r="C242"/>
  <c r="C241"/>
  <c r="C240"/>
  <c r="C245"/>
  <c r="C246"/>
  <c r="F126"/>
  <c r="D186"/>
  <c r="D242"/>
  <c r="D241"/>
  <c r="D240"/>
  <c r="D245"/>
  <c r="D246"/>
  <c r="F9"/>
  <c r="D106"/>
  <c r="F106"/>
  <c r="F186"/>
  <c r="D236"/>
  <c r="F236"/>
</calcChain>
</file>

<file path=xl/comments1.xml><?xml version="1.0" encoding="utf-8"?>
<comments xmlns="http://schemas.openxmlformats.org/spreadsheetml/2006/main">
  <authors>
    <author>Пользователь</author>
  </authors>
  <commentList>
    <comment ref="B72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Пользователь</author>
  </authors>
  <commentList>
    <comment ref="B70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<sst xmlns="http://schemas.openxmlformats.org/spreadsheetml/2006/main" count="868" uniqueCount="423">
  <si>
    <t>Код бюджетной классификации  РФ</t>
  </si>
  <si>
    <t>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</si>
  <si>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</si>
  <si>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</si>
  <si>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</si>
  <si>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</si>
  <si>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000 1 08 00000 00 0000 000</t>
  </si>
  <si>
    <t>ГОСУДАРСТВЕННАЯ ПОШЛИНА, СБОРЫ</t>
  </si>
  <si>
    <t xml:space="preserve">Государственная пошлина по делам, рассматриваемым в судах общей юрисдикции, мировыми  судьями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</si>
  <si>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</si>
  <si>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</si>
  <si>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</si>
  <si>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</si>
  <si>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</si>
  <si>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000 1 16 00000 00 0000 000 </t>
  </si>
  <si>
    <t>ШТРАФЫ,САНКЦИИ,ВОЗМЕЩЕНИЕ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</si>
  <si>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</si>
  <si>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</si>
  <si>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в области обеспечения санитарно-эпидимеологического благополучия человека и законодательства в сфере защиты прав потребителей </t>
  </si>
  <si>
    <t>000 1 16 90000 00 0000 140</t>
  </si>
  <si>
    <t>106 1 16 90050 05 0000 140</t>
  </si>
  <si>
    <t>188 1 16 90050 05 0000 140</t>
  </si>
  <si>
    <t>731 1 16 90050 05 0000 140</t>
  </si>
  <si>
    <t xml:space="preserve">Прочие поступления от денежных взысканий (штрафов) и иных сумм в возмещение ущерба , зачисляемые в  бюджеты муниципальных районов </t>
  </si>
  <si>
    <t>177 1 16 90050 05 0000 140</t>
  </si>
  <si>
    <t>000 2 02 02043 05 0000 151</t>
  </si>
  <si>
    <t>Субвенции бюджетам муниципальных районов на осуществление государственных полномочий по созданию и функционированию комиссий по делам несовершеннолетних и защите их прав</t>
  </si>
  <si>
    <t xml:space="preserve">Субвенции  бюджетам  муниципальных  образований на осуществление  государственных полномочий  по реализации мероприятий, предусмотренных ФЗ "О жилищных субсидиях гражданам,  выезжающим из районов Крайнего Севера и приравненных к ним местностей" </t>
  </si>
  <si>
    <t>000 2 02 02053 05 0000 151</t>
  </si>
  <si>
    <t>Субвенция бюджетам на выплату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</si>
  <si>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000 2 02 02039 05 0000 151</t>
  </si>
  <si>
    <t>Субвенции местным бюджетам на ежемесячное денежное вознаграждение за классное руководство</t>
  </si>
  <si>
    <t>000 2 02 02028 05 0000 151</t>
  </si>
  <si>
    <t>Субвенции местным бюджетам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</si>
  <si>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000 2 02 02044 05 0000 151</t>
  </si>
  <si>
    <t>Субвенции бюджетам на цели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бюджетов субъект</t>
  </si>
  <si>
    <t>000 2 02 02009 05 0000 151</t>
  </si>
  <si>
    <t>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которых относится к ведению Российской Феде</t>
  </si>
  <si>
    <t>000 2 02 02020 05 0000 151</t>
  </si>
  <si>
    <t>Субвенции бюджетам на осуществление полномочий по первичному воинскому учету на территориях, где отсутствуют военные комиссариаты</t>
  </si>
  <si>
    <t>000 2 02 03999 00 0000 151</t>
  </si>
  <si>
    <t>Прочие  субвенции</t>
  </si>
  <si>
    <t xml:space="preserve">000 2 02 03999 05 0000 151 </t>
  </si>
  <si>
    <t>Прочие субвенции  бюджетам муниципальных районов</t>
  </si>
  <si>
    <t xml:space="preserve">000 2 02 03999 05 0910 151 </t>
  </si>
  <si>
    <t xml:space="preserve">Субвенции  бюджетам  муниципальных  образований на реализацию основных  общеобразовательных  программ  в общеобразовательных  учреждениях </t>
  </si>
  <si>
    <t xml:space="preserve">000 2 02 03999 05 0921 151 </t>
  </si>
  <si>
    <t>Субвенции бюджетам муниципальных образований на организацию предоставления бесплатного дошкольного образования детям-инвалидам в муниципальных дошкольных образовательных учреждениях</t>
  </si>
  <si>
    <t>Субвенция по программе Архангельской области "Охрана окружающей среды и обеспечение экологической безопасности Архангельской области на 2006 - 2008 годы" на строительство полигона ТБО и ЖБО в с.Красноборск</t>
  </si>
  <si>
    <t>Субвенция по программе Архангельской области "Модернизация объектов коммунальной инфраструктуры Архангельской области на 2007 - 2010 годы"</t>
  </si>
  <si>
    <t>Субвенция  по программе "Строительство социального жилья для переселения граждан из ветхого и аварийного жилищного фонда"</t>
  </si>
  <si>
    <t>Субвенция на проведение инвентаризации объектов ЖКХ</t>
  </si>
  <si>
    <t>Субвенция  бюджетам МО на обеспеч. Равной дост. Услуг общ.трансп. Арх.обл.</t>
  </si>
  <si>
    <t xml:space="preserve">000 2 02 04000 00 0000 151 </t>
  </si>
  <si>
    <t>Субсидии от других бюджетов бюджетной системы Российской Федерации</t>
  </si>
  <si>
    <t xml:space="preserve">000 2 02 04005 05 0000 151 </t>
  </si>
  <si>
    <t>Субсидии бюджетам на мероприятия по организации оздоровительной кампании детей</t>
  </si>
  <si>
    <t>000 2 02 04999 00 0000 151</t>
  </si>
  <si>
    <t>Прочие субсидии</t>
  </si>
  <si>
    <t>000 2 02 04999 05 0000 151</t>
  </si>
  <si>
    <t>Прочие субсидии бюджетам муниципальных районов</t>
  </si>
  <si>
    <t>Субсидии бюджетам  муниципальных  районов на частичное возмещение расходов на предоставление мер социальной поддержки отдельных категорий квалифицированных специалистов, работающих и проживающих в сельской  местности</t>
  </si>
  <si>
    <t xml:space="preserve">Субсидии  бюджетам муниципальных образований на покрытие убытков, возникающих в результате государственного регулирования тарифов на тепловую энергию,  отпускаемую населению на нужды отопления </t>
  </si>
  <si>
    <t>Субсидии бюджетам муниципальных районов и городских округов на возмещение расходов, связанных с реализацией мер социальной поддержки по предоставлению бесплатной жилой площади с отоплением и освещением педагогическим работникам муниципальных образовательн</t>
  </si>
  <si>
    <t>Субсидия на  государственную  поддержку архивных фондов</t>
  </si>
  <si>
    <t>Субсидия на строительство хоккейного  корта в с.Красноборск</t>
  </si>
  <si>
    <t xml:space="preserve">Субсидия на обеспечение жильем </t>
  </si>
  <si>
    <t>000 2 02 02025 00 0000 151</t>
  </si>
  <si>
    <t>Средства, получаемые по взаимным расчетам, в том числе компнсации дополнительных расходов,  возникших в результате решений,  принятых органами власти другого  уровня</t>
  </si>
  <si>
    <t>000 2 02 02025 05 0000 151</t>
  </si>
  <si>
    <t>Средства бюджетов муниципальных районов, получаемые по взаимным расчетам, в том числе компнсации дополнительных расходов,  возникших в результате решений,  принятых органами власти другого  уровня</t>
  </si>
  <si>
    <t>00 2 07 050000 05 0000 180</t>
  </si>
  <si>
    <t>ПРОЧИЕ БЕЗВОЗМЕЗДНЫЕ ПОСТУПЛЕНИЯ</t>
  </si>
  <si>
    <t>000 2 07 050000 05 0000 180</t>
  </si>
  <si>
    <t>Прочие безвозмездные поступления в бюджеты муниципальных районов</t>
  </si>
  <si>
    <t>ДОХОДЫ ВСЕГО:</t>
  </si>
  <si>
    <t>095 1 16 90050 05 0000 140</t>
  </si>
  <si>
    <t>192 1 16 90050 05 0000 140</t>
  </si>
  <si>
    <t>390 1 16 90050 05 0000 140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</si>
  <si>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</si>
  <si>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000 1 08 03000 01 0000 110</t>
  </si>
  <si>
    <t>Денежные взыскания (штрафы) за нарушение  законодательства  о недрах, об особо охраняемых  природных территориях, об охране и  использовании животного мира, об  экологической экспертизе, в области охраны окружающей среды, земельного, лесного, водного законодательства</t>
  </si>
  <si>
    <t>000 1 00 00000 00 0000 000</t>
  </si>
  <si>
    <t>000 1 01 00000 00 0000 000</t>
  </si>
  <si>
    <t xml:space="preserve">000 1 01 02000 01 0000 110    </t>
  </si>
  <si>
    <t xml:space="preserve">000 1 01 02010 01 0000 110    </t>
  </si>
  <si>
    <t xml:space="preserve">000 1 01 02020 01 0000 110    </t>
  </si>
  <si>
    <t>000 1 01 02040 01 0000 110</t>
  </si>
  <si>
    <t>000 1 05 00000 00 0000 000</t>
  </si>
  <si>
    <t>000 1 05 02000 02 0000 110</t>
  </si>
  <si>
    <t>000 1 11 00000 00 0000 000</t>
  </si>
  <si>
    <t xml:space="preserve">000 1 11 05000 00 0000 120   </t>
  </si>
  <si>
    <t>000 1 11 05030 00 0000 120</t>
  </si>
  <si>
    <t>000 1 11 05035 05 0000 120</t>
  </si>
  <si>
    <t>000 1 12 01000 01 0000 120</t>
  </si>
  <si>
    <t xml:space="preserve">000 1 12 00000 00 0000 000 </t>
  </si>
  <si>
    <t>000 1 16 03000 00 0000 140</t>
  </si>
  <si>
    <t>000 1 16 03010 01 0000 140</t>
  </si>
  <si>
    <t>000 1 16 03030 01 0000 140</t>
  </si>
  <si>
    <t>000 1 16 28000 01 0000 140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</si>
  <si>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</t>
  </si>
  <si>
    <t>Субвенции бюджетам муниципальных образований на осуществление государственных полномочий по созданию и функционированию комиссий по делам несовершеннолетних и защите их прав</t>
  </si>
  <si>
    <t xml:space="preserve">Субвенция на осуществление первичного  воинского учета на территориях, где отсутствуют  военные  комиссариаты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</si>
  <si>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</si>
  <si>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 Федерации  и муниципальных  образований (межбюджетные  субсидии)</t>
  </si>
  <si>
    <t>Субсидии бюджетам субъектов Российской  Федерации  и муниципальных  образований (межбюджетные  субсидии)</t>
  </si>
  <si>
    <t>Субвенции бюджетам субъектов Российской Федерации и муниципальных образований</t>
  </si>
  <si>
    <t>000 2 02 03999 05 0000 151</t>
  </si>
  <si>
    <t>000 2 02 03024 05 0000 151</t>
  </si>
  <si>
    <t>000 2 02 03029 05 0000 151</t>
  </si>
  <si>
    <t>000 2 02 03015 05 0000 151</t>
  </si>
  <si>
    <t>Иные межбюджетные  трансферты</t>
  </si>
  <si>
    <t>Субвенции местным бюджетам на выполнение передаваемых полномочий субъектов  Российской  Федерации</t>
  </si>
  <si>
    <t xml:space="preserve">Дотации бюджетам муниципальных районов на выравнивание бюджетной обеспеченности  из регионального  фонда финансовой поддержки </t>
  </si>
  <si>
    <t>в т.ч. субвенции бюджетам муниципальных образований на осуществление государственных полномочий по расчету и предоставлению дотаций из  областного  фонда финансовой  поддержки поселений</t>
  </si>
  <si>
    <t xml:space="preserve">000 2 02 00000 00 0000 000 </t>
  </si>
  <si>
    <t xml:space="preserve"> 000 2 02 01000 00 0000 151 </t>
  </si>
  <si>
    <t xml:space="preserve">000 2 02 02000 00 0000 151 </t>
  </si>
  <si>
    <t xml:space="preserve"> 000 2 02 02999 00 0000 151</t>
  </si>
  <si>
    <t xml:space="preserve"> 000 2 02 02999 05 0000 151</t>
  </si>
  <si>
    <t>000 2 02 02999 05 0000 151</t>
  </si>
  <si>
    <t>000 2 02 03000 00 0000 151</t>
  </si>
  <si>
    <t xml:space="preserve"> 000 2 02 03024 00 0000 151</t>
  </si>
  <si>
    <t xml:space="preserve"> 000 2 02 03024 05 0000 151</t>
  </si>
  <si>
    <t>000 2 02 04000 00 0000 151</t>
  </si>
  <si>
    <t>ДОХОДЫ ОТ ИСПОЛЬЗОВАНИЯ ИМУЩЕСТВА, НАХОДЯЩЕГО-СЯ В ГОСУДАРСТВЕННОЙ И МУНИЦИПАЛЬНОЙ СОБСТВЕННОСТИ</t>
  </si>
  <si>
    <t xml:space="preserve"> 000 2 02 01001 05 0000 151 </t>
  </si>
  <si>
    <t>801 1 11 09045 05 0000 120</t>
  </si>
  <si>
    <t>000 2 02 02077 05 0000 151</t>
  </si>
  <si>
    <t>Субсидии на софинансирование вопросов местного значения</t>
  </si>
  <si>
    <t xml:space="preserve">Субвенции бюджетам муниципальных районов на осуществление государственных полномочий по формированию торгового реестра </t>
  </si>
  <si>
    <t>Субсидии бюджетам муниципальных районов на 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</si>
  <si>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Субвенции бюджетам муниципальных районов на реализацию основных общеобразовательных программ</t>
  </si>
  <si>
    <t>000 1 08 03010 01 0000 110</t>
  </si>
  <si>
    <t>000 1 05 02010 02 0000 110</t>
  </si>
  <si>
    <t xml:space="preserve">Единый сельскохозяйственный налог </t>
  </si>
  <si>
    <t>000 1 05 03010 01 0000 110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</si>
  <si>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</si>
  <si>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т.ч.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</si>
  <si>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</si>
  <si>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</si>
  <si>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взыскания (штрафы) за нарушение законодательства о налогах и сборах, предусмотренных статьями 116,118,119.1, пунктами 1 и 2 статьи 120, статьями 125,126,128,129,129.1, 132, 133, 134,135,135.1 НК РФ, а также штрафы, взыскание которых осуществ ляется на основании ранее действовавшей статьи 117 НК РФ </t>
  </si>
  <si>
    <t>000 1 16 25050 01 0000 140</t>
  </si>
  <si>
    <t>000 1 05 03000 01 0000 110</t>
  </si>
  <si>
    <t>801 1 11 05013 10 0000 120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</si>
  <si>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</si>
  <si>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имиущества муниципальных бюджетных и автономных учреждений, а также имущества муниципальных унитарных предприятий, в т.ч. казенных)</t>
  </si>
  <si>
    <t>000 1 14 06013 10 0000 430</t>
  </si>
  <si>
    <t>000 1 16 25000 00 0000 140</t>
  </si>
  <si>
    <t>Субсидии бюджетам муниципальных районов на организацию отдыха и оздоровление детей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</si>
  <si>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</si>
  <si>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</si>
  <si>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</si>
  <si>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</si>
  <si>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</si>
  <si>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</si>
  <si>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</si>
  <si>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000 1 08 07142 01 0000 110</t>
  </si>
  <si>
    <t>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 машиниста (тракториста)</t>
  </si>
  <si>
    <t>000 1 13 00000 00 0000 000</t>
  </si>
  <si>
    <t>000 1 13 02065 05 0000 130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</si>
  <si>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</si>
  <si>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</si>
  <si>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000 1 14 00000 00 0000 000</t>
  </si>
  <si>
    <t>ДОХОДЫ ОТ ПРОДАЖИ МАТЕРИАЛЬНЫХ И НЕМАТЕРИАЛЬНЫХ АКТИВОВ</t>
  </si>
  <si>
    <t>000 1 16 43000 01 0000 151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</si>
  <si>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</si>
  <si>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</si>
  <si>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</si>
  <si>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 законодательства  в области  охраны окружающей среды</t>
  </si>
  <si>
    <t xml:space="preserve">Денежные взыскания (штрафы) за нарушение  земельного законодательства  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</si>
  <si>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</si>
  <si>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000 2 02 03119 05 0000 151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</si>
  <si>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</si>
  <si>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Субвенции бюджетам муниципальных образований на осуществление государственных полномочий в сфере охраны труда</t>
  </si>
  <si>
    <t>Субвенции бюджетам муниципальным образованиям на осуществление государственных полномочий по выплате вознаграждений профессиональным опекунам</t>
  </si>
  <si>
    <t>Субвенции бюджетам муниципальных образований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</si>
  <si>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осуществление государственных полномочий в сфере административных правонарушений</t>
  </si>
  <si>
    <t>Субсидии бюджетам муниципальных районов на развитие территориального общественного самоуправления</t>
  </si>
  <si>
    <t>000 1 03 00000 00 0000 110</t>
  </si>
  <si>
    <t>НАЛОГИ НА ТОВАРЫ (РАБОТЫ, УСЛУГИ), РЕАЛИЗУЕМЫЕ НА ТЕРРИТОРИИ РФ</t>
  </si>
  <si>
    <t>000 1 03 02000 01 0000 110</t>
  </si>
  <si>
    <t>000 1 05 02020 02 0000 110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</si>
  <si>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</si>
  <si>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000 1 13 02995 05 0000 130</t>
  </si>
  <si>
    <t>Прочие доходы от компенсации затрат бюджетов муниципальных районов</t>
  </si>
  <si>
    <t>000 1 16 06000 01 0000 140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</si>
  <si>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</si>
  <si>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</si>
  <si>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</si>
  <si>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</si>
  <si>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</si>
  <si>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</si>
  <si>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</si>
  <si>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</si>
  <si>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создание условий для обеспечения поселений и жителей городских округов услугами торговли</t>
  </si>
  <si>
    <t>Субвенции бюджетам муниципальных районов на обеспечение государственных полномочий по присвоению спортивных разрядов спортсменам Архангельской области</t>
  </si>
  <si>
    <t xml:space="preserve">Субсидии бюджетам муниципальных районов на возмещение расходов,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учреждений в сельской местности рабочих поселках (поселках городского типа) </t>
  </si>
  <si>
    <t>000 2 19 05010 05 0000 151</t>
  </si>
  <si>
    <t>000 2 19 05000 05 0000 151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</si>
  <si>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</si>
  <si>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</si>
  <si>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</si>
  <si>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</si>
  <si>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000 1 03 02240 01 0000 110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</si>
  <si>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</si>
  <si>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000 1 03 02250 01 0000 110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</si>
  <si>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</si>
  <si>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</si>
  <si>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</si>
  <si>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000 2 02 02216 05 0000 151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</si>
  <si>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 населенных пунктов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</si>
  <si>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</si>
  <si>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</si>
  <si>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</si>
  <si>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</si>
  <si>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000 202 04999 05 0000 151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</si>
  <si>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</si>
  <si>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муниципальным районам из резервного фонда исполнительных органов государственной власти субъектов РФ</t>
  </si>
  <si>
    <t>000 1 12 01010 01 6000 120</t>
  </si>
  <si>
    <t>000 1 12 01020 01 6000 120</t>
  </si>
  <si>
    <t>000 1 12 01030 01 6000 120</t>
  </si>
  <si>
    <t>000 1 12 01040 01 6000 120</t>
  </si>
  <si>
    <t>000 2 02 02085 05 0000 151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</si>
  <si>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</si>
  <si>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000 2 02 02150 05 0000 151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</si>
  <si>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</t>
  </si>
  <si>
    <t>000 2 02 04053 05 0000 151</t>
  </si>
  <si>
    <t>Межбюджетные трансферты, передаваемые бюджетам муницпальных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</si>
  <si>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000 2 00 00000 00 0000 000</t>
  </si>
  <si>
    <t>БЕЗВОЗМЕЗДНЫЕ ПОСТУПЛЕНИЯ</t>
  </si>
  <si>
    <t>Межбюджетные трансферты, передаваемые бюджетам муниципальных районов  на государственную поддержку муниципальных учреждений культуры, находящихся на территориях сельских поселений</t>
  </si>
  <si>
    <t>000 2 02 02008 05 0000 151</t>
  </si>
  <si>
    <t>000 2 02 02051 05 0000 151</t>
  </si>
  <si>
    <t>Субсидии бюджетам муниципальных районов на обеспечение жильем молодых семей</t>
  </si>
  <si>
    <t>Субсидии бюджетам муниципальных районов на реализацию федеральных целевых программ, в том числе: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</si>
  <si>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</si>
  <si>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</si>
  <si>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СПРАВКА</t>
  </si>
  <si>
    <t>% исполнения ожидаемого к уточненному</t>
  </si>
  <si>
    <t>ОБЩЕГОСУДАРСТВЕННЫЕ ВОПРОСЫ</t>
  </si>
  <si>
    <t>Функционирование высшего должностного лица субъекта РФ и  муниципального  образования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</si>
  <si>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</si>
  <si>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</si>
  <si>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</si>
  <si>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Резервные фонды</t>
  </si>
  <si>
    <t>Другие  общегосударственные 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</si>
  <si>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</si>
  <si>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</si>
  <si>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</si>
  <si>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</si>
  <si>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</si>
  <si>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</si>
  <si>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</si>
  <si>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</si>
  <si>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 вопросы в области национальной  экономики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</si>
  <si>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</si>
  <si>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</si>
  <si>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</si>
  <si>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</si>
  <si>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</si>
  <si>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</si>
  <si>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 образование</t>
  </si>
  <si>
    <t>Общее образование</t>
  </si>
  <si>
    <t>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</si>
  <si>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</si>
  <si>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</si>
  <si>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</si>
  <si>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</si>
  <si>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СОЦИАЛЬНАЯ ПОЛИТИКА</t>
  </si>
  <si>
    <t>Пенсионное 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</si>
  <si>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</si>
  <si>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</si>
  <si>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</si>
  <si>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</si>
  <si>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Физаческая культура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</si>
  <si>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</si>
  <si>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</si>
  <si>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</si>
  <si>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</si>
  <si>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</si>
  <si>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</si>
  <si>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РАЗДЕЛ 2. РАСХОДЫ</t>
  </si>
  <si>
    <t xml:space="preserve">0100 </t>
  </si>
  <si>
    <t>0102</t>
  </si>
  <si>
    <t>0103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</si>
  <si>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</si>
  <si>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</si>
  <si>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</si>
  <si>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</si>
  <si>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</si>
  <si>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</si>
  <si>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</si>
  <si>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</si>
  <si>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</si>
  <si>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</si>
  <si>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</si>
  <si>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0408</t>
  </si>
  <si>
    <t>0409</t>
  </si>
  <si>
    <t>0412</t>
  </si>
  <si>
    <t>0500</t>
  </si>
  <si>
    <t>0501</t>
  </si>
  <si>
    <t>0502</t>
  </si>
  <si>
    <t>0600</t>
  </si>
  <si>
    <t>0605</t>
  </si>
  <si>
    <t>0700</t>
  </si>
  <si>
    <t>0701</t>
  </si>
  <si>
    <t>0702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</si>
  <si>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</si>
  <si>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</si>
  <si>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</si>
  <si>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</si>
  <si>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</si>
  <si>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</si>
  <si>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</si>
  <si>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</si>
  <si>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</si>
  <si>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</si>
  <si>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</si>
  <si>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1101</t>
  </si>
  <si>
    <t>1102</t>
  </si>
  <si>
    <t>1300</t>
  </si>
  <si>
    <t>1301</t>
  </si>
  <si>
    <t>1400</t>
  </si>
  <si>
    <t>1401</t>
  </si>
  <si>
    <t>1402</t>
  </si>
  <si>
    <t>РАЗДЕЛ 3. ПРОФИЦИТ БЮДЖЕТА (со знаком плюс) ДЕФИЦИТ БЮДЖЕТА (со знаком минус)</t>
  </si>
  <si>
    <t>РАЗДЕЛ 4.</t>
  </si>
  <si>
    <t>ИСТОЧНИКИ ВНУТРЕННЕГО ФИНАНСИРОВАНИЯ ДЕФИЦИТОВ БЮДЖЕТОВ СУБЪЕКТОВ РОССИЙСКОЙ ФЕДЕРАЦИИ И МЕСТНЫХ БЮДЖЕТОВ</t>
  </si>
  <si>
    <t>000 01 000000 00 0000 000</t>
  </si>
  <si>
    <t xml:space="preserve">Кредитные соглашения и договоры, заключенные  от имени Российской Федерации, субъектов Российской Федерации, муниципальных образований, государственных внебюджетных фондов,указанные в валюте Российской Федерации </t>
  </si>
  <si>
    <t>-</t>
  </si>
  <si>
    <t>000 01 020000 05 0000 710</t>
  </si>
  <si>
    <t>Получение кредитов от кредитных организаций бюджетами муниципальных районов</t>
  </si>
  <si>
    <t>Бюджетные кредиты, полученные от других бюджетов бюджетной системы Российской Федерации местными бюджетами</t>
  </si>
  <si>
    <t>000 08 000000 00 0000 000</t>
  </si>
  <si>
    <t>Остатки средств бюджетов</t>
  </si>
  <si>
    <t>000 08 000000 00 0000 510</t>
  </si>
  <si>
    <t>Увеличение остатков средств бюджетов</t>
  </si>
  <si>
    <t>000 080001 00 03 0000 510</t>
  </si>
  <si>
    <t xml:space="preserve">Увеличение  остатков денежных средств местных бюджетов </t>
  </si>
  <si>
    <t>000 08 000000 00 0000 610</t>
  </si>
  <si>
    <t>Уменьшение остатков средств бюджетов</t>
  </si>
  <si>
    <t>000 01 050201 05 0000 610</t>
  </si>
  <si>
    <t xml:space="preserve">Уменьшение прочих остатков денежных средств местных бюджетов </t>
  </si>
  <si>
    <t>000 50 000000 00 0000 000</t>
  </si>
  <si>
    <t>Итого источников внутреннего финансирования</t>
  </si>
  <si>
    <t>000 90 00000000 0000 000</t>
  </si>
  <si>
    <t>Итого источников финансирования</t>
  </si>
  <si>
    <t>РАСХОДЫ ВСЕГО:</t>
  </si>
  <si>
    <t>Наименование показателя</t>
  </si>
  <si>
    <t>об ожидаемом исполнении бюджета МО "Красноборский муниципальный район" за 2015 год</t>
  </si>
  <si>
    <t>Утверждено на 2015 год</t>
  </si>
  <si>
    <t>Утверждено на 2015 год (в редакции от 28.10.2015)</t>
  </si>
  <si>
    <t>Ожидаемое исполнение за 2015 год</t>
  </si>
  <si>
    <t>000 1 11 05075 05 0000 120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</si>
  <si>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</si>
  <si>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000 1 16 30030 01 0000 140</t>
  </si>
  <si>
    <t>Прочие денежные взыскания (штрафы) за правонарушения в области дорожного движения</t>
  </si>
  <si>
    <t>Субсидии бюджетам муниципальных районов на на софинансирование капитальных вложений в объекты муниципальной собственности</t>
  </si>
  <si>
    <t>Гос.программа АО "Обеспечение качественным,доступным жильем и объектами инженерной инфраструктуры населения АО(2014-2020гг)Подпрограмма "Создание условий для обеспечения доступным и комфортным жильем жителей АО"</t>
  </si>
  <si>
    <t>Субсидии бюджетам муниципальных районов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</si>
  <si>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 на общественно значимые культурные мероприятия в рамках проекта "Созвездие Северных фестивалей"</t>
  </si>
  <si>
    <t>Гос.программа АО "Патриотическое воспитание, развитие физической культуры, спорта, туризма и повышение эффективности реализации молодежной политики в Арх обл.(2014-2020 годы).Подпрограмма №2"Молодежь Архангельской области(2014-2020годы).Мероприятия по реализации молодежной политики в муниципальных образованиях.</t>
  </si>
  <si>
    <t>Гос.программа АО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(2014-2020годы);подпрограмма №1 "Спорт Беломорья"; мероприятия по развитию физической культуры и спорта в муниципальных образованиях</t>
  </si>
  <si>
    <t>000 2 02 04025 05 0000 151</t>
  </si>
  <si>
    <t>000 2 02 04041 05 0000 151</t>
  </si>
  <si>
    <t xml:space="preserve">Прочие межбюджетные трансферты, передаваемые бюджетам муниципальных районов на финансовое обеспечение дорожной деятельности </t>
  </si>
  <si>
    <t>БЕЗВОЗМЕЗДНЫЕ ПОСТУПЛЕНИЯ ОТ НЕГОСУДАРСТВЕННЫХ ОРГАНИЗАЦИЙ</t>
  </si>
  <si>
    <t>000 2 04 00000 00 0000 180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</si>
  <si>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</si>
  <si>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000 2 04 05020 05 0000 151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</si>
  <si>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</si>
  <si>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</si>
  <si>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муниципальных районов на компенсацию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</si>
  <si>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</si>
  <si>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0105</t>
  </si>
  <si>
    <t>Судебная система</t>
  </si>
  <si>
    <t>1403</t>
  </si>
  <si>
    <t>Прочие межбюджетные трансферты общего характера</t>
  </si>
  <si>
    <t>- на реализацию мероприятий федеральной целевой программы "Устойчивое развитие сельских территорий на 2014 - 2017 годы и на период до 2020 года"</t>
  </si>
  <si>
    <t xml:space="preserve">- на реализацию мероприятия подпрограммы "Обеспечение жильем молодых семей" в рамках федеральной целевой программы "Жилище" на 2011 - 2015 годы </t>
  </si>
  <si>
    <t>000 2 02 02051 05 0030 151</t>
  </si>
  <si>
    <t>000 2 02 02051 05 0029 151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</si>
  <si>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</si>
  <si>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</si>
  <si>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000 2 02 02051 05 0044 151</t>
  </si>
  <si>
    <t>Субсидии на мероприятия государственной программы Российской Федерации "Доступная среда" на 2011 - 2015 годы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</si>
  <si>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 за счет средств фед бюд.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</si>
  <si>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 за счет средств обл.бюд.</t>
  </si>
  <si>
    <t>000 2 02 02009 05 0045 151</t>
  </si>
  <si>
    <t>000 2 02 02009 05 0046 151</t>
  </si>
  <si>
    <t>Субсидия на формирование доступной среды для инвалидов в муниципальных районах и городских округах Архангельской области</t>
  </si>
  <si>
    <t>Прочие межбюджетные трансферты, передаваемые бюджетам МО Арх.обл на обеспечение равной доступности услуг обществ.тран-та для категорий граждан, утановленных ст.2 и 4 ФЗ от 12.01.1995 года № 5-ФЗ "О ветеранах", на 2015 год и планов.период 2016 и 2017 годов</t>
  </si>
  <si>
    <t>000 01 030000 05 0000 810</t>
  </si>
  <si>
    <t>000 2 02 02215 05 0000 151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</si>
  <si>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</si>
  <si>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"Защита населения и территории от чрезвычайных ситуаций природного и техногенного характера, гражданская оборона"</t>
  </si>
  <si>
    <t>об ожидаемом исполнении бюджета МО "Красноборский муниципальный район" за 2016 год</t>
  </si>
  <si>
    <t>Утверждено на 2016 год (в редакции от 21.09.2016)</t>
  </si>
  <si>
    <t>Утверждено на 2016 год</t>
  </si>
  <si>
    <t>Ожидаемое исполнение за 2016 год</t>
  </si>
  <si>
    <t>000 1 11 05025 05 0000 120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</si>
  <si>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</si>
  <si>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</si>
  <si>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Субвенции бюджетам муниципальных районов на осуществление государственных полномочий по подготовке и проведению Всероссийской сельскохозяйственной переписи</t>
  </si>
  <si>
    <t>Субсидии бюджетам муниципальных районов на реализацию программ поддержки социально ориентированных некоммерческих организаций</t>
  </si>
  <si>
    <t>000 2 02 02019 05 0000 151</t>
  </si>
  <si>
    <t>000 2 02 02284 05 0000 151</t>
  </si>
  <si>
    <t>Субсидии бюджетам муниципальных районов на реализацию мероприятий по содействию создания в субъектах Российской Федерации новых мест в общеобразовательных организациях</t>
  </si>
  <si>
    <t>Гос.программа АО "Культура Русского Севера (2013-2020 годы)". Общественно значимые культурные мероприятия в рамках проекта "ЛЮБО-ДОРОГО"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</si>
  <si>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</si>
  <si>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</si>
  <si>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</si>
  <si>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Предоставление негосударственными организациями грантов для получателей средств бюджетов муниципальных районов</t>
  </si>
  <si>
    <t>000 2 04 05010 05 0000 151</t>
  </si>
  <si>
    <t>Субсидии бюджетам муниципальных районов на софинансирование мероприятий по ремонту атомобильных дорог общего пользования местного значения</t>
  </si>
  <si>
    <t>000 1 16 21050 05 0000 140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</si>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</sst>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Arial Cyr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2" fillId="0" borderId="0" xfId="0" applyFont="1" applyAlignment="1">
      <alignment horizontal="left"/>
    </xf>
    <xf numFmtId="49" fontId="9" fillId="0" borderId="9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9" fillId="0" borderId="1" xfId="0" applyFont="1" applyBorder="1" applyAlignment="1">
      <alignment horizontal="justify"/>
    </xf>
    <xf numFmtId="0" fontId="11" fillId="0" borderId="1" xfId="0" applyFont="1" applyBorder="1" applyAlignment="1">
      <alignment wrapText="1"/>
    </xf>
    <xf numFmtId="164" fontId="12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wrapText="1"/>
    </xf>
    <xf numFmtId="0" fontId="9" fillId="0" borderId="2" xfId="0" applyFont="1" applyBorder="1" applyAlignment="1">
      <alignment horizontal="left"/>
    </xf>
    <xf numFmtId="0" fontId="9" fillId="0" borderId="1" xfId="0" applyFont="1" applyBorder="1" applyAlignment="1">
      <alignment horizontal="justify" vertical="distributed"/>
    </xf>
    <xf numFmtId="0" fontId="9" fillId="0" borderId="1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/>
    </xf>
    <xf numFmtId="0" fontId="13" fillId="0" borderId="1" xfId="0" applyFont="1" applyBorder="1" applyAlignment="1">
      <alignment wrapText="1"/>
    </xf>
    <xf numFmtId="164" fontId="13" fillId="0" borderId="1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164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" xfId="0" applyFont="1" applyBorder="1"/>
    <xf numFmtId="0" fontId="10" fillId="0" borderId="0" xfId="0" applyFont="1" applyAlignment="1">
      <alignment horizontal="center"/>
    </xf>
    <xf numFmtId="0" fontId="10" fillId="0" borderId="1" xfId="0" applyFont="1" applyBorder="1"/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wrapText="1"/>
    </xf>
    <xf numFmtId="164" fontId="14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wrapText="1"/>
    </xf>
    <xf numFmtId="2" fontId="9" fillId="0" borderId="1" xfId="0" applyNumberFormat="1" applyFont="1" applyBorder="1" applyAlignment="1">
      <alignment wrapText="1"/>
    </xf>
    <xf numFmtId="0" fontId="9" fillId="0" borderId="1" xfId="0" applyFont="1" applyFill="1" applyBorder="1" applyAlignment="1">
      <alignment horizontal="left"/>
    </xf>
    <xf numFmtId="0" fontId="9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horizontal="right"/>
    </xf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/>
    </xf>
    <xf numFmtId="49" fontId="15" fillId="0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distributed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wrapText="1"/>
    </xf>
    <xf numFmtId="164" fontId="10" fillId="0" borderId="5" xfId="0" applyNumberFormat="1" applyFont="1" applyFill="1" applyBorder="1" applyAlignment="1">
      <alignment horizontal="right" vertical="center" wrapText="1"/>
    </xf>
    <xf numFmtId="49" fontId="10" fillId="0" borderId="9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0" xfId="0" applyFont="1"/>
    <xf numFmtId="164" fontId="9" fillId="0" borderId="0" xfId="0" applyNumberFormat="1" applyFont="1"/>
    <xf numFmtId="0" fontId="9" fillId="0" borderId="1" xfId="0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/>
    </xf>
    <xf numFmtId="2" fontId="10" fillId="0" borderId="1" xfId="0" applyNumberFormat="1" applyFont="1" applyBorder="1" applyAlignment="1">
      <alignment horizontal="right"/>
    </xf>
    <xf numFmtId="2" fontId="14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13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/>
    <xf numFmtId="2" fontId="10" fillId="0" borderId="1" xfId="0" applyNumberFormat="1" applyFont="1" applyBorder="1"/>
    <xf numFmtId="2" fontId="9" fillId="0" borderId="1" xfId="0" applyNumberFormat="1" applyFont="1" applyBorder="1" applyAlignment="1">
      <alignment horizontal="right"/>
    </xf>
    <xf numFmtId="2" fontId="10" fillId="0" borderId="5" xfId="0" applyNumberFormat="1" applyFont="1" applyBorder="1" applyAlignment="1">
      <alignment horizontal="right"/>
    </xf>
    <xf numFmtId="49" fontId="10" fillId="0" borderId="1" xfId="0" applyNumberFormat="1" applyFont="1" applyFill="1" applyBorder="1" applyAlignment="1">
      <alignment horizontal="left" wrapText="1"/>
    </xf>
    <xf numFmtId="0" fontId="18" fillId="0" borderId="1" xfId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164" fontId="9" fillId="0" borderId="1" xfId="0" applyNumberFormat="1" applyFont="1" applyBorder="1"/>
    <xf numFmtId="0" fontId="2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7"/>
  <sheetViews>
    <sheetView view="pageBreakPreview" topLeftCell="A184" zoomScaleNormal="100" zoomScaleSheetLayoutView="100" workbookViewId="0">
      <selection activeCell="E9" sqref="E9"/>
    </sheetView>
  </sheetViews>
  <sheetFormatPr defaultRowHeight="15"/>
  <cols>
    <col min="1" max="1" width="20.85546875" style="1" customWidth="1"/>
    <col min="2" max="2" width="66.140625" style="2" customWidth="1"/>
    <col min="3" max="3" width="11.5703125" style="2" customWidth="1"/>
    <col min="4" max="4" width="10.7109375" style="3" customWidth="1"/>
    <col min="5" max="5" width="10.7109375" style="2" customWidth="1"/>
    <col min="6" max="6" width="10.28515625" style="2" customWidth="1"/>
    <col min="7" max="16384" width="9.140625" style="2"/>
  </cols>
  <sheetData>
    <row r="1" spans="1:6" ht="18.75">
      <c r="A1" s="119" t="s">
        <v>238</v>
      </c>
      <c r="B1" s="119"/>
      <c r="C1" s="119"/>
      <c r="D1" s="119"/>
      <c r="E1" s="119"/>
      <c r="F1" s="119"/>
    </row>
    <row r="2" spans="1:6" ht="18.75" customHeight="1">
      <c r="A2" s="123" t="s">
        <v>351</v>
      </c>
      <c r="B2" s="123"/>
      <c r="C2" s="123"/>
      <c r="D2" s="123"/>
      <c r="E2" s="123"/>
      <c r="F2" s="123"/>
    </row>
    <row r="3" spans="1:6" ht="9.6" customHeight="1"/>
    <row r="4" spans="1:6" ht="19.5" hidden="1" customHeight="1">
      <c r="A4" s="2"/>
    </row>
    <row r="5" spans="1:6" ht="20.25" hidden="1" customHeight="1">
      <c r="A5" s="120"/>
      <c r="B5" s="120"/>
    </row>
    <row r="6" spans="1:6" ht="23.25" hidden="1" customHeight="1">
      <c r="A6" s="8"/>
      <c r="B6" s="8"/>
    </row>
    <row r="7" spans="1:6" ht="63.75" customHeight="1">
      <c r="A7" s="11" t="s">
        <v>0</v>
      </c>
      <c r="B7" s="12" t="s">
        <v>350</v>
      </c>
      <c r="C7" s="13" t="s">
        <v>352</v>
      </c>
      <c r="D7" s="14" t="s">
        <v>353</v>
      </c>
      <c r="E7" s="15" t="s">
        <v>354</v>
      </c>
      <c r="F7" s="15" t="s">
        <v>239</v>
      </c>
    </row>
    <row r="8" spans="1:6" s="7" customFormat="1" ht="11.25" customHeight="1">
      <c r="A8" s="16">
        <v>1</v>
      </c>
      <c r="B8" s="17">
        <v>2</v>
      </c>
      <c r="C8" s="18">
        <v>3</v>
      </c>
      <c r="D8" s="19">
        <v>4</v>
      </c>
      <c r="E8" s="20">
        <v>5</v>
      </c>
      <c r="F8" s="20">
        <v>6</v>
      </c>
    </row>
    <row r="9" spans="1:6" s="4" customFormat="1" ht="16.5" customHeight="1">
      <c r="A9" s="21" t="s">
        <v>82</v>
      </c>
      <c r="B9" s="22" t="s">
        <v>1</v>
      </c>
      <c r="C9" s="23">
        <f>C10+C22+C30+C35+C42+C51+C54+C48+C16</f>
        <v>51742.5</v>
      </c>
      <c r="D9" s="23">
        <f>D10+D22+D30+D35+D42+D51+D54+D48+D16</f>
        <v>56847.3</v>
      </c>
      <c r="E9" s="23">
        <f>E10+E22+E30+E35+E42+E51+E54+E48+E16</f>
        <v>56442</v>
      </c>
      <c r="F9" s="104">
        <f>E9/D9*100</f>
        <v>99.287037379083969</v>
      </c>
    </row>
    <row r="10" spans="1:6" s="4" customFormat="1" ht="16.5" customHeight="1">
      <c r="A10" s="24" t="s">
        <v>83</v>
      </c>
      <c r="B10" s="22" t="s">
        <v>2</v>
      </c>
      <c r="C10" s="25">
        <f>C11</f>
        <v>30187</v>
      </c>
      <c r="D10" s="25">
        <f>D11</f>
        <v>30187</v>
      </c>
      <c r="E10" s="25">
        <f>E11</f>
        <v>29587</v>
      </c>
      <c r="F10" s="23">
        <f>E10/D10*100</f>
        <v>98.012389439162547</v>
      </c>
    </row>
    <row r="11" spans="1:6" s="5" customFormat="1" ht="15" customHeight="1">
      <c r="A11" s="26" t="s">
        <v>84</v>
      </c>
      <c r="B11" s="27" t="s">
        <v>3</v>
      </c>
      <c r="C11" s="28">
        <f>C12+C13+C15+C14</f>
        <v>30187</v>
      </c>
      <c r="D11" s="28">
        <f>D12+D13+D15+D14</f>
        <v>30187</v>
      </c>
      <c r="E11" s="28">
        <f>E12+E13+E15+E14</f>
        <v>29587</v>
      </c>
      <c r="F11" s="28">
        <f>E11/D11*100</f>
        <v>98.012389439162547</v>
      </c>
    </row>
    <row r="12" spans="1:6" ht="48.75">
      <c r="A12" s="26" t="s">
        <v>85</v>
      </c>
      <c r="B12" s="27" t="s">
        <v>153</v>
      </c>
      <c r="C12" s="28">
        <v>29947</v>
      </c>
      <c r="D12" s="28">
        <v>29947</v>
      </c>
      <c r="E12" s="28">
        <v>29400</v>
      </c>
      <c r="F12" s="28">
        <f t="shared" ref="F12:F15" si="0">E12/D12*100</f>
        <v>98.173439743546936</v>
      </c>
    </row>
    <row r="13" spans="1:6" ht="60.75">
      <c r="A13" s="26" t="s">
        <v>86</v>
      </c>
      <c r="B13" s="27" t="s">
        <v>154</v>
      </c>
      <c r="C13" s="28">
        <v>120</v>
      </c>
      <c r="D13" s="28">
        <v>120</v>
      </c>
      <c r="E13" s="28">
        <v>120</v>
      </c>
      <c r="F13" s="28">
        <f t="shared" si="0"/>
        <v>100</v>
      </c>
    </row>
    <row r="14" spans="1:6" ht="24.75">
      <c r="A14" s="26" t="s">
        <v>152</v>
      </c>
      <c r="B14" s="27" t="s">
        <v>155</v>
      </c>
      <c r="C14" s="28">
        <v>100</v>
      </c>
      <c r="D14" s="28">
        <v>100</v>
      </c>
      <c r="E14" s="28">
        <v>65</v>
      </c>
      <c r="F14" s="28">
        <f t="shared" si="0"/>
        <v>65</v>
      </c>
    </row>
    <row r="15" spans="1:6" ht="48.75">
      <c r="A15" s="26" t="s">
        <v>87</v>
      </c>
      <c r="B15" s="27" t="s">
        <v>156</v>
      </c>
      <c r="C15" s="28">
        <v>20</v>
      </c>
      <c r="D15" s="28">
        <v>20</v>
      </c>
      <c r="E15" s="28">
        <v>2</v>
      </c>
      <c r="F15" s="28">
        <f t="shared" si="0"/>
        <v>10</v>
      </c>
    </row>
    <row r="16" spans="1:6" s="4" customFormat="1" ht="24">
      <c r="A16" s="24" t="s">
        <v>179</v>
      </c>
      <c r="B16" s="22" t="s">
        <v>180</v>
      </c>
      <c r="C16" s="23">
        <f>C17</f>
        <v>3863</v>
      </c>
      <c r="D16" s="23">
        <f>D17</f>
        <v>4390</v>
      </c>
      <c r="E16" s="23">
        <f>E17</f>
        <v>5075</v>
      </c>
      <c r="F16" s="23">
        <f>E16/D16*100</f>
        <v>115.60364464692483</v>
      </c>
    </row>
    <row r="17" spans="1:6" ht="24.75">
      <c r="A17" s="26" t="s">
        <v>181</v>
      </c>
      <c r="B17" s="29" t="s">
        <v>193</v>
      </c>
      <c r="C17" s="28">
        <f>SUM(C18:C21)</f>
        <v>3863</v>
      </c>
      <c r="D17" s="28">
        <f>SUM(D18:D21)</f>
        <v>4390</v>
      </c>
      <c r="E17" s="28">
        <f>SUM(E18:E21)</f>
        <v>5075</v>
      </c>
      <c r="F17" s="28">
        <f>E17/D17*100</f>
        <v>115.60364464692483</v>
      </c>
    </row>
    <row r="18" spans="1:6" ht="24.75">
      <c r="A18" s="26" t="s">
        <v>202</v>
      </c>
      <c r="B18" s="27" t="s">
        <v>203</v>
      </c>
      <c r="C18" s="28">
        <v>1452</v>
      </c>
      <c r="D18" s="28">
        <v>1452</v>
      </c>
      <c r="E18" s="28">
        <v>1580</v>
      </c>
      <c r="F18" s="28">
        <f t="shared" ref="F18:F21" si="1">E18/D18*100</f>
        <v>108.81542699724518</v>
      </c>
    </row>
    <row r="19" spans="1:6" ht="36">
      <c r="A19" s="30" t="s">
        <v>204</v>
      </c>
      <c r="B19" s="31" t="s">
        <v>205</v>
      </c>
      <c r="C19" s="28">
        <v>30</v>
      </c>
      <c r="D19" s="28">
        <v>30</v>
      </c>
      <c r="E19" s="28">
        <v>45</v>
      </c>
      <c r="F19" s="28">
        <f t="shared" si="1"/>
        <v>150</v>
      </c>
    </row>
    <row r="20" spans="1:6" ht="36">
      <c r="A20" s="30" t="s">
        <v>206</v>
      </c>
      <c r="B20" s="31" t="s">
        <v>207</v>
      </c>
      <c r="C20" s="28">
        <v>2380</v>
      </c>
      <c r="D20" s="28">
        <v>2907</v>
      </c>
      <c r="E20" s="28">
        <v>3450</v>
      </c>
      <c r="F20" s="28">
        <f>E20/D20*100</f>
        <v>118.67905056759547</v>
      </c>
    </row>
    <row r="21" spans="1:6" ht="36">
      <c r="A21" s="30" t="s">
        <v>208</v>
      </c>
      <c r="B21" s="31" t="s">
        <v>209</v>
      </c>
      <c r="C21" s="28">
        <v>1</v>
      </c>
      <c r="D21" s="28">
        <v>1</v>
      </c>
      <c r="E21" s="28"/>
      <c r="F21" s="28">
        <f t="shared" si="1"/>
        <v>0</v>
      </c>
    </row>
    <row r="22" spans="1:6" ht="14.25" customHeight="1">
      <c r="A22" s="24" t="s">
        <v>88</v>
      </c>
      <c r="B22" s="22" t="s">
        <v>4</v>
      </c>
      <c r="C22" s="25">
        <f>C23+C26+C28</f>
        <v>11571.5</v>
      </c>
      <c r="D22" s="25">
        <f>D23+D26+D28</f>
        <v>11571.5</v>
      </c>
      <c r="E22" s="25">
        <f>E23+E26+E28</f>
        <v>11488</v>
      </c>
      <c r="F22" s="23">
        <f>E22/D22*100</f>
        <v>99.278399516052374</v>
      </c>
    </row>
    <row r="23" spans="1:6" s="5" customFormat="1" ht="15.75" customHeight="1">
      <c r="A23" s="32" t="s">
        <v>89</v>
      </c>
      <c r="B23" s="33" t="s">
        <v>5</v>
      </c>
      <c r="C23" s="25">
        <f>C24+C25</f>
        <v>11563</v>
      </c>
      <c r="D23" s="25">
        <f>D24+D25</f>
        <v>11563</v>
      </c>
      <c r="E23" s="25">
        <f>E24+E25</f>
        <v>11472</v>
      </c>
      <c r="F23" s="23">
        <f>E23/D23*100</f>
        <v>99.213007005102483</v>
      </c>
    </row>
    <row r="24" spans="1:6" s="5" customFormat="1" ht="18" customHeight="1">
      <c r="A24" s="34" t="s">
        <v>134</v>
      </c>
      <c r="B24" s="35" t="s">
        <v>5</v>
      </c>
      <c r="C24" s="36">
        <v>11562</v>
      </c>
      <c r="D24" s="36">
        <v>11562</v>
      </c>
      <c r="E24" s="36">
        <v>11472</v>
      </c>
      <c r="F24" s="28">
        <f t="shared" ref="F24:F27" si="2">E24/D24*100</f>
        <v>99.221587960560456</v>
      </c>
    </row>
    <row r="25" spans="1:6" s="5" customFormat="1" ht="24">
      <c r="A25" s="34" t="s">
        <v>182</v>
      </c>
      <c r="B25" s="35" t="s">
        <v>183</v>
      </c>
      <c r="C25" s="36">
        <v>1</v>
      </c>
      <c r="D25" s="36">
        <v>1</v>
      </c>
      <c r="E25" s="36">
        <v>0</v>
      </c>
      <c r="F25" s="28">
        <f t="shared" si="2"/>
        <v>0</v>
      </c>
    </row>
    <row r="26" spans="1:6" s="5" customFormat="1" ht="15" customHeight="1">
      <c r="A26" s="32" t="s">
        <v>143</v>
      </c>
      <c r="B26" s="22" t="s">
        <v>135</v>
      </c>
      <c r="C26" s="25">
        <f>C27</f>
        <v>8.5</v>
      </c>
      <c r="D26" s="25">
        <f>D27</f>
        <v>8.5</v>
      </c>
      <c r="E26" s="25">
        <f>E27</f>
        <v>16</v>
      </c>
      <c r="F26" s="28">
        <f t="shared" si="2"/>
        <v>188.23529411764704</v>
      </c>
    </row>
    <row r="27" spans="1:6" s="5" customFormat="1" ht="15" customHeight="1">
      <c r="A27" s="34" t="s">
        <v>136</v>
      </c>
      <c r="B27" s="27" t="s">
        <v>135</v>
      </c>
      <c r="C27" s="36">
        <v>8.5</v>
      </c>
      <c r="D27" s="36">
        <v>8.5</v>
      </c>
      <c r="E27" s="36">
        <v>16</v>
      </c>
      <c r="F27" s="28">
        <f t="shared" si="2"/>
        <v>188.23529411764704</v>
      </c>
    </row>
    <row r="28" spans="1:6" s="6" customFormat="1" ht="16.5" customHeight="1">
      <c r="A28" s="32" t="s">
        <v>190</v>
      </c>
      <c r="B28" s="22" t="s">
        <v>191</v>
      </c>
      <c r="C28" s="25">
        <f>C29</f>
        <v>0</v>
      </c>
      <c r="D28" s="25">
        <f>D29</f>
        <v>0</v>
      </c>
      <c r="E28" s="25">
        <f>E29</f>
        <v>0</v>
      </c>
      <c r="F28" s="28">
        <v>0</v>
      </c>
    </row>
    <row r="29" spans="1:6" s="5" customFormat="1" ht="24.75">
      <c r="A29" s="34" t="s">
        <v>192</v>
      </c>
      <c r="B29" s="27" t="s">
        <v>194</v>
      </c>
      <c r="C29" s="36">
        <v>0</v>
      </c>
      <c r="D29" s="36">
        <v>0</v>
      </c>
      <c r="E29" s="36">
        <v>0</v>
      </c>
      <c r="F29" s="28">
        <v>0</v>
      </c>
    </row>
    <row r="30" spans="1:6" s="4" customFormat="1" ht="14.25">
      <c r="A30" s="24" t="s">
        <v>6</v>
      </c>
      <c r="B30" s="22" t="s">
        <v>7</v>
      </c>
      <c r="C30" s="25">
        <f>C31+C33</f>
        <v>1890</v>
      </c>
      <c r="D30" s="25">
        <f>D31+D33</f>
        <v>1890</v>
      </c>
      <c r="E30" s="25">
        <f>E31+E33</f>
        <v>1688</v>
      </c>
      <c r="F30" s="23">
        <f>E30/D30*100</f>
        <v>89.312169312169303</v>
      </c>
    </row>
    <row r="31" spans="1:6" ht="24.75">
      <c r="A31" s="26" t="s">
        <v>80</v>
      </c>
      <c r="B31" s="27" t="s">
        <v>8</v>
      </c>
      <c r="C31" s="36">
        <f>C32</f>
        <v>1518</v>
      </c>
      <c r="D31" s="36">
        <f>D32</f>
        <v>1518</v>
      </c>
      <c r="E31" s="36">
        <f>E32</f>
        <v>1358</v>
      </c>
      <c r="F31" s="28">
        <f t="shared" ref="F31:F34" si="3">E31/D31*100</f>
        <v>89.459815546772063</v>
      </c>
    </row>
    <row r="32" spans="1:6" ht="24.75">
      <c r="A32" s="26" t="s">
        <v>133</v>
      </c>
      <c r="B32" s="27" t="s">
        <v>9</v>
      </c>
      <c r="C32" s="36">
        <v>1518</v>
      </c>
      <c r="D32" s="36">
        <v>1518</v>
      </c>
      <c r="E32" s="36">
        <v>1358</v>
      </c>
      <c r="F32" s="28">
        <f t="shared" si="3"/>
        <v>89.459815546772063</v>
      </c>
    </row>
    <row r="33" spans="1:6" ht="25.5" customHeight="1">
      <c r="A33" s="26" t="s">
        <v>10</v>
      </c>
      <c r="B33" s="27" t="s">
        <v>11</v>
      </c>
      <c r="C33" s="36">
        <f>C34</f>
        <v>372</v>
      </c>
      <c r="D33" s="36">
        <f>D34</f>
        <v>372</v>
      </c>
      <c r="E33" s="36">
        <f>E34</f>
        <v>330</v>
      </c>
      <c r="F33" s="28">
        <f t="shared" si="3"/>
        <v>88.709677419354833</v>
      </c>
    </row>
    <row r="34" spans="1:6" ht="50.25" customHeight="1">
      <c r="A34" s="26" t="s">
        <v>157</v>
      </c>
      <c r="B34" s="27" t="s">
        <v>158</v>
      </c>
      <c r="C34" s="36">
        <v>372</v>
      </c>
      <c r="D34" s="36">
        <v>372</v>
      </c>
      <c r="E34" s="36">
        <v>330</v>
      </c>
      <c r="F34" s="28">
        <f t="shared" si="3"/>
        <v>88.709677419354833</v>
      </c>
    </row>
    <row r="35" spans="1:6" ht="24.75">
      <c r="A35" s="37" t="s">
        <v>90</v>
      </c>
      <c r="B35" s="22" t="s">
        <v>125</v>
      </c>
      <c r="C35" s="25">
        <f>C36</f>
        <v>3031</v>
      </c>
      <c r="D35" s="25">
        <f>D36</f>
        <v>5269</v>
      </c>
      <c r="E35" s="25">
        <f>E36</f>
        <v>4765</v>
      </c>
      <c r="F35" s="23">
        <f>E35/D35*100</f>
        <v>90.434617574492322</v>
      </c>
    </row>
    <row r="36" spans="1:6" ht="48">
      <c r="A36" s="38" t="s">
        <v>91</v>
      </c>
      <c r="B36" s="31" t="s">
        <v>138</v>
      </c>
      <c r="C36" s="36">
        <f>C37+C38+C40</f>
        <v>3031</v>
      </c>
      <c r="D36" s="36">
        <f>D37+D38+D41+D40</f>
        <v>5269</v>
      </c>
      <c r="E36" s="36">
        <f>E37+E38+E41+E40</f>
        <v>4765</v>
      </c>
      <c r="F36" s="28">
        <f t="shared" ref="F36:F37" si="4">E36/D36*100</f>
        <v>90.434617574492322</v>
      </c>
    </row>
    <row r="37" spans="1:6" s="4" customFormat="1" ht="39.75" customHeight="1">
      <c r="A37" s="39" t="s">
        <v>144</v>
      </c>
      <c r="B37" s="31" t="s">
        <v>145</v>
      </c>
      <c r="C37" s="36">
        <v>2448</v>
      </c>
      <c r="D37" s="36">
        <v>4686</v>
      </c>
      <c r="E37" s="36">
        <v>4185</v>
      </c>
      <c r="F37" s="28">
        <f t="shared" si="4"/>
        <v>89.30857874519846</v>
      </c>
    </row>
    <row r="38" spans="1:6" ht="48.75">
      <c r="A38" s="26" t="s">
        <v>92</v>
      </c>
      <c r="B38" s="27" t="s">
        <v>139</v>
      </c>
      <c r="C38" s="36">
        <f>C39</f>
        <v>0</v>
      </c>
      <c r="D38" s="36">
        <f>D39</f>
        <v>0</v>
      </c>
      <c r="E38" s="36">
        <f>E39</f>
        <v>0</v>
      </c>
      <c r="F38" s="28">
        <v>0</v>
      </c>
    </row>
    <row r="39" spans="1:6" ht="38.25" customHeight="1">
      <c r="A39" s="26" t="s">
        <v>93</v>
      </c>
      <c r="B39" s="27" t="s">
        <v>140</v>
      </c>
      <c r="C39" s="36">
        <v>0</v>
      </c>
      <c r="D39" s="36">
        <v>0</v>
      </c>
      <c r="E39" s="36">
        <v>0</v>
      </c>
      <c r="F39" s="28">
        <v>0</v>
      </c>
    </row>
    <row r="40" spans="1:6" ht="25.5" customHeight="1">
      <c r="A40" s="26" t="s">
        <v>355</v>
      </c>
      <c r="B40" s="27" t="s">
        <v>356</v>
      </c>
      <c r="C40" s="36">
        <v>583</v>
      </c>
      <c r="D40" s="36">
        <v>583</v>
      </c>
      <c r="E40" s="36">
        <v>580</v>
      </c>
      <c r="F40" s="28">
        <v>0</v>
      </c>
    </row>
    <row r="41" spans="1:6" ht="48.75">
      <c r="A41" s="26" t="s">
        <v>127</v>
      </c>
      <c r="B41" s="27" t="s">
        <v>146</v>
      </c>
      <c r="C41" s="36">
        <v>0</v>
      </c>
      <c r="D41" s="36">
        <v>0</v>
      </c>
      <c r="E41" s="36">
        <v>0</v>
      </c>
      <c r="F41" s="28">
        <v>0</v>
      </c>
    </row>
    <row r="42" spans="1:6" ht="16.5" customHeight="1">
      <c r="A42" s="24" t="s">
        <v>95</v>
      </c>
      <c r="B42" s="22" t="s">
        <v>12</v>
      </c>
      <c r="C42" s="25">
        <f>C43</f>
        <v>340</v>
      </c>
      <c r="D42" s="25">
        <f>D43</f>
        <v>340</v>
      </c>
      <c r="E42" s="25">
        <f>E43</f>
        <v>285</v>
      </c>
      <c r="F42" s="23">
        <f>E42/D42*100</f>
        <v>83.82352941176471</v>
      </c>
    </row>
    <row r="43" spans="1:6">
      <c r="A43" s="26" t="s">
        <v>94</v>
      </c>
      <c r="B43" s="27" t="s">
        <v>13</v>
      </c>
      <c r="C43" s="36">
        <f>SUM(C44:C47)</f>
        <v>340</v>
      </c>
      <c r="D43" s="36">
        <v>340</v>
      </c>
      <c r="E43" s="36">
        <v>285</v>
      </c>
      <c r="F43" s="28">
        <f t="shared" ref="F43:F47" si="5">E43/D43*100</f>
        <v>83.82352941176471</v>
      </c>
    </row>
    <row r="44" spans="1:6" ht="24.75">
      <c r="A44" s="39" t="s">
        <v>219</v>
      </c>
      <c r="B44" s="40" t="s">
        <v>212</v>
      </c>
      <c r="C44" s="36">
        <v>85</v>
      </c>
      <c r="D44" s="36">
        <v>85</v>
      </c>
      <c r="E44" s="36">
        <v>130</v>
      </c>
      <c r="F44" s="28">
        <f t="shared" si="5"/>
        <v>152.94117647058823</v>
      </c>
    </row>
    <row r="45" spans="1:6" ht="24.75">
      <c r="A45" s="39" t="s">
        <v>220</v>
      </c>
      <c r="B45" s="40" t="s">
        <v>213</v>
      </c>
      <c r="C45" s="36">
        <v>50</v>
      </c>
      <c r="D45" s="36">
        <v>50</v>
      </c>
      <c r="E45" s="36">
        <v>13</v>
      </c>
      <c r="F45" s="28">
        <f t="shared" si="5"/>
        <v>26</v>
      </c>
    </row>
    <row r="46" spans="1:6">
      <c r="A46" s="39" t="s">
        <v>221</v>
      </c>
      <c r="B46" s="40" t="s">
        <v>214</v>
      </c>
      <c r="C46" s="36">
        <v>8</v>
      </c>
      <c r="D46" s="36">
        <v>8</v>
      </c>
      <c r="E46" s="36">
        <v>57</v>
      </c>
      <c r="F46" s="28">
        <f t="shared" si="5"/>
        <v>712.5</v>
      </c>
    </row>
    <row r="47" spans="1:6" ht="14.25" customHeight="1">
      <c r="A47" s="39" t="s">
        <v>222</v>
      </c>
      <c r="B47" s="40" t="s">
        <v>215</v>
      </c>
      <c r="C47" s="36">
        <v>197</v>
      </c>
      <c r="D47" s="36">
        <v>197</v>
      </c>
      <c r="E47" s="36">
        <v>85</v>
      </c>
      <c r="F47" s="28">
        <f t="shared" si="5"/>
        <v>43.147208121827411</v>
      </c>
    </row>
    <row r="48" spans="1:6" s="4" customFormat="1" ht="24">
      <c r="A48" s="24" t="s">
        <v>159</v>
      </c>
      <c r="B48" s="22" t="s">
        <v>161</v>
      </c>
      <c r="C48" s="25">
        <f>C49+C50</f>
        <v>0</v>
      </c>
      <c r="D48" s="25">
        <f>D49+D50</f>
        <v>1969.8</v>
      </c>
      <c r="E48" s="25">
        <f>E49+E50</f>
        <v>2067</v>
      </c>
      <c r="F48" s="23">
        <f>E48/D48*100</f>
        <v>104.93451111787999</v>
      </c>
    </row>
    <row r="49" spans="1:6" ht="24.75">
      <c r="A49" s="26" t="s">
        <v>160</v>
      </c>
      <c r="B49" s="27" t="s">
        <v>162</v>
      </c>
      <c r="C49" s="36">
        <v>0</v>
      </c>
      <c r="D49" s="36">
        <v>0</v>
      </c>
      <c r="E49" s="36">
        <v>12</v>
      </c>
      <c r="F49" s="28">
        <v>0</v>
      </c>
    </row>
    <row r="50" spans="1:6">
      <c r="A50" s="26" t="s">
        <v>184</v>
      </c>
      <c r="B50" s="27" t="s">
        <v>185</v>
      </c>
      <c r="C50" s="36">
        <v>0</v>
      </c>
      <c r="D50" s="36">
        <v>1969.8</v>
      </c>
      <c r="E50" s="36">
        <v>2055</v>
      </c>
      <c r="F50" s="28">
        <f t="shared" ref="F50" si="6">E50/D50*100</f>
        <v>104.32531221443801</v>
      </c>
    </row>
    <row r="51" spans="1:6" s="4" customFormat="1" ht="24">
      <c r="A51" s="24" t="s">
        <v>163</v>
      </c>
      <c r="B51" s="22" t="s">
        <v>164</v>
      </c>
      <c r="C51" s="25">
        <f>C53+C52</f>
        <v>229</v>
      </c>
      <c r="D51" s="25">
        <f>D53+D52</f>
        <v>439</v>
      </c>
      <c r="E51" s="25">
        <f>E53+E52</f>
        <v>635</v>
      </c>
      <c r="F51" s="23">
        <f>E51/D51*100</f>
        <v>144.64692482915717</v>
      </c>
    </row>
    <row r="52" spans="1:6" ht="60.75">
      <c r="A52" s="26" t="s">
        <v>167</v>
      </c>
      <c r="B52" s="27" t="s">
        <v>168</v>
      </c>
      <c r="C52" s="36">
        <v>29</v>
      </c>
      <c r="D52" s="36">
        <v>29</v>
      </c>
      <c r="E52" s="36">
        <v>181</v>
      </c>
      <c r="F52" s="28">
        <f t="shared" ref="F52:F53" si="7">E52/D52*100</f>
        <v>624.13793103448279</v>
      </c>
    </row>
    <row r="53" spans="1:6" ht="24.75">
      <c r="A53" s="26" t="s">
        <v>147</v>
      </c>
      <c r="B53" s="27" t="s">
        <v>79</v>
      </c>
      <c r="C53" s="36">
        <v>200</v>
      </c>
      <c r="D53" s="36">
        <v>410</v>
      </c>
      <c r="E53" s="36">
        <v>454</v>
      </c>
      <c r="F53" s="28">
        <f t="shared" si="7"/>
        <v>110.73170731707319</v>
      </c>
    </row>
    <row r="54" spans="1:6" s="4" customFormat="1" ht="14.25">
      <c r="A54" s="24" t="s">
        <v>14</v>
      </c>
      <c r="B54" s="22" t="s">
        <v>15</v>
      </c>
      <c r="C54" s="25">
        <f>C55+C60+C63+C67+C65+C66+C58+C59+C64</f>
        <v>631</v>
      </c>
      <c r="D54" s="25">
        <f>D55+D60+D63+D67+D65+D66+D58+D59+D64</f>
        <v>791</v>
      </c>
      <c r="E54" s="25">
        <f>E55+E60+E63+E67+E65+E66+E58+E59+E64</f>
        <v>852</v>
      </c>
      <c r="F54" s="23">
        <f>E54/D54*100</f>
        <v>107.71175726927939</v>
      </c>
    </row>
    <row r="55" spans="1:6">
      <c r="A55" s="26" t="s">
        <v>96</v>
      </c>
      <c r="B55" s="27" t="s">
        <v>16</v>
      </c>
      <c r="C55" s="36">
        <f>C56+C57</f>
        <v>17</v>
      </c>
      <c r="D55" s="36">
        <f>D56+D57</f>
        <v>17</v>
      </c>
      <c r="E55" s="36">
        <f>E56+E57</f>
        <v>14</v>
      </c>
      <c r="F55" s="28">
        <f t="shared" ref="F55:F119" si="8">E55/D55*100</f>
        <v>82.35294117647058</v>
      </c>
    </row>
    <row r="56" spans="1:6" ht="48.75">
      <c r="A56" s="26" t="s">
        <v>97</v>
      </c>
      <c r="B56" s="27" t="s">
        <v>141</v>
      </c>
      <c r="C56" s="36">
        <v>15</v>
      </c>
      <c r="D56" s="36">
        <v>15</v>
      </c>
      <c r="E56" s="36">
        <v>10</v>
      </c>
      <c r="F56" s="28">
        <f t="shared" si="8"/>
        <v>66.666666666666657</v>
      </c>
    </row>
    <row r="57" spans="1:6" ht="26.25" customHeight="1">
      <c r="A57" s="26" t="s">
        <v>98</v>
      </c>
      <c r="B57" s="27" t="s">
        <v>17</v>
      </c>
      <c r="C57" s="36">
        <v>2</v>
      </c>
      <c r="D57" s="36">
        <v>2</v>
      </c>
      <c r="E57" s="36">
        <v>4</v>
      </c>
      <c r="F57" s="28">
        <f t="shared" si="8"/>
        <v>200</v>
      </c>
    </row>
    <row r="58" spans="1:6" ht="39" customHeight="1">
      <c r="A58" s="26" t="s">
        <v>186</v>
      </c>
      <c r="B58" s="27" t="s">
        <v>187</v>
      </c>
      <c r="C58" s="36">
        <v>25</v>
      </c>
      <c r="D58" s="36">
        <v>25</v>
      </c>
      <c r="E58" s="36">
        <v>20</v>
      </c>
      <c r="F58" s="28">
        <f t="shared" si="8"/>
        <v>80</v>
      </c>
    </row>
    <row r="59" spans="1:6" ht="38.25" customHeight="1">
      <c r="A59" s="26" t="s">
        <v>188</v>
      </c>
      <c r="B59" s="27" t="s">
        <v>189</v>
      </c>
      <c r="C59" s="36">
        <v>35</v>
      </c>
      <c r="D59" s="36">
        <v>35</v>
      </c>
      <c r="E59" s="36">
        <v>38</v>
      </c>
      <c r="F59" s="28">
        <f t="shared" si="8"/>
        <v>108.57142857142857</v>
      </c>
    </row>
    <row r="60" spans="1:6" ht="36.75" customHeight="1">
      <c r="A60" s="26" t="s">
        <v>148</v>
      </c>
      <c r="B60" s="27" t="s">
        <v>81</v>
      </c>
      <c r="C60" s="36">
        <v>10</v>
      </c>
      <c r="D60" s="36">
        <f>D61+D62</f>
        <v>10</v>
      </c>
      <c r="E60" s="36">
        <v>1</v>
      </c>
      <c r="F60" s="28">
        <f t="shared" si="8"/>
        <v>10</v>
      </c>
    </row>
    <row r="61" spans="1:6" ht="24.75">
      <c r="A61" s="39" t="s">
        <v>142</v>
      </c>
      <c r="B61" s="41" t="s">
        <v>169</v>
      </c>
      <c r="C61" s="42">
        <v>0</v>
      </c>
      <c r="D61" s="42">
        <v>0</v>
      </c>
      <c r="E61" s="42">
        <v>0</v>
      </c>
      <c r="F61" s="28">
        <v>0</v>
      </c>
    </row>
    <row r="62" spans="1:6">
      <c r="A62" s="39" t="s">
        <v>137</v>
      </c>
      <c r="B62" s="43" t="s">
        <v>170</v>
      </c>
      <c r="C62" s="42">
        <v>10</v>
      </c>
      <c r="D62" s="42">
        <v>10</v>
      </c>
      <c r="E62" s="42">
        <v>1</v>
      </c>
      <c r="F62" s="28">
        <f t="shared" si="8"/>
        <v>10</v>
      </c>
    </row>
    <row r="63" spans="1:6" s="5" customFormat="1" ht="36.75">
      <c r="A63" s="26" t="s">
        <v>99</v>
      </c>
      <c r="B63" s="27" t="s">
        <v>18</v>
      </c>
      <c r="C63" s="36">
        <v>10</v>
      </c>
      <c r="D63" s="36">
        <v>10</v>
      </c>
      <c r="E63" s="36">
        <v>60</v>
      </c>
      <c r="F63" s="28">
        <f t="shared" si="8"/>
        <v>600</v>
      </c>
    </row>
    <row r="64" spans="1:6" s="5" customFormat="1" ht="26.25" customHeight="1">
      <c r="A64" s="26" t="s">
        <v>357</v>
      </c>
      <c r="B64" s="27" t="s">
        <v>358</v>
      </c>
      <c r="C64" s="36">
        <v>3</v>
      </c>
      <c r="D64" s="36">
        <v>163</v>
      </c>
      <c r="E64" s="36">
        <v>120</v>
      </c>
      <c r="F64" s="28">
        <v>0</v>
      </c>
    </row>
    <row r="65" spans="1:6" s="5" customFormat="1" ht="25.5" customHeight="1">
      <c r="A65" s="26" t="s">
        <v>385</v>
      </c>
      <c r="B65" s="27" t="s">
        <v>384</v>
      </c>
      <c r="C65" s="36">
        <v>0</v>
      </c>
      <c r="D65" s="36">
        <v>0</v>
      </c>
      <c r="E65" s="36">
        <v>6</v>
      </c>
      <c r="F65" s="28">
        <v>0</v>
      </c>
    </row>
    <row r="66" spans="1:6" s="5" customFormat="1" ht="36.75">
      <c r="A66" s="26" t="s">
        <v>165</v>
      </c>
      <c r="B66" s="27" t="s">
        <v>166</v>
      </c>
      <c r="C66" s="36">
        <v>97</v>
      </c>
      <c r="D66" s="36">
        <v>97</v>
      </c>
      <c r="E66" s="36">
        <v>148</v>
      </c>
      <c r="F66" s="28">
        <f t="shared" si="8"/>
        <v>152.57731958762886</v>
      </c>
    </row>
    <row r="67" spans="1:6" ht="28.5" customHeight="1">
      <c r="A67" s="44" t="s">
        <v>19</v>
      </c>
      <c r="B67" s="27" t="s">
        <v>23</v>
      </c>
      <c r="C67" s="36">
        <f>C124</f>
        <v>434</v>
      </c>
      <c r="D67" s="36">
        <f>D124</f>
        <v>434</v>
      </c>
      <c r="E67" s="36">
        <f>E124</f>
        <v>445</v>
      </c>
      <c r="F67" s="28">
        <f t="shared" si="8"/>
        <v>102.53456221198157</v>
      </c>
    </row>
    <row r="68" spans="1:6" s="5" customFormat="1" ht="15" hidden="1" customHeight="1">
      <c r="A68" s="44" t="s">
        <v>20</v>
      </c>
      <c r="B68" s="27"/>
      <c r="C68" s="36">
        <v>20</v>
      </c>
      <c r="D68" s="36">
        <v>20</v>
      </c>
      <c r="E68" s="36">
        <v>20</v>
      </c>
      <c r="F68" s="28">
        <f t="shared" si="8"/>
        <v>100</v>
      </c>
    </row>
    <row r="69" spans="1:6" ht="15" hidden="1" customHeight="1">
      <c r="A69" s="44" t="s">
        <v>21</v>
      </c>
      <c r="B69" s="27"/>
      <c r="C69" s="36">
        <v>95</v>
      </c>
      <c r="D69" s="36">
        <v>95</v>
      </c>
      <c r="E69" s="36">
        <v>95</v>
      </c>
      <c r="F69" s="28">
        <f t="shared" si="8"/>
        <v>100</v>
      </c>
    </row>
    <row r="70" spans="1:6" ht="15" hidden="1" customHeight="1">
      <c r="A70" s="44" t="s">
        <v>22</v>
      </c>
      <c r="B70" s="27"/>
      <c r="C70" s="36">
        <v>15</v>
      </c>
      <c r="D70" s="36">
        <v>15</v>
      </c>
      <c r="E70" s="36">
        <v>15</v>
      </c>
      <c r="F70" s="28">
        <f t="shared" si="8"/>
        <v>100</v>
      </c>
    </row>
    <row r="71" spans="1:6" ht="15" hidden="1" customHeight="1">
      <c r="A71" s="44" t="s">
        <v>76</v>
      </c>
      <c r="B71" s="27"/>
      <c r="C71" s="36">
        <v>100</v>
      </c>
      <c r="D71" s="36">
        <v>100</v>
      </c>
      <c r="E71" s="36">
        <v>100</v>
      </c>
      <c r="F71" s="28">
        <f t="shared" si="8"/>
        <v>100</v>
      </c>
    </row>
    <row r="72" spans="1:6" ht="15" hidden="1" customHeight="1">
      <c r="A72" s="44" t="s">
        <v>24</v>
      </c>
      <c r="B72" s="27"/>
      <c r="C72" s="36">
        <v>15</v>
      </c>
      <c r="D72" s="36">
        <v>15</v>
      </c>
      <c r="E72" s="36">
        <v>15</v>
      </c>
      <c r="F72" s="28">
        <f t="shared" si="8"/>
        <v>100</v>
      </c>
    </row>
    <row r="73" spans="1:6" ht="15" hidden="1" customHeight="1">
      <c r="A73" s="44" t="s">
        <v>77</v>
      </c>
      <c r="B73" s="27"/>
      <c r="C73" s="36">
        <v>60</v>
      </c>
      <c r="D73" s="36">
        <v>60</v>
      </c>
      <c r="E73" s="36">
        <v>60</v>
      </c>
      <c r="F73" s="28">
        <f t="shared" si="8"/>
        <v>100</v>
      </c>
    </row>
    <row r="74" spans="1:6" ht="15" hidden="1" customHeight="1">
      <c r="A74" s="44" t="s">
        <v>78</v>
      </c>
      <c r="B74" s="27"/>
      <c r="C74" s="36">
        <v>120</v>
      </c>
      <c r="D74" s="36">
        <v>120</v>
      </c>
      <c r="E74" s="36">
        <v>120</v>
      </c>
      <c r="F74" s="28">
        <f t="shared" si="8"/>
        <v>100</v>
      </c>
    </row>
    <row r="75" spans="1:6" ht="36" hidden="1" customHeight="1">
      <c r="A75" s="44" t="s">
        <v>25</v>
      </c>
      <c r="B75" s="45" t="s">
        <v>26</v>
      </c>
      <c r="C75" s="36"/>
      <c r="D75" s="36"/>
      <c r="E75" s="36"/>
      <c r="F75" s="28" t="e">
        <f t="shared" si="8"/>
        <v>#DIV/0!</v>
      </c>
    </row>
    <row r="76" spans="1:6" ht="60.75" hidden="1" customHeight="1">
      <c r="A76" s="44" t="s">
        <v>25</v>
      </c>
      <c r="B76" s="27" t="s">
        <v>27</v>
      </c>
      <c r="C76" s="36"/>
      <c r="D76" s="36"/>
      <c r="E76" s="36"/>
      <c r="F76" s="28" t="e">
        <f t="shared" si="8"/>
        <v>#DIV/0!</v>
      </c>
    </row>
    <row r="77" spans="1:6" ht="48" hidden="1" customHeight="1">
      <c r="A77" s="44" t="s">
        <v>28</v>
      </c>
      <c r="B77" s="46" t="s">
        <v>29</v>
      </c>
      <c r="C77" s="36"/>
      <c r="D77" s="36"/>
      <c r="E77" s="36"/>
      <c r="F77" s="28" t="e">
        <f t="shared" si="8"/>
        <v>#DIV/0!</v>
      </c>
    </row>
    <row r="78" spans="1:6" ht="24" hidden="1" customHeight="1">
      <c r="A78" s="44" t="s">
        <v>30</v>
      </c>
      <c r="B78" s="46" t="s">
        <v>31</v>
      </c>
      <c r="C78" s="36"/>
      <c r="D78" s="36"/>
      <c r="E78" s="36"/>
      <c r="F78" s="28" t="e">
        <f t="shared" si="8"/>
        <v>#DIV/0!</v>
      </c>
    </row>
    <row r="79" spans="1:6" ht="36" hidden="1" customHeight="1">
      <c r="A79" s="44" t="s">
        <v>32</v>
      </c>
      <c r="B79" s="46" t="s">
        <v>33</v>
      </c>
      <c r="C79" s="28"/>
      <c r="D79" s="28"/>
      <c r="E79" s="28"/>
      <c r="F79" s="28" t="e">
        <f t="shared" si="8"/>
        <v>#DIV/0!</v>
      </c>
    </row>
    <row r="80" spans="1:6" ht="60" hidden="1" customHeight="1">
      <c r="A80" s="44" t="s">
        <v>34</v>
      </c>
      <c r="B80" s="46" t="s">
        <v>35</v>
      </c>
      <c r="C80" s="28"/>
      <c r="D80" s="28"/>
      <c r="E80" s="28"/>
      <c r="F80" s="28" t="e">
        <f t="shared" si="8"/>
        <v>#DIV/0!</v>
      </c>
    </row>
    <row r="81" spans="1:6" s="5" customFormat="1" ht="60" hidden="1" customHeight="1">
      <c r="A81" s="44" t="s">
        <v>36</v>
      </c>
      <c r="B81" s="46" t="s">
        <v>37</v>
      </c>
      <c r="C81" s="28"/>
      <c r="D81" s="28"/>
      <c r="E81" s="28"/>
      <c r="F81" s="28" t="e">
        <f t="shared" si="8"/>
        <v>#DIV/0!</v>
      </c>
    </row>
    <row r="82" spans="1:6" ht="36" hidden="1" customHeight="1">
      <c r="A82" s="44" t="s">
        <v>38</v>
      </c>
      <c r="B82" s="46" t="s">
        <v>39</v>
      </c>
      <c r="C82" s="28"/>
      <c r="D82" s="28"/>
      <c r="E82" s="28"/>
      <c r="F82" s="28" t="e">
        <f t="shared" si="8"/>
        <v>#DIV/0!</v>
      </c>
    </row>
    <row r="83" spans="1:6" ht="15" hidden="1" customHeight="1">
      <c r="A83" s="47" t="s">
        <v>40</v>
      </c>
      <c r="B83" s="48" t="s">
        <v>41</v>
      </c>
      <c r="C83" s="49"/>
      <c r="D83" s="49"/>
      <c r="E83" s="49"/>
      <c r="F83" s="28" t="e">
        <f t="shared" si="8"/>
        <v>#DIV/0!</v>
      </c>
    </row>
    <row r="84" spans="1:6" ht="15" hidden="1" customHeight="1">
      <c r="A84" s="44" t="s">
        <v>42</v>
      </c>
      <c r="B84" s="27" t="s">
        <v>43</v>
      </c>
      <c r="C84" s="28"/>
      <c r="D84" s="28"/>
      <c r="E84" s="28"/>
      <c r="F84" s="28" t="e">
        <f t="shared" si="8"/>
        <v>#DIV/0!</v>
      </c>
    </row>
    <row r="85" spans="1:6" ht="36.75" hidden="1" customHeight="1">
      <c r="A85" s="44" t="s">
        <v>44</v>
      </c>
      <c r="B85" s="27" t="s">
        <v>45</v>
      </c>
      <c r="C85" s="28"/>
      <c r="D85" s="28"/>
      <c r="E85" s="28"/>
      <c r="F85" s="28" t="e">
        <f t="shared" si="8"/>
        <v>#DIV/0!</v>
      </c>
    </row>
    <row r="86" spans="1:6" ht="48" hidden="1" customHeight="1">
      <c r="A86" s="44" t="s">
        <v>46</v>
      </c>
      <c r="B86" s="46" t="s">
        <v>47</v>
      </c>
      <c r="C86" s="28"/>
      <c r="D86" s="28"/>
      <c r="E86" s="28"/>
      <c r="F86" s="28" t="e">
        <f t="shared" si="8"/>
        <v>#DIV/0!</v>
      </c>
    </row>
    <row r="87" spans="1:6" ht="36" hidden="1">
      <c r="A87" s="44"/>
      <c r="B87" s="46" t="s">
        <v>48</v>
      </c>
      <c r="C87" s="28"/>
      <c r="D87" s="28"/>
      <c r="E87" s="28"/>
      <c r="F87" s="28" t="e">
        <f t="shared" si="8"/>
        <v>#DIV/0!</v>
      </c>
    </row>
    <row r="88" spans="1:6" ht="24" hidden="1">
      <c r="A88" s="44"/>
      <c r="B88" s="46" t="s">
        <v>49</v>
      </c>
      <c r="C88" s="28"/>
      <c r="D88" s="28"/>
      <c r="E88" s="28"/>
      <c r="F88" s="28" t="e">
        <f t="shared" si="8"/>
        <v>#DIV/0!</v>
      </c>
    </row>
    <row r="89" spans="1:6" ht="24" hidden="1">
      <c r="A89" s="44"/>
      <c r="B89" s="46" t="s">
        <v>50</v>
      </c>
      <c r="C89" s="28"/>
      <c r="D89" s="28"/>
      <c r="E89" s="28"/>
      <c r="F89" s="28" t="e">
        <f t="shared" si="8"/>
        <v>#DIV/0!</v>
      </c>
    </row>
    <row r="90" spans="1:6" ht="15" hidden="1" customHeight="1">
      <c r="A90" s="44"/>
      <c r="B90" s="50" t="s">
        <v>51</v>
      </c>
      <c r="C90" s="28"/>
      <c r="D90" s="28"/>
      <c r="E90" s="28"/>
      <c r="F90" s="28" t="e">
        <f t="shared" si="8"/>
        <v>#DIV/0!</v>
      </c>
    </row>
    <row r="91" spans="1:6" ht="24" hidden="1" customHeight="1">
      <c r="A91" s="44"/>
      <c r="B91" s="50" t="s">
        <v>52</v>
      </c>
      <c r="C91" s="28"/>
      <c r="D91" s="28"/>
      <c r="E91" s="28"/>
      <c r="F91" s="28" t="e">
        <f t="shared" si="8"/>
        <v>#DIV/0!</v>
      </c>
    </row>
    <row r="92" spans="1:6" ht="24.75" hidden="1" customHeight="1">
      <c r="A92" s="47" t="s">
        <v>53</v>
      </c>
      <c r="B92" s="48" t="s">
        <v>54</v>
      </c>
      <c r="C92" s="49"/>
      <c r="D92" s="49"/>
      <c r="E92" s="49"/>
      <c r="F92" s="28" t="e">
        <f t="shared" si="8"/>
        <v>#DIV/0!</v>
      </c>
    </row>
    <row r="93" spans="1:6" ht="24.75" hidden="1" customHeight="1">
      <c r="A93" s="44" t="s">
        <v>55</v>
      </c>
      <c r="B93" s="27" t="s">
        <v>56</v>
      </c>
      <c r="C93" s="28"/>
      <c r="D93" s="28"/>
      <c r="E93" s="28"/>
      <c r="F93" s="28" t="e">
        <f t="shared" si="8"/>
        <v>#DIV/0!</v>
      </c>
    </row>
    <row r="94" spans="1:6" ht="15" hidden="1" customHeight="1">
      <c r="A94" s="44" t="s">
        <v>57</v>
      </c>
      <c r="B94" s="27" t="s">
        <v>58</v>
      </c>
      <c r="C94" s="28"/>
      <c r="D94" s="28"/>
      <c r="E94" s="28"/>
      <c r="F94" s="28" t="e">
        <f t="shared" si="8"/>
        <v>#DIV/0!</v>
      </c>
    </row>
    <row r="95" spans="1:6" ht="15" hidden="1" customHeight="1">
      <c r="A95" s="44" t="s">
        <v>59</v>
      </c>
      <c r="B95" s="27" t="s">
        <v>60</v>
      </c>
      <c r="C95" s="28"/>
      <c r="D95" s="28"/>
      <c r="E95" s="28"/>
      <c r="F95" s="28" t="e">
        <f t="shared" si="8"/>
        <v>#DIV/0!</v>
      </c>
    </row>
    <row r="96" spans="1:6" ht="36.75" hidden="1">
      <c r="A96" s="44"/>
      <c r="B96" s="27" t="s">
        <v>61</v>
      </c>
      <c r="C96" s="28"/>
      <c r="D96" s="28"/>
      <c r="E96" s="28"/>
      <c r="F96" s="28" t="e">
        <f t="shared" si="8"/>
        <v>#DIV/0!</v>
      </c>
    </row>
    <row r="97" spans="1:6" ht="36.75" hidden="1">
      <c r="A97" s="44"/>
      <c r="B97" s="27" t="s">
        <v>62</v>
      </c>
      <c r="C97" s="51"/>
      <c r="D97" s="51"/>
      <c r="E97" s="51"/>
      <c r="F97" s="28" t="e">
        <f t="shared" si="8"/>
        <v>#DIV/0!</v>
      </c>
    </row>
    <row r="98" spans="1:6" ht="60" hidden="1" customHeight="1">
      <c r="A98" s="44"/>
      <c r="B98" s="46" t="s">
        <v>63</v>
      </c>
      <c r="C98" s="51"/>
      <c r="D98" s="51"/>
      <c r="E98" s="51"/>
      <c r="F98" s="28" t="e">
        <f t="shared" si="8"/>
        <v>#DIV/0!</v>
      </c>
    </row>
    <row r="99" spans="1:6" ht="15" hidden="1" customHeight="1">
      <c r="A99" s="44"/>
      <c r="B99" s="50" t="s">
        <v>64</v>
      </c>
      <c r="C99" s="51"/>
      <c r="D99" s="51"/>
      <c r="E99" s="51"/>
      <c r="F99" s="28" t="e">
        <f t="shared" si="8"/>
        <v>#DIV/0!</v>
      </c>
    </row>
    <row r="100" spans="1:6" ht="15" hidden="1" customHeight="1">
      <c r="A100" s="52"/>
      <c r="B100" s="50" t="s">
        <v>65</v>
      </c>
      <c r="C100" s="51"/>
      <c r="D100" s="51"/>
      <c r="E100" s="51"/>
      <c r="F100" s="28" t="e">
        <f t="shared" si="8"/>
        <v>#DIV/0!</v>
      </c>
    </row>
    <row r="101" spans="1:6" ht="15" hidden="1" customHeight="1">
      <c r="A101" s="52"/>
      <c r="B101" s="50" t="s">
        <v>66</v>
      </c>
      <c r="C101" s="51"/>
      <c r="D101" s="51"/>
      <c r="E101" s="51"/>
      <c r="F101" s="28" t="e">
        <f t="shared" si="8"/>
        <v>#DIV/0!</v>
      </c>
    </row>
    <row r="102" spans="1:6" ht="36" hidden="1" customHeight="1">
      <c r="A102" s="53" t="s">
        <v>67</v>
      </c>
      <c r="B102" s="54" t="s">
        <v>68</v>
      </c>
      <c r="C102" s="55"/>
      <c r="D102" s="55"/>
      <c r="E102" s="55"/>
      <c r="F102" s="28" t="e">
        <f t="shared" si="8"/>
        <v>#DIV/0!</v>
      </c>
    </row>
    <row r="103" spans="1:6" ht="48" hidden="1" customHeight="1">
      <c r="A103" s="52" t="s">
        <v>69</v>
      </c>
      <c r="B103" s="50" t="s">
        <v>70</v>
      </c>
      <c r="C103" s="51"/>
      <c r="D103" s="51"/>
      <c r="E103" s="51"/>
      <c r="F103" s="28" t="e">
        <f t="shared" si="8"/>
        <v>#DIV/0!</v>
      </c>
    </row>
    <row r="104" spans="1:6" ht="15" hidden="1" customHeight="1">
      <c r="A104" s="56" t="s">
        <v>71</v>
      </c>
      <c r="B104" s="22" t="s">
        <v>72</v>
      </c>
      <c r="C104" s="51"/>
      <c r="D104" s="51"/>
      <c r="E104" s="51"/>
      <c r="F104" s="28" t="e">
        <f t="shared" si="8"/>
        <v>#DIV/0!</v>
      </c>
    </row>
    <row r="105" spans="1:6" hidden="1">
      <c r="A105" s="44" t="s">
        <v>73</v>
      </c>
      <c r="B105" s="27" t="s">
        <v>74</v>
      </c>
      <c r="C105" s="51"/>
      <c r="D105" s="51"/>
      <c r="E105" s="51"/>
      <c r="F105" s="28" t="e">
        <f t="shared" si="8"/>
        <v>#DIV/0!</v>
      </c>
    </row>
    <row r="106" spans="1:6" hidden="1">
      <c r="A106" s="56" t="s">
        <v>75</v>
      </c>
      <c r="B106" s="27"/>
      <c r="C106" s="57" t="e">
        <f>C9+#REF!+C102</f>
        <v>#REF!</v>
      </c>
      <c r="D106" s="57" t="e">
        <f>D9+#REF!+D102</f>
        <v>#REF!</v>
      </c>
      <c r="E106" s="57" t="e">
        <f>E9+#REF!+E102</f>
        <v>#REF!</v>
      </c>
      <c r="F106" s="28" t="e">
        <f t="shared" si="8"/>
        <v>#REF!</v>
      </c>
    </row>
    <row r="107" spans="1:6" hidden="1">
      <c r="A107" s="58"/>
      <c r="B107" s="59"/>
      <c r="C107" s="51"/>
      <c r="D107" s="51"/>
      <c r="E107" s="51"/>
      <c r="F107" s="28" t="e">
        <f t="shared" si="8"/>
        <v>#DIV/0!</v>
      </c>
    </row>
    <row r="108" spans="1:6" hidden="1">
      <c r="A108" s="58"/>
      <c r="B108" s="59"/>
      <c r="C108" s="51"/>
      <c r="D108" s="51"/>
      <c r="E108" s="51"/>
      <c r="F108" s="28" t="e">
        <f t="shared" si="8"/>
        <v>#DIV/0!</v>
      </c>
    </row>
    <row r="109" spans="1:6" hidden="1">
      <c r="A109" s="58"/>
      <c r="B109" s="59"/>
      <c r="C109" s="51"/>
      <c r="D109" s="51"/>
      <c r="E109" s="51"/>
      <c r="F109" s="28" t="e">
        <f t="shared" si="8"/>
        <v>#DIV/0!</v>
      </c>
    </row>
    <row r="110" spans="1:6" hidden="1">
      <c r="A110" s="58"/>
      <c r="B110" s="59"/>
      <c r="C110" s="51"/>
      <c r="D110" s="51"/>
      <c r="E110" s="51"/>
      <c r="F110" s="28" t="e">
        <f t="shared" si="8"/>
        <v>#DIV/0!</v>
      </c>
    </row>
    <row r="111" spans="1:6" hidden="1">
      <c r="A111" s="58"/>
      <c r="B111" s="59"/>
      <c r="C111" s="51"/>
      <c r="D111" s="51"/>
      <c r="E111" s="51"/>
      <c r="F111" s="28" t="e">
        <f t="shared" si="8"/>
        <v>#DIV/0!</v>
      </c>
    </row>
    <row r="112" spans="1:6" hidden="1">
      <c r="A112" s="58"/>
      <c r="B112" s="59"/>
      <c r="C112" s="51"/>
      <c r="D112" s="51"/>
      <c r="E112" s="51"/>
      <c r="F112" s="28" t="e">
        <f t="shared" si="8"/>
        <v>#DIV/0!</v>
      </c>
    </row>
    <row r="113" spans="1:6" hidden="1">
      <c r="A113" s="58"/>
      <c r="B113" s="59"/>
      <c r="C113" s="51"/>
      <c r="D113" s="51"/>
      <c r="E113" s="51"/>
      <c r="F113" s="28" t="e">
        <f t="shared" si="8"/>
        <v>#DIV/0!</v>
      </c>
    </row>
    <row r="114" spans="1:6" hidden="1">
      <c r="A114" s="58"/>
      <c r="B114" s="59"/>
      <c r="C114" s="51"/>
      <c r="D114" s="51"/>
      <c r="E114" s="51"/>
      <c r="F114" s="28" t="e">
        <f t="shared" si="8"/>
        <v>#DIV/0!</v>
      </c>
    </row>
    <row r="115" spans="1:6" hidden="1">
      <c r="A115" s="58"/>
      <c r="B115" s="59"/>
      <c r="C115" s="51"/>
      <c r="D115" s="51"/>
      <c r="E115" s="51"/>
      <c r="F115" s="28" t="e">
        <f t="shared" si="8"/>
        <v>#DIV/0!</v>
      </c>
    </row>
    <row r="116" spans="1:6" hidden="1">
      <c r="A116" s="58"/>
      <c r="B116" s="59"/>
      <c r="C116" s="51"/>
      <c r="D116" s="51"/>
      <c r="E116" s="51"/>
      <c r="F116" s="28" t="e">
        <f t="shared" si="8"/>
        <v>#DIV/0!</v>
      </c>
    </row>
    <row r="117" spans="1:6" hidden="1">
      <c r="A117" s="58"/>
      <c r="B117" s="59"/>
      <c r="C117" s="51"/>
      <c r="D117" s="51"/>
      <c r="E117" s="51"/>
      <c r="F117" s="28" t="e">
        <f t="shared" si="8"/>
        <v>#DIV/0!</v>
      </c>
    </row>
    <row r="118" spans="1:6" hidden="1">
      <c r="A118" s="58"/>
      <c r="B118" s="59"/>
      <c r="C118" s="51"/>
      <c r="D118" s="51"/>
      <c r="E118" s="51"/>
      <c r="F118" s="28" t="e">
        <f t="shared" si="8"/>
        <v>#DIV/0!</v>
      </c>
    </row>
    <row r="119" spans="1:6" hidden="1">
      <c r="A119" s="58"/>
      <c r="B119" s="59"/>
      <c r="C119" s="51"/>
      <c r="D119" s="51"/>
      <c r="E119" s="51"/>
      <c r="F119" s="28" t="e">
        <f t="shared" si="8"/>
        <v>#DIV/0!</v>
      </c>
    </row>
    <row r="120" spans="1:6" hidden="1">
      <c r="A120" s="58"/>
      <c r="B120" s="59"/>
      <c r="C120" s="51"/>
      <c r="D120" s="51"/>
      <c r="E120" s="51"/>
      <c r="F120" s="28" t="e">
        <f t="shared" ref="F120:F124" si="9">E120/D120*100</f>
        <v>#DIV/0!</v>
      </c>
    </row>
    <row r="121" spans="1:6" hidden="1">
      <c r="A121" s="58"/>
      <c r="B121" s="59"/>
      <c r="C121" s="51"/>
      <c r="D121" s="51"/>
      <c r="E121" s="51"/>
      <c r="F121" s="28" t="e">
        <f t="shared" si="9"/>
        <v>#DIV/0!</v>
      </c>
    </row>
    <row r="122" spans="1:6" hidden="1">
      <c r="A122" s="58"/>
      <c r="B122" s="59"/>
      <c r="C122" s="51"/>
      <c r="D122" s="51"/>
      <c r="E122" s="51"/>
      <c r="F122" s="28" t="e">
        <f t="shared" si="9"/>
        <v>#DIV/0!</v>
      </c>
    </row>
    <row r="123" spans="1:6" hidden="1">
      <c r="A123" s="58"/>
      <c r="B123" s="59"/>
      <c r="C123" s="51"/>
      <c r="D123" s="51"/>
      <c r="E123" s="51"/>
      <c r="F123" s="28" t="e">
        <f t="shared" si="9"/>
        <v>#DIV/0!</v>
      </c>
    </row>
    <row r="124" spans="1:6" ht="24.75">
      <c r="A124" s="44" t="s">
        <v>236</v>
      </c>
      <c r="B124" s="27" t="s">
        <v>237</v>
      </c>
      <c r="C124" s="28">
        <v>434</v>
      </c>
      <c r="D124" s="28">
        <v>434</v>
      </c>
      <c r="E124" s="28">
        <v>445</v>
      </c>
      <c r="F124" s="28">
        <f t="shared" si="9"/>
        <v>102.53456221198157</v>
      </c>
    </row>
    <row r="125" spans="1:6" s="4" customFormat="1" ht="14.25">
      <c r="A125" s="60" t="s">
        <v>229</v>
      </c>
      <c r="B125" s="61" t="s">
        <v>230</v>
      </c>
      <c r="C125" s="23">
        <f>C126+C182+C184</f>
        <v>371945.19999999995</v>
      </c>
      <c r="D125" s="23">
        <f>D126+D182+D184</f>
        <v>398628.20300000004</v>
      </c>
      <c r="E125" s="23">
        <f>E126+E182+E184</f>
        <v>398179.74400000001</v>
      </c>
      <c r="F125" s="104">
        <f>E125/D125*100</f>
        <v>99.887499430139414</v>
      </c>
    </row>
    <row r="126" spans="1:6" ht="24.75">
      <c r="A126" s="56" t="s">
        <v>115</v>
      </c>
      <c r="B126" s="22" t="s">
        <v>103</v>
      </c>
      <c r="C126" s="23">
        <f>C127+C129+C155+C173</f>
        <v>371945.19999999995</v>
      </c>
      <c r="D126" s="23">
        <f>D127+D129+D155+D173</f>
        <v>398965.80300000001</v>
      </c>
      <c r="E126" s="23">
        <f>E127+E129+E155+E173</f>
        <v>398517.24400000001</v>
      </c>
      <c r="F126" s="104">
        <f>E126/D126*100</f>
        <v>99.887569561945639</v>
      </c>
    </row>
    <row r="127" spans="1:6" ht="24.75">
      <c r="A127" s="62" t="s">
        <v>116</v>
      </c>
      <c r="B127" s="63" t="s">
        <v>104</v>
      </c>
      <c r="C127" s="64">
        <f>C128</f>
        <v>28175.200000000001</v>
      </c>
      <c r="D127" s="64">
        <f>D128</f>
        <v>28175.200000000001</v>
      </c>
      <c r="E127" s="64">
        <f>E128</f>
        <v>28175.200000000001</v>
      </c>
      <c r="F127" s="106">
        <f>E127/D127*100</f>
        <v>100</v>
      </c>
    </row>
    <row r="128" spans="1:6" ht="24.75">
      <c r="A128" s="26" t="s">
        <v>126</v>
      </c>
      <c r="B128" s="27" t="s">
        <v>113</v>
      </c>
      <c r="C128" s="28">
        <v>28175.200000000001</v>
      </c>
      <c r="D128" s="28">
        <v>28175.200000000001</v>
      </c>
      <c r="E128" s="28">
        <v>28175.200000000001</v>
      </c>
      <c r="F128" s="107">
        <f t="shared" ref="F128" si="10">E128/D128*100</f>
        <v>100</v>
      </c>
    </row>
    <row r="129" spans="1:6" ht="24.75">
      <c r="A129" s="62" t="s">
        <v>117</v>
      </c>
      <c r="B129" s="63" t="s">
        <v>105</v>
      </c>
      <c r="C129" s="64">
        <f>C137+C143+C142+C139+C140+C130+C133</f>
        <v>127334.7</v>
      </c>
      <c r="D129" s="64">
        <f>D137+D143+D142+D139+D140+D130+D133+D131+D132+D141</f>
        <v>146329.90300000002</v>
      </c>
      <c r="E129" s="64">
        <f>E137+E143+E142+E139+E140+E130+E133+E131+E132+E141</f>
        <v>146329.89000000001</v>
      </c>
      <c r="F129" s="106">
        <f>E129/D129*100</f>
        <v>99.99999111596486</v>
      </c>
    </row>
    <row r="130" spans="1:6">
      <c r="A130" s="26" t="s">
        <v>232</v>
      </c>
      <c r="B130" s="27" t="s">
        <v>234</v>
      </c>
      <c r="C130" s="28">
        <v>0</v>
      </c>
      <c r="D130" s="28">
        <v>192.7</v>
      </c>
      <c r="E130" s="28">
        <v>192.7</v>
      </c>
      <c r="F130" s="107">
        <f t="shared" ref="F130:F154" si="11">E130/D130*100</f>
        <v>100</v>
      </c>
    </row>
    <row r="131" spans="1:6" ht="40.5" customHeight="1">
      <c r="A131" s="26" t="s">
        <v>390</v>
      </c>
      <c r="B131" s="27" t="s">
        <v>388</v>
      </c>
      <c r="C131" s="28">
        <v>0</v>
      </c>
      <c r="D131" s="28">
        <v>0</v>
      </c>
      <c r="E131" s="28">
        <v>0</v>
      </c>
      <c r="F131" s="107">
        <v>0</v>
      </c>
    </row>
    <row r="132" spans="1:6" ht="38.25" customHeight="1">
      <c r="A132" s="26" t="s">
        <v>391</v>
      </c>
      <c r="B132" s="27" t="s">
        <v>389</v>
      </c>
      <c r="C132" s="28">
        <v>0</v>
      </c>
      <c r="D132" s="28">
        <v>0</v>
      </c>
      <c r="E132" s="28">
        <v>0</v>
      </c>
      <c r="F132" s="107">
        <v>0</v>
      </c>
    </row>
    <row r="133" spans="1:6" ht="24.75">
      <c r="A133" s="26" t="s">
        <v>233</v>
      </c>
      <c r="B133" s="27" t="s">
        <v>235</v>
      </c>
      <c r="C133" s="28">
        <f>C134</f>
        <v>0</v>
      </c>
      <c r="D133" s="23">
        <f>D134+D135+D136</f>
        <v>2806.6129999999998</v>
      </c>
      <c r="E133" s="28">
        <f>E134+E135+E136</f>
        <v>2806.6</v>
      </c>
      <c r="F133" s="107">
        <f t="shared" si="11"/>
        <v>99.999536808245381</v>
      </c>
    </row>
    <row r="134" spans="1:6" ht="27" customHeight="1">
      <c r="A134" s="26" t="s">
        <v>382</v>
      </c>
      <c r="B134" s="65" t="s">
        <v>381</v>
      </c>
      <c r="C134" s="28">
        <v>0</v>
      </c>
      <c r="D134" s="28">
        <v>205</v>
      </c>
      <c r="E134" s="28">
        <v>205</v>
      </c>
      <c r="F134" s="107">
        <f t="shared" si="11"/>
        <v>100</v>
      </c>
    </row>
    <row r="135" spans="1:6" ht="27.75" customHeight="1">
      <c r="A135" s="26" t="s">
        <v>383</v>
      </c>
      <c r="B135" s="65" t="s">
        <v>380</v>
      </c>
      <c r="C135" s="28">
        <v>0</v>
      </c>
      <c r="D135" s="28">
        <v>2601.6129999999998</v>
      </c>
      <c r="E135" s="28">
        <v>2601.6</v>
      </c>
      <c r="F135" s="107">
        <f t="shared" si="11"/>
        <v>99.999500309999988</v>
      </c>
    </row>
    <row r="136" spans="1:6" ht="27.75" customHeight="1">
      <c r="A136" s="26" t="s">
        <v>386</v>
      </c>
      <c r="B136" s="65" t="s">
        <v>387</v>
      </c>
      <c r="C136" s="28">
        <v>0</v>
      </c>
      <c r="D136" s="28">
        <v>0</v>
      </c>
      <c r="E136" s="28">
        <v>0</v>
      </c>
      <c r="F136" s="107">
        <v>0</v>
      </c>
    </row>
    <row r="137" spans="1:6" ht="29.25" customHeight="1">
      <c r="A137" s="26" t="s">
        <v>128</v>
      </c>
      <c r="B137" s="114" t="s">
        <v>359</v>
      </c>
      <c r="C137" s="28">
        <f>C138</f>
        <v>7000</v>
      </c>
      <c r="D137" s="28">
        <f>D138</f>
        <v>3882.4</v>
      </c>
      <c r="E137" s="28">
        <f>E138</f>
        <v>3882.4</v>
      </c>
      <c r="F137" s="107">
        <f t="shared" si="11"/>
        <v>100</v>
      </c>
    </row>
    <row r="138" spans="1:6" ht="40.5" customHeight="1">
      <c r="A138" s="26" t="s">
        <v>128</v>
      </c>
      <c r="B138" s="46" t="s">
        <v>360</v>
      </c>
      <c r="C138" s="28">
        <v>7000</v>
      </c>
      <c r="D138" s="28">
        <v>3882.4</v>
      </c>
      <c r="E138" s="28">
        <v>3882.4</v>
      </c>
      <c r="F138" s="107">
        <f t="shared" si="11"/>
        <v>100</v>
      </c>
    </row>
    <row r="139" spans="1:6" ht="38.25" customHeight="1">
      <c r="A139" s="26" t="s">
        <v>223</v>
      </c>
      <c r="B139" s="65" t="s">
        <v>224</v>
      </c>
      <c r="C139" s="28">
        <v>0</v>
      </c>
      <c r="D139" s="28">
        <v>2053</v>
      </c>
      <c r="E139" s="28">
        <v>2053</v>
      </c>
      <c r="F139" s="107">
        <f t="shared" si="11"/>
        <v>100</v>
      </c>
    </row>
    <row r="140" spans="1:6" ht="24.75" customHeight="1">
      <c r="A140" s="26" t="s">
        <v>225</v>
      </c>
      <c r="B140" s="66" t="s">
        <v>226</v>
      </c>
      <c r="C140" s="28">
        <v>0</v>
      </c>
      <c r="D140" s="28">
        <v>0</v>
      </c>
      <c r="E140" s="28">
        <v>0</v>
      </c>
      <c r="F140" s="107">
        <v>0</v>
      </c>
    </row>
    <row r="141" spans="1:6" ht="40.5" customHeight="1">
      <c r="A141" s="26" t="s">
        <v>395</v>
      </c>
      <c r="B141" s="66" t="s">
        <v>396</v>
      </c>
      <c r="C141" s="28">
        <v>0</v>
      </c>
      <c r="D141" s="28">
        <v>2848.89</v>
      </c>
      <c r="E141" s="28">
        <v>2848.89</v>
      </c>
      <c r="F141" s="107">
        <f t="shared" si="11"/>
        <v>100</v>
      </c>
    </row>
    <row r="142" spans="1:6" ht="39.75" customHeight="1">
      <c r="A142" s="26" t="s">
        <v>210</v>
      </c>
      <c r="B142" s="65" t="s">
        <v>211</v>
      </c>
      <c r="C142" s="28">
        <v>907</v>
      </c>
      <c r="D142" s="28">
        <v>907</v>
      </c>
      <c r="E142" s="28">
        <v>907</v>
      </c>
      <c r="F142" s="107">
        <f t="shared" si="11"/>
        <v>100</v>
      </c>
    </row>
    <row r="143" spans="1:6">
      <c r="A143" s="67" t="s">
        <v>118</v>
      </c>
      <c r="B143" s="29" t="s">
        <v>58</v>
      </c>
      <c r="C143" s="28">
        <f>SUM(C144:C154)</f>
        <v>119427.7</v>
      </c>
      <c r="D143" s="28">
        <f>SUM(D144:D154)</f>
        <v>133639.29999999999</v>
      </c>
      <c r="E143" s="28">
        <f>SUM(E144:E154)</f>
        <v>133639.29999999999</v>
      </c>
      <c r="F143" s="107">
        <f t="shared" si="11"/>
        <v>100</v>
      </c>
    </row>
    <row r="144" spans="1:6">
      <c r="A144" s="67" t="s">
        <v>119</v>
      </c>
      <c r="B144" s="68" t="s">
        <v>129</v>
      </c>
      <c r="C144" s="28">
        <v>116530.7</v>
      </c>
      <c r="D144" s="28">
        <v>116530.7</v>
      </c>
      <c r="E144" s="28">
        <v>116530.7</v>
      </c>
      <c r="F144" s="107">
        <f t="shared" si="11"/>
        <v>100</v>
      </c>
    </row>
    <row r="145" spans="1:6" ht="24.75">
      <c r="A145" s="67" t="s">
        <v>120</v>
      </c>
      <c r="B145" s="27" t="s">
        <v>178</v>
      </c>
      <c r="C145" s="28">
        <v>375</v>
      </c>
      <c r="D145" s="28">
        <v>375</v>
      </c>
      <c r="E145" s="28">
        <v>375</v>
      </c>
      <c r="F145" s="107">
        <f t="shared" si="11"/>
        <v>100</v>
      </c>
    </row>
    <row r="146" spans="1:6" ht="25.5" customHeight="1">
      <c r="A146" s="26" t="s">
        <v>120</v>
      </c>
      <c r="B146" s="27" t="s">
        <v>392</v>
      </c>
      <c r="C146" s="28">
        <v>0</v>
      </c>
      <c r="D146" s="28">
        <v>0</v>
      </c>
      <c r="E146" s="28">
        <v>0</v>
      </c>
      <c r="F146" s="107">
        <v>0</v>
      </c>
    </row>
    <row r="147" spans="1:6" ht="24.75">
      <c r="A147" s="67" t="s">
        <v>119</v>
      </c>
      <c r="B147" s="29" t="s">
        <v>149</v>
      </c>
      <c r="C147" s="28">
        <v>2450</v>
      </c>
      <c r="D147" s="28">
        <v>2450</v>
      </c>
      <c r="E147" s="28">
        <v>2450</v>
      </c>
      <c r="F147" s="107">
        <f t="shared" si="11"/>
        <v>100</v>
      </c>
    </row>
    <row r="148" spans="1:6" ht="48.75">
      <c r="A148" s="67" t="s">
        <v>120</v>
      </c>
      <c r="B148" s="27" t="s">
        <v>131</v>
      </c>
      <c r="C148" s="69">
        <v>72</v>
      </c>
      <c r="D148" s="69">
        <v>72</v>
      </c>
      <c r="E148" s="69">
        <v>72</v>
      </c>
      <c r="F148" s="107">
        <f t="shared" si="11"/>
        <v>100</v>
      </c>
    </row>
    <row r="149" spans="1:6" ht="24.75">
      <c r="A149" s="67" t="s">
        <v>120</v>
      </c>
      <c r="B149" s="27" t="s">
        <v>195</v>
      </c>
      <c r="C149" s="69">
        <v>0</v>
      </c>
      <c r="D149" s="69">
        <v>175</v>
      </c>
      <c r="E149" s="69">
        <v>175</v>
      </c>
      <c r="F149" s="107">
        <f t="shared" si="11"/>
        <v>100</v>
      </c>
    </row>
    <row r="150" spans="1:6" ht="39" customHeight="1">
      <c r="A150" s="67" t="s">
        <v>120</v>
      </c>
      <c r="B150" s="27" t="s">
        <v>361</v>
      </c>
      <c r="C150" s="69">
        <v>0</v>
      </c>
      <c r="D150" s="69">
        <v>61.5</v>
      </c>
      <c r="E150" s="69">
        <v>61.5</v>
      </c>
      <c r="F150" s="107">
        <f t="shared" si="11"/>
        <v>100</v>
      </c>
    </row>
    <row r="151" spans="1:6" ht="29.25" customHeight="1">
      <c r="A151" s="67" t="s">
        <v>120</v>
      </c>
      <c r="B151" s="27" t="s">
        <v>362</v>
      </c>
      <c r="C151" s="69">
        <v>0</v>
      </c>
      <c r="D151" s="69">
        <v>270</v>
      </c>
      <c r="E151" s="69">
        <v>270</v>
      </c>
      <c r="F151" s="107">
        <f t="shared" si="11"/>
        <v>100</v>
      </c>
    </row>
    <row r="152" spans="1:6" ht="51.75" customHeight="1">
      <c r="A152" s="67" t="s">
        <v>120</v>
      </c>
      <c r="B152" s="68" t="s">
        <v>363</v>
      </c>
      <c r="C152" s="69">
        <v>0</v>
      </c>
      <c r="D152" s="69">
        <v>130</v>
      </c>
      <c r="E152" s="69">
        <v>130</v>
      </c>
      <c r="F152" s="107">
        <f t="shared" si="11"/>
        <v>100</v>
      </c>
    </row>
    <row r="153" spans="1:6" ht="52.5" customHeight="1">
      <c r="A153" s="67" t="s">
        <v>120</v>
      </c>
      <c r="B153" s="68" t="s">
        <v>364</v>
      </c>
      <c r="C153" s="69">
        <v>0</v>
      </c>
      <c r="D153" s="69">
        <v>25.1</v>
      </c>
      <c r="E153" s="69">
        <v>25.1</v>
      </c>
      <c r="F153" s="107">
        <f t="shared" si="11"/>
        <v>100</v>
      </c>
    </row>
    <row r="154" spans="1:6" ht="51.75" customHeight="1">
      <c r="A154" s="67" t="s">
        <v>120</v>
      </c>
      <c r="B154" s="27" t="s">
        <v>197</v>
      </c>
      <c r="C154" s="69">
        <v>0</v>
      </c>
      <c r="D154" s="69">
        <v>13550</v>
      </c>
      <c r="E154" s="69">
        <v>13550</v>
      </c>
      <c r="F154" s="107">
        <f t="shared" si="11"/>
        <v>100</v>
      </c>
    </row>
    <row r="155" spans="1:6" ht="27" customHeight="1">
      <c r="A155" s="70" t="s">
        <v>121</v>
      </c>
      <c r="B155" s="71" t="s">
        <v>106</v>
      </c>
      <c r="C155" s="64">
        <f>C157+C158+C168+C170+C169</f>
        <v>216085.3</v>
      </c>
      <c r="D155" s="64">
        <f>D157+D158+D168+D170+D169+D156</f>
        <v>215847</v>
      </c>
      <c r="E155" s="64">
        <f>E157+E158+E168+E170+E169+E156</f>
        <v>215785</v>
      </c>
      <c r="F155" s="106">
        <f>E155/D155*100</f>
        <v>99.971275950094281</v>
      </c>
    </row>
    <row r="156" spans="1:6" ht="37.5" customHeight="1">
      <c r="A156" s="67" t="s">
        <v>373</v>
      </c>
      <c r="B156" s="29" t="s">
        <v>372</v>
      </c>
      <c r="C156" s="28">
        <v>0</v>
      </c>
      <c r="D156" s="28">
        <v>4.5999999999999996</v>
      </c>
      <c r="E156" s="23">
        <v>4.5999999999999996</v>
      </c>
      <c r="F156" s="107">
        <f t="shared" ref="F156:F172" si="12">E156/D156*100</f>
        <v>100</v>
      </c>
    </row>
    <row r="157" spans="1:6" ht="24.75">
      <c r="A157" s="67" t="s">
        <v>110</v>
      </c>
      <c r="B157" s="27" t="s">
        <v>102</v>
      </c>
      <c r="C157" s="28">
        <v>649.9</v>
      </c>
      <c r="D157" s="28">
        <v>589.6</v>
      </c>
      <c r="E157" s="28">
        <v>589.6</v>
      </c>
      <c r="F157" s="107">
        <f t="shared" si="12"/>
        <v>100</v>
      </c>
    </row>
    <row r="158" spans="1:6" ht="26.25" customHeight="1">
      <c r="A158" s="72" t="s">
        <v>122</v>
      </c>
      <c r="B158" s="73" t="s">
        <v>112</v>
      </c>
      <c r="C158" s="49">
        <f>SUM(C159:C167)</f>
        <v>6848.3000000000011</v>
      </c>
      <c r="D158" s="49">
        <f>SUM(D159:D167)</f>
        <v>6665.7000000000007</v>
      </c>
      <c r="E158" s="49">
        <f>SUM(E159:E167)</f>
        <v>6603.7000000000007</v>
      </c>
      <c r="F158" s="108">
        <f t="shared" si="12"/>
        <v>99.069865130443915</v>
      </c>
    </row>
    <row r="159" spans="1:6" s="5" customFormat="1" ht="36.75">
      <c r="A159" s="67" t="s">
        <v>123</v>
      </c>
      <c r="B159" s="29" t="s">
        <v>114</v>
      </c>
      <c r="C159" s="28">
        <v>3402.5</v>
      </c>
      <c r="D159" s="28">
        <v>3402.5</v>
      </c>
      <c r="E159" s="28">
        <v>3402.5</v>
      </c>
      <c r="F159" s="107">
        <f t="shared" si="12"/>
        <v>100</v>
      </c>
    </row>
    <row r="160" spans="1:6" ht="25.5" customHeight="1">
      <c r="A160" s="67" t="s">
        <v>108</v>
      </c>
      <c r="B160" s="27" t="s">
        <v>100</v>
      </c>
      <c r="C160" s="28">
        <v>1446.6</v>
      </c>
      <c r="D160" s="28">
        <v>1446.6</v>
      </c>
      <c r="E160" s="28">
        <v>1446.6</v>
      </c>
      <c r="F160" s="107">
        <f t="shared" si="12"/>
        <v>100</v>
      </c>
    </row>
    <row r="161" spans="1:6" ht="24.75">
      <c r="A161" s="67" t="s">
        <v>108</v>
      </c>
      <c r="B161" s="27" t="s">
        <v>174</v>
      </c>
      <c r="C161" s="28">
        <v>241.1</v>
      </c>
      <c r="D161" s="28">
        <v>241.1</v>
      </c>
      <c r="E161" s="28">
        <v>241.1</v>
      </c>
      <c r="F161" s="107">
        <f t="shared" si="12"/>
        <v>100</v>
      </c>
    </row>
    <row r="162" spans="1:6" ht="36.75" customHeight="1">
      <c r="A162" s="67" t="s">
        <v>108</v>
      </c>
      <c r="B162" s="27" t="s">
        <v>101</v>
      </c>
      <c r="C162" s="28">
        <v>964.4</v>
      </c>
      <c r="D162" s="28">
        <v>964.4</v>
      </c>
      <c r="E162" s="28">
        <v>964.4</v>
      </c>
      <c r="F162" s="107">
        <f t="shared" si="12"/>
        <v>100</v>
      </c>
    </row>
    <row r="163" spans="1:6" ht="24.75">
      <c r="A163" s="67" t="s">
        <v>108</v>
      </c>
      <c r="B163" s="27" t="s">
        <v>177</v>
      </c>
      <c r="C163" s="28">
        <v>437.5</v>
      </c>
      <c r="D163" s="28">
        <v>437.5</v>
      </c>
      <c r="E163" s="28">
        <v>437.5</v>
      </c>
      <c r="F163" s="107">
        <f t="shared" si="12"/>
        <v>100</v>
      </c>
    </row>
    <row r="164" spans="1:6" ht="39" customHeight="1">
      <c r="A164" s="67" t="s">
        <v>108</v>
      </c>
      <c r="B164" s="74" t="s">
        <v>176</v>
      </c>
      <c r="C164" s="28">
        <v>5.0999999999999996</v>
      </c>
      <c r="D164" s="28">
        <v>5.0999999999999996</v>
      </c>
      <c r="E164" s="28">
        <v>5.0999999999999996</v>
      </c>
      <c r="F164" s="107">
        <f t="shared" si="12"/>
        <v>100</v>
      </c>
    </row>
    <row r="165" spans="1:6" ht="26.25" customHeight="1">
      <c r="A165" s="67" t="s">
        <v>108</v>
      </c>
      <c r="B165" s="74" t="s">
        <v>175</v>
      </c>
      <c r="C165" s="28">
        <v>182.6</v>
      </c>
      <c r="D165" s="28">
        <v>0</v>
      </c>
      <c r="E165" s="28">
        <v>0</v>
      </c>
      <c r="F165" s="107">
        <v>0</v>
      </c>
    </row>
    <row r="166" spans="1:6" ht="24.75">
      <c r="A166" s="67" t="s">
        <v>108</v>
      </c>
      <c r="B166" s="68" t="s">
        <v>130</v>
      </c>
      <c r="C166" s="28">
        <v>25</v>
      </c>
      <c r="D166" s="28">
        <v>25</v>
      </c>
      <c r="E166" s="28">
        <v>25</v>
      </c>
      <c r="F166" s="107">
        <f t="shared" si="12"/>
        <v>100</v>
      </c>
    </row>
    <row r="167" spans="1:6" ht="27" customHeight="1">
      <c r="A167" s="67" t="s">
        <v>108</v>
      </c>
      <c r="B167" s="68" t="s">
        <v>196</v>
      </c>
      <c r="C167" s="28">
        <v>143.5</v>
      </c>
      <c r="D167" s="28">
        <v>143.5</v>
      </c>
      <c r="E167" s="28">
        <v>81.5</v>
      </c>
      <c r="F167" s="107">
        <f t="shared" si="12"/>
        <v>56.79442508710801</v>
      </c>
    </row>
    <row r="168" spans="1:6" ht="36.75">
      <c r="A168" s="67" t="s">
        <v>109</v>
      </c>
      <c r="B168" s="68" t="s">
        <v>171</v>
      </c>
      <c r="C168" s="28">
        <v>5006.2</v>
      </c>
      <c r="D168" s="28">
        <v>0</v>
      </c>
      <c r="E168" s="28">
        <v>0</v>
      </c>
      <c r="F168" s="107">
        <v>0</v>
      </c>
    </row>
    <row r="169" spans="1:6" ht="36.75">
      <c r="A169" s="67" t="s">
        <v>172</v>
      </c>
      <c r="B169" s="68" t="s">
        <v>173</v>
      </c>
      <c r="C169" s="28">
        <v>5596.8</v>
      </c>
      <c r="D169" s="28">
        <v>5596.8</v>
      </c>
      <c r="E169" s="28">
        <v>5596.8</v>
      </c>
      <c r="F169" s="107">
        <f t="shared" si="12"/>
        <v>100</v>
      </c>
    </row>
    <row r="170" spans="1:6">
      <c r="A170" s="72" t="s">
        <v>40</v>
      </c>
      <c r="B170" s="75" t="s">
        <v>41</v>
      </c>
      <c r="C170" s="49">
        <f>C171+C172</f>
        <v>197984.1</v>
      </c>
      <c r="D170" s="49">
        <f>D171+D172</f>
        <v>202990.30000000002</v>
      </c>
      <c r="E170" s="49">
        <f>E171+E172</f>
        <v>202990.30000000002</v>
      </c>
      <c r="F170" s="108">
        <f t="shared" si="12"/>
        <v>100</v>
      </c>
    </row>
    <row r="171" spans="1:6" ht="24.75">
      <c r="A171" s="67" t="s">
        <v>107</v>
      </c>
      <c r="B171" s="27" t="s">
        <v>132</v>
      </c>
      <c r="C171" s="28">
        <v>197984.1</v>
      </c>
      <c r="D171" s="28">
        <v>197984.1</v>
      </c>
      <c r="E171" s="28">
        <v>197984.1</v>
      </c>
      <c r="F171" s="107">
        <f t="shared" si="12"/>
        <v>100</v>
      </c>
    </row>
    <row r="172" spans="1:6" ht="42" customHeight="1">
      <c r="A172" s="67" t="s">
        <v>107</v>
      </c>
      <c r="B172" s="68" t="s">
        <v>374</v>
      </c>
      <c r="C172" s="28">
        <v>0</v>
      </c>
      <c r="D172" s="28">
        <v>5006.2</v>
      </c>
      <c r="E172" s="28">
        <v>5006.2</v>
      </c>
      <c r="F172" s="107">
        <f t="shared" si="12"/>
        <v>100</v>
      </c>
    </row>
    <row r="173" spans="1:6">
      <c r="A173" s="70" t="s">
        <v>124</v>
      </c>
      <c r="B173" s="76" t="s">
        <v>111</v>
      </c>
      <c r="C173" s="64">
        <f>C174+C178+C176+C177</f>
        <v>350</v>
      </c>
      <c r="D173" s="64">
        <f>D174+D178+D176+D177+D175</f>
        <v>8613.7000000000007</v>
      </c>
      <c r="E173" s="64">
        <f>E174+E178+E176+E177+E175</f>
        <v>8227.1540000000005</v>
      </c>
      <c r="F173" s="106">
        <f>E173/D173*100</f>
        <v>95.512427876522281</v>
      </c>
    </row>
    <row r="174" spans="1:6" ht="36">
      <c r="A174" s="67" t="s">
        <v>150</v>
      </c>
      <c r="B174" s="50" t="s">
        <v>151</v>
      </c>
      <c r="C174" s="28">
        <v>350</v>
      </c>
      <c r="D174" s="28">
        <v>350</v>
      </c>
      <c r="E174" s="28">
        <v>350</v>
      </c>
      <c r="F174" s="107">
        <f t="shared" ref="F174:F177" si="13">E174/D174*100</f>
        <v>100</v>
      </c>
    </row>
    <row r="175" spans="1:6" ht="24" customHeight="1">
      <c r="A175" s="67" t="s">
        <v>365</v>
      </c>
      <c r="B175" s="50" t="s">
        <v>375</v>
      </c>
      <c r="C175" s="28">
        <v>0</v>
      </c>
      <c r="D175" s="28">
        <v>16.5</v>
      </c>
      <c r="E175" s="28">
        <v>16.5</v>
      </c>
      <c r="F175" s="107">
        <f t="shared" si="13"/>
        <v>100</v>
      </c>
    </row>
    <row r="176" spans="1:6" ht="36">
      <c r="A176" s="67" t="s">
        <v>366</v>
      </c>
      <c r="B176" s="50" t="s">
        <v>231</v>
      </c>
      <c r="C176" s="28">
        <v>0</v>
      </c>
      <c r="D176" s="28">
        <v>224.3</v>
      </c>
      <c r="E176" s="28">
        <v>224.3</v>
      </c>
      <c r="F176" s="107">
        <f t="shared" si="13"/>
        <v>100</v>
      </c>
    </row>
    <row r="177" spans="1:6" ht="36">
      <c r="A177" s="67" t="s">
        <v>227</v>
      </c>
      <c r="B177" s="50" t="s">
        <v>228</v>
      </c>
      <c r="C177" s="28">
        <v>0</v>
      </c>
      <c r="D177" s="28">
        <v>50</v>
      </c>
      <c r="E177" s="28">
        <v>50</v>
      </c>
      <c r="F177" s="107">
        <f t="shared" si="13"/>
        <v>100</v>
      </c>
    </row>
    <row r="178" spans="1:6" s="6" customFormat="1" ht="18" customHeight="1">
      <c r="A178" s="70" t="s">
        <v>216</v>
      </c>
      <c r="B178" s="76" t="s">
        <v>217</v>
      </c>
      <c r="C178" s="64">
        <f>SUM(C179:C180)</f>
        <v>0</v>
      </c>
      <c r="D178" s="64">
        <f>SUM(D179:D181)</f>
        <v>7972.9000000000005</v>
      </c>
      <c r="E178" s="64">
        <f>SUM(E179:E181)</f>
        <v>7586.3540000000003</v>
      </c>
      <c r="F178" s="106">
        <f>E178/D178*100</f>
        <v>95.151751558404101</v>
      </c>
    </row>
    <row r="179" spans="1:6" ht="27.75" customHeight="1">
      <c r="A179" s="67" t="s">
        <v>216</v>
      </c>
      <c r="B179" s="50" t="s">
        <v>367</v>
      </c>
      <c r="C179" s="28">
        <v>0</v>
      </c>
      <c r="D179" s="28">
        <v>850.6</v>
      </c>
      <c r="E179" s="28">
        <v>850.6</v>
      </c>
      <c r="F179" s="107">
        <f t="shared" ref="F179:F180" si="14">E179/D179*100</f>
        <v>100</v>
      </c>
    </row>
    <row r="180" spans="1:6" ht="36">
      <c r="A180" s="67" t="s">
        <v>216</v>
      </c>
      <c r="B180" s="50" t="s">
        <v>218</v>
      </c>
      <c r="C180" s="28">
        <v>0</v>
      </c>
      <c r="D180" s="28">
        <v>7063.8</v>
      </c>
      <c r="E180" s="28">
        <v>6677.2539999999999</v>
      </c>
      <c r="F180" s="107">
        <f t="shared" si="14"/>
        <v>94.527789575016271</v>
      </c>
    </row>
    <row r="181" spans="1:6" ht="49.5" customHeight="1">
      <c r="A181" s="67" t="s">
        <v>216</v>
      </c>
      <c r="B181" s="29" t="s">
        <v>393</v>
      </c>
      <c r="C181" s="28">
        <v>58.5</v>
      </c>
      <c r="D181" s="28">
        <v>58.5</v>
      </c>
      <c r="E181" s="28">
        <v>58.5</v>
      </c>
      <c r="F181" s="107">
        <f t="shared" ref="F181" si="15">E181/D181*100</f>
        <v>100</v>
      </c>
    </row>
    <row r="182" spans="1:6" s="6" customFormat="1" ht="27" customHeight="1">
      <c r="A182" s="70" t="s">
        <v>369</v>
      </c>
      <c r="B182" s="71" t="s">
        <v>368</v>
      </c>
      <c r="C182" s="64">
        <f>C183</f>
        <v>0</v>
      </c>
      <c r="D182" s="64">
        <f>D183</f>
        <v>25</v>
      </c>
      <c r="E182" s="64">
        <f>E183</f>
        <v>25</v>
      </c>
      <c r="F182" s="106">
        <f>E182/D182*100</f>
        <v>100</v>
      </c>
    </row>
    <row r="183" spans="1:6" ht="27" customHeight="1">
      <c r="A183" s="67" t="s">
        <v>371</v>
      </c>
      <c r="B183" s="29" t="s">
        <v>370</v>
      </c>
      <c r="C183" s="28">
        <v>0</v>
      </c>
      <c r="D183" s="28">
        <v>25</v>
      </c>
      <c r="E183" s="28">
        <v>25</v>
      </c>
      <c r="F183" s="107">
        <f t="shared" ref="F183" si="16">E183/D183*100</f>
        <v>100</v>
      </c>
    </row>
    <row r="184" spans="1:6" s="6" customFormat="1" ht="24.75">
      <c r="A184" s="70" t="s">
        <v>198</v>
      </c>
      <c r="B184" s="71" t="s">
        <v>201</v>
      </c>
      <c r="C184" s="64">
        <f>C185</f>
        <v>0</v>
      </c>
      <c r="D184" s="64">
        <f>D185</f>
        <v>-362.6</v>
      </c>
      <c r="E184" s="64">
        <f>E185</f>
        <v>-362.5</v>
      </c>
      <c r="F184" s="106">
        <f>E184/D184*100</f>
        <v>99.972421400992829</v>
      </c>
    </row>
    <row r="185" spans="1:6" ht="27" customHeight="1">
      <c r="A185" s="67" t="s">
        <v>199</v>
      </c>
      <c r="B185" s="29" t="s">
        <v>200</v>
      </c>
      <c r="C185" s="28">
        <v>0</v>
      </c>
      <c r="D185" s="28">
        <v>-362.6</v>
      </c>
      <c r="E185" s="28">
        <v>-362.5</v>
      </c>
      <c r="F185" s="107">
        <f t="shared" ref="F185" si="17">E185/D185*100</f>
        <v>99.972421400992829</v>
      </c>
    </row>
    <row r="186" spans="1:6" ht="21.75" customHeight="1">
      <c r="A186" s="121" t="s">
        <v>75</v>
      </c>
      <c r="B186" s="122"/>
      <c r="C186" s="23">
        <f>C125+C9</f>
        <v>423687.69999999995</v>
      </c>
      <c r="D186" s="23">
        <f>D125+D9</f>
        <v>455475.50300000003</v>
      </c>
      <c r="E186" s="23">
        <f>E125+E9</f>
        <v>454621.74400000001</v>
      </c>
      <c r="F186" s="104">
        <f>E186/D186*100</f>
        <v>99.812556549281638</v>
      </c>
    </row>
    <row r="187" spans="1:6" ht="18.75" customHeight="1">
      <c r="A187" s="77"/>
      <c r="B187" s="78" t="s">
        <v>282</v>
      </c>
      <c r="C187" s="23"/>
      <c r="D187" s="23"/>
      <c r="E187" s="23"/>
      <c r="F187" s="23"/>
    </row>
    <row r="188" spans="1:6">
      <c r="A188" s="79" t="s">
        <v>283</v>
      </c>
      <c r="B188" s="80" t="s">
        <v>240</v>
      </c>
      <c r="C188" s="25">
        <f>SUM(C189:C195)</f>
        <v>35468.800000000003</v>
      </c>
      <c r="D188" s="25">
        <f>SUM(D189:D195)</f>
        <v>36753.300000000003</v>
      </c>
      <c r="E188" s="25">
        <f>SUM(E189:E195)</f>
        <v>36421.1</v>
      </c>
      <c r="F188" s="109">
        <f>E188/D188*100</f>
        <v>99.096135585103909</v>
      </c>
    </row>
    <row r="189" spans="1:6" ht="24">
      <c r="A189" s="79" t="s">
        <v>284</v>
      </c>
      <c r="B189" s="81" t="s">
        <v>241</v>
      </c>
      <c r="C189" s="36">
        <v>1156.4000000000001</v>
      </c>
      <c r="D189" s="36">
        <v>1197.2</v>
      </c>
      <c r="E189" s="36">
        <v>1188</v>
      </c>
      <c r="F189" s="109">
        <f>E189/D189*100</f>
        <v>99.231540260608085</v>
      </c>
    </row>
    <row r="190" spans="1:6" ht="24">
      <c r="A190" s="79" t="s">
        <v>285</v>
      </c>
      <c r="B190" s="81" t="s">
        <v>242</v>
      </c>
      <c r="C190" s="36">
        <v>1072.5</v>
      </c>
      <c r="D190" s="36">
        <v>1072.5</v>
      </c>
      <c r="E190" s="36">
        <v>1064</v>
      </c>
      <c r="F190" s="109">
        <f t="shared" ref="F190:F195" si="18">E190/D190*100</f>
        <v>99.207459207459209</v>
      </c>
    </row>
    <row r="191" spans="1:6" ht="36">
      <c r="A191" s="79" t="s">
        <v>286</v>
      </c>
      <c r="B191" s="81" t="s">
        <v>243</v>
      </c>
      <c r="C191" s="36">
        <v>20656</v>
      </c>
      <c r="D191" s="36">
        <v>21440.2</v>
      </c>
      <c r="E191" s="36">
        <v>21238.9</v>
      </c>
      <c r="F191" s="109">
        <f t="shared" si="18"/>
        <v>99.061109504575512</v>
      </c>
    </row>
    <row r="192" spans="1:6">
      <c r="A192" s="79" t="s">
        <v>376</v>
      </c>
      <c r="B192" s="81" t="s">
        <v>377</v>
      </c>
      <c r="C192" s="36">
        <v>0</v>
      </c>
      <c r="D192" s="36">
        <v>4.5999999999999996</v>
      </c>
      <c r="E192" s="36">
        <v>4.5999999999999996</v>
      </c>
      <c r="F192" s="109">
        <f t="shared" si="18"/>
        <v>100</v>
      </c>
    </row>
    <row r="193" spans="1:6" ht="24">
      <c r="A193" s="79" t="s">
        <v>287</v>
      </c>
      <c r="B193" s="81" t="s">
        <v>244</v>
      </c>
      <c r="C193" s="36">
        <v>5318.4</v>
      </c>
      <c r="D193" s="36">
        <v>5318.4</v>
      </c>
      <c r="E193" s="36">
        <v>5280.6</v>
      </c>
      <c r="F193" s="109">
        <f t="shared" si="18"/>
        <v>99.289259927797843</v>
      </c>
    </row>
    <row r="194" spans="1:6">
      <c r="A194" s="79" t="s">
        <v>288</v>
      </c>
      <c r="B194" s="81" t="s">
        <v>245</v>
      </c>
      <c r="C194" s="36">
        <v>200</v>
      </c>
      <c r="D194" s="36">
        <v>25</v>
      </c>
      <c r="E194" s="36">
        <v>0</v>
      </c>
      <c r="F194" s="59">
        <f t="shared" si="18"/>
        <v>0</v>
      </c>
    </row>
    <row r="195" spans="1:6">
      <c r="A195" s="79" t="s">
        <v>289</v>
      </c>
      <c r="B195" s="82" t="s">
        <v>246</v>
      </c>
      <c r="C195" s="36">
        <v>7065.5</v>
      </c>
      <c r="D195" s="36">
        <v>7695.4</v>
      </c>
      <c r="E195" s="36">
        <v>7645</v>
      </c>
      <c r="F195" s="109">
        <f t="shared" si="18"/>
        <v>99.345063284559615</v>
      </c>
    </row>
    <row r="196" spans="1:6">
      <c r="A196" s="79" t="s">
        <v>290</v>
      </c>
      <c r="B196" s="83" t="s">
        <v>247</v>
      </c>
      <c r="C196" s="25">
        <f>C197</f>
        <v>649.9</v>
      </c>
      <c r="D196" s="25">
        <f>D197</f>
        <v>589.6</v>
      </c>
      <c r="E196" s="25">
        <f>E197</f>
        <v>589.6</v>
      </c>
      <c r="F196" s="110">
        <f>E196/D196*100</f>
        <v>100</v>
      </c>
    </row>
    <row r="197" spans="1:6">
      <c r="A197" s="79" t="s">
        <v>291</v>
      </c>
      <c r="B197" s="84" t="s">
        <v>248</v>
      </c>
      <c r="C197" s="36">
        <v>649.9</v>
      </c>
      <c r="D197" s="36">
        <v>589.6</v>
      </c>
      <c r="E197" s="36">
        <v>589.6</v>
      </c>
      <c r="F197" s="109">
        <f>E197/D197*100</f>
        <v>100</v>
      </c>
    </row>
    <row r="198" spans="1:6" ht="24">
      <c r="A198" s="79" t="s">
        <v>292</v>
      </c>
      <c r="B198" s="85" t="s">
        <v>249</v>
      </c>
      <c r="C198" s="25">
        <f>C199+C200</f>
        <v>200</v>
      </c>
      <c r="D198" s="25">
        <f>D199+D200</f>
        <v>150</v>
      </c>
      <c r="E198" s="25">
        <f>E199+E200</f>
        <v>148.9</v>
      </c>
      <c r="F198" s="110">
        <f t="shared" ref="F198:F233" si="19">E198/D198*100</f>
        <v>99.266666666666666</v>
      </c>
    </row>
    <row r="199" spans="1:6" ht="24">
      <c r="A199" s="79" t="s">
        <v>293</v>
      </c>
      <c r="B199" s="86" t="s">
        <v>397</v>
      </c>
      <c r="C199" s="36">
        <v>200</v>
      </c>
      <c r="D199" s="36">
        <v>150</v>
      </c>
      <c r="E199" s="36">
        <v>148.9</v>
      </c>
      <c r="F199" s="109">
        <f t="shared" si="19"/>
        <v>99.266666666666666</v>
      </c>
    </row>
    <row r="200" spans="1:6">
      <c r="A200" s="79" t="s">
        <v>294</v>
      </c>
      <c r="B200" s="86" t="s">
        <v>250</v>
      </c>
      <c r="C200" s="36">
        <v>0</v>
      </c>
      <c r="D200" s="36">
        <v>0</v>
      </c>
      <c r="E200" s="36">
        <v>0</v>
      </c>
      <c r="F200" s="59">
        <v>0</v>
      </c>
    </row>
    <row r="201" spans="1:6">
      <c r="A201" s="79" t="s">
        <v>295</v>
      </c>
      <c r="B201" s="83" t="s">
        <v>251</v>
      </c>
      <c r="C201" s="25">
        <f>SUM(C202:C205)</f>
        <v>7580</v>
      </c>
      <c r="D201" s="25">
        <f>SUM(D202:D205)</f>
        <v>9712.3000000000011</v>
      </c>
      <c r="E201" s="25">
        <f>SUM(E202:E205)</f>
        <v>9626.2999999999993</v>
      </c>
      <c r="F201" s="110">
        <f t="shared" si="19"/>
        <v>99.114524880821207</v>
      </c>
    </row>
    <row r="202" spans="1:6">
      <c r="A202" s="79" t="s">
        <v>296</v>
      </c>
      <c r="B202" s="84" t="s">
        <v>252</v>
      </c>
      <c r="C202" s="36">
        <v>0</v>
      </c>
      <c r="D202" s="36">
        <v>0</v>
      </c>
      <c r="E202" s="36">
        <v>0</v>
      </c>
      <c r="F202" s="109">
        <v>0</v>
      </c>
    </row>
    <row r="203" spans="1:6">
      <c r="A203" s="79" t="s">
        <v>297</v>
      </c>
      <c r="B203" s="84" t="s">
        <v>253</v>
      </c>
      <c r="C203" s="36">
        <v>2500</v>
      </c>
      <c r="D203" s="36">
        <v>2500</v>
      </c>
      <c r="E203" s="36">
        <v>2450</v>
      </c>
      <c r="F203" s="109">
        <f t="shared" si="19"/>
        <v>98</v>
      </c>
    </row>
    <row r="204" spans="1:6">
      <c r="A204" s="79" t="s">
        <v>298</v>
      </c>
      <c r="B204" s="84" t="s">
        <v>254</v>
      </c>
      <c r="C204" s="36">
        <v>4770</v>
      </c>
      <c r="D204" s="36">
        <v>6601.7</v>
      </c>
      <c r="E204" s="36">
        <v>6567.3</v>
      </c>
      <c r="F204" s="109">
        <f t="shared" si="19"/>
        <v>99.478922095823805</v>
      </c>
    </row>
    <row r="205" spans="1:6">
      <c r="A205" s="79" t="s">
        <v>299</v>
      </c>
      <c r="B205" s="46" t="s">
        <v>255</v>
      </c>
      <c r="C205" s="36">
        <v>310</v>
      </c>
      <c r="D205" s="36">
        <v>610.6</v>
      </c>
      <c r="E205" s="36">
        <v>609</v>
      </c>
      <c r="F205" s="109">
        <f t="shared" si="19"/>
        <v>99.737962659678999</v>
      </c>
    </row>
    <row r="206" spans="1:6">
      <c r="A206" s="79" t="s">
        <v>300</v>
      </c>
      <c r="B206" s="87" t="s">
        <v>256</v>
      </c>
      <c r="C206" s="25">
        <f>C207+C208</f>
        <v>7000</v>
      </c>
      <c r="D206" s="25">
        <f>D207+D208</f>
        <v>11540.8</v>
      </c>
      <c r="E206" s="25">
        <f>E207+E208</f>
        <v>11149</v>
      </c>
      <c r="F206" s="110">
        <f t="shared" si="19"/>
        <v>96.605088035491477</v>
      </c>
    </row>
    <row r="207" spans="1:6">
      <c r="A207" s="79" t="s">
        <v>301</v>
      </c>
      <c r="B207" s="46" t="s">
        <v>257</v>
      </c>
      <c r="C207" s="36">
        <v>0</v>
      </c>
      <c r="D207" s="36">
        <v>1819</v>
      </c>
      <c r="E207" s="36">
        <v>1819</v>
      </c>
      <c r="F207" s="109">
        <f t="shared" si="19"/>
        <v>100</v>
      </c>
    </row>
    <row r="208" spans="1:6">
      <c r="A208" s="79" t="s">
        <v>302</v>
      </c>
      <c r="B208" s="46" t="s">
        <v>258</v>
      </c>
      <c r="C208" s="36">
        <v>7000</v>
      </c>
      <c r="D208" s="36">
        <v>9721.7999999999993</v>
      </c>
      <c r="E208" s="36">
        <v>9330</v>
      </c>
      <c r="F208" s="109">
        <f t="shared" si="19"/>
        <v>95.96988212059496</v>
      </c>
    </row>
    <row r="209" spans="1:6">
      <c r="A209" s="79" t="s">
        <v>303</v>
      </c>
      <c r="B209" s="87" t="s">
        <v>259</v>
      </c>
      <c r="C209" s="25">
        <f>C210</f>
        <v>300</v>
      </c>
      <c r="D209" s="25">
        <f>D210</f>
        <v>300</v>
      </c>
      <c r="E209" s="25">
        <f>E210</f>
        <v>300</v>
      </c>
      <c r="F209" s="110">
        <f t="shared" si="19"/>
        <v>100</v>
      </c>
    </row>
    <row r="210" spans="1:6">
      <c r="A210" s="79" t="s">
        <v>304</v>
      </c>
      <c r="B210" s="46" t="s">
        <v>260</v>
      </c>
      <c r="C210" s="36">
        <v>300</v>
      </c>
      <c r="D210" s="36">
        <v>300</v>
      </c>
      <c r="E210" s="36">
        <v>300</v>
      </c>
      <c r="F210" s="109">
        <f t="shared" si="19"/>
        <v>100</v>
      </c>
    </row>
    <row r="211" spans="1:6">
      <c r="A211" s="79" t="s">
        <v>305</v>
      </c>
      <c r="B211" s="83" t="s">
        <v>261</v>
      </c>
      <c r="C211" s="25">
        <f>SUM(C212:C216)</f>
        <v>304162.29999999993</v>
      </c>
      <c r="D211" s="25">
        <f>SUM(D212:D216)</f>
        <v>322635.8</v>
      </c>
      <c r="E211" s="25">
        <f>SUM(E212:E216)</f>
        <v>320698.80000000005</v>
      </c>
      <c r="F211" s="110">
        <f t="shared" si="19"/>
        <v>99.39963265080938</v>
      </c>
    </row>
    <row r="212" spans="1:6">
      <c r="A212" s="79" t="s">
        <v>306</v>
      </c>
      <c r="B212" s="84" t="s">
        <v>262</v>
      </c>
      <c r="C212" s="36">
        <v>83940.9</v>
      </c>
      <c r="D212" s="36">
        <v>87488.5</v>
      </c>
      <c r="E212" s="36">
        <v>87273.600000000006</v>
      </c>
      <c r="F212" s="109">
        <f t="shared" si="19"/>
        <v>99.754367716899935</v>
      </c>
    </row>
    <row r="213" spans="1:6">
      <c r="A213" s="79" t="s">
        <v>307</v>
      </c>
      <c r="B213" s="46" t="s">
        <v>263</v>
      </c>
      <c r="C213" s="36">
        <v>208275.8</v>
      </c>
      <c r="D213" s="36">
        <v>224944.3</v>
      </c>
      <c r="E213" s="36">
        <v>223266.2</v>
      </c>
      <c r="F213" s="109">
        <f t="shared" si="19"/>
        <v>99.25399309962512</v>
      </c>
    </row>
    <row r="214" spans="1:6">
      <c r="A214" s="79" t="s">
        <v>308</v>
      </c>
      <c r="B214" s="81" t="s">
        <v>264</v>
      </c>
      <c r="C214" s="36">
        <v>2635</v>
      </c>
      <c r="D214" s="36">
        <v>2745</v>
      </c>
      <c r="E214" s="36">
        <v>2725.5</v>
      </c>
      <c r="F214" s="109">
        <f t="shared" si="19"/>
        <v>99.289617486338798</v>
      </c>
    </row>
    <row r="215" spans="1:6">
      <c r="A215" s="79" t="s">
        <v>309</v>
      </c>
      <c r="B215" s="46" t="s">
        <v>265</v>
      </c>
      <c r="C215" s="36">
        <v>2690</v>
      </c>
      <c r="D215" s="36">
        <v>2837.4</v>
      </c>
      <c r="E215" s="36">
        <v>2835.5</v>
      </c>
      <c r="F215" s="109">
        <f t="shared" si="19"/>
        <v>99.933037287657712</v>
      </c>
    </row>
    <row r="216" spans="1:6">
      <c r="A216" s="79" t="s">
        <v>310</v>
      </c>
      <c r="B216" s="46" t="s">
        <v>266</v>
      </c>
      <c r="C216" s="36">
        <v>6620.6</v>
      </c>
      <c r="D216" s="36">
        <v>4620.6000000000004</v>
      </c>
      <c r="E216" s="36">
        <v>4598</v>
      </c>
      <c r="F216" s="109">
        <f t="shared" si="19"/>
        <v>99.510886032117028</v>
      </c>
    </row>
    <row r="217" spans="1:6">
      <c r="A217" s="79" t="s">
        <v>311</v>
      </c>
      <c r="B217" s="87" t="s">
        <v>267</v>
      </c>
      <c r="C217" s="25">
        <f>C218</f>
        <v>29084.400000000001</v>
      </c>
      <c r="D217" s="25">
        <f>D218</f>
        <v>29471.8</v>
      </c>
      <c r="E217" s="25">
        <f>E218</f>
        <v>29265</v>
      </c>
      <c r="F217" s="110">
        <f t="shared" si="19"/>
        <v>99.298312284963927</v>
      </c>
    </row>
    <row r="218" spans="1:6">
      <c r="A218" s="79" t="s">
        <v>312</v>
      </c>
      <c r="B218" s="46" t="s">
        <v>268</v>
      </c>
      <c r="C218" s="36">
        <v>29084.400000000001</v>
      </c>
      <c r="D218" s="36">
        <v>29471.8</v>
      </c>
      <c r="E218" s="36">
        <v>29265</v>
      </c>
      <c r="F218" s="109">
        <f t="shared" si="19"/>
        <v>99.298312284963927</v>
      </c>
    </row>
    <row r="219" spans="1:6">
      <c r="A219" s="79" t="s">
        <v>313</v>
      </c>
      <c r="B219" s="85" t="s">
        <v>269</v>
      </c>
      <c r="C219" s="25">
        <f>SUM(C220:C223)</f>
        <v>13015.2</v>
      </c>
      <c r="D219" s="25">
        <f>SUM(D220:D223)</f>
        <v>17964.8</v>
      </c>
      <c r="E219" s="25">
        <f>SUM(E220:E223)</f>
        <v>17955.599999999999</v>
      </c>
      <c r="F219" s="110">
        <f t="shared" si="19"/>
        <v>99.948788742429642</v>
      </c>
    </row>
    <row r="220" spans="1:6">
      <c r="A220" s="79" t="s">
        <v>314</v>
      </c>
      <c r="B220" s="50" t="s">
        <v>270</v>
      </c>
      <c r="C220" s="36">
        <v>504</v>
      </c>
      <c r="D220" s="36">
        <v>364</v>
      </c>
      <c r="E220" s="36">
        <v>361.4</v>
      </c>
      <c r="F220" s="109">
        <f t="shared" si="19"/>
        <v>99.285714285714278</v>
      </c>
    </row>
    <row r="221" spans="1:6">
      <c r="A221" s="79" t="s">
        <v>315</v>
      </c>
      <c r="B221" s="46" t="s">
        <v>271</v>
      </c>
      <c r="C221" s="36">
        <v>489.7</v>
      </c>
      <c r="D221" s="36">
        <v>6000.4</v>
      </c>
      <c r="E221" s="36">
        <v>6000.4</v>
      </c>
      <c r="F221" s="109">
        <f t="shared" si="19"/>
        <v>100</v>
      </c>
    </row>
    <row r="222" spans="1:6">
      <c r="A222" s="79" t="s">
        <v>316</v>
      </c>
      <c r="B222" s="84" t="s">
        <v>272</v>
      </c>
      <c r="C222" s="36">
        <v>11838.9</v>
      </c>
      <c r="D222" s="36">
        <v>11600.4</v>
      </c>
      <c r="E222" s="36">
        <v>11593.8</v>
      </c>
      <c r="F222" s="109">
        <f t="shared" si="19"/>
        <v>99.943105410158267</v>
      </c>
    </row>
    <row r="223" spans="1:6">
      <c r="A223" s="79" t="s">
        <v>317</v>
      </c>
      <c r="B223" s="84" t="s">
        <v>273</v>
      </c>
      <c r="C223" s="36">
        <v>182.6</v>
      </c>
      <c r="D223" s="36">
        <v>0</v>
      </c>
      <c r="E223" s="36">
        <v>0</v>
      </c>
      <c r="F223" s="116">
        <v>0</v>
      </c>
    </row>
    <row r="224" spans="1:6">
      <c r="A224" s="79" t="s">
        <v>318</v>
      </c>
      <c r="B224" s="88" t="s">
        <v>274</v>
      </c>
      <c r="C224" s="25">
        <f>SUM(C225:C226)</f>
        <v>220</v>
      </c>
      <c r="D224" s="25">
        <f>SUM(D225:D226)</f>
        <v>245.1</v>
      </c>
      <c r="E224" s="25">
        <f>SUM(E225:E226)</f>
        <v>245.1</v>
      </c>
      <c r="F224" s="110">
        <f t="shared" si="19"/>
        <v>100</v>
      </c>
    </row>
    <row r="225" spans="1:6">
      <c r="A225" s="79" t="s">
        <v>319</v>
      </c>
      <c r="B225" s="89" t="s">
        <v>275</v>
      </c>
      <c r="C225" s="36">
        <v>160</v>
      </c>
      <c r="D225" s="36">
        <v>160</v>
      </c>
      <c r="E225" s="36">
        <v>160</v>
      </c>
      <c r="F225" s="109">
        <f t="shared" si="19"/>
        <v>100</v>
      </c>
    </row>
    <row r="226" spans="1:6">
      <c r="A226" s="79" t="s">
        <v>320</v>
      </c>
      <c r="B226" s="89" t="s">
        <v>276</v>
      </c>
      <c r="C226" s="36">
        <v>60</v>
      </c>
      <c r="D226" s="36">
        <v>85.1</v>
      </c>
      <c r="E226" s="36">
        <v>85.1</v>
      </c>
      <c r="F226" s="109">
        <f t="shared" si="19"/>
        <v>100</v>
      </c>
    </row>
    <row r="227" spans="1:6">
      <c r="A227" s="79" t="s">
        <v>321</v>
      </c>
      <c r="B227" s="88" t="s">
        <v>277</v>
      </c>
      <c r="C227" s="25">
        <f>C228</f>
        <v>200</v>
      </c>
      <c r="D227" s="25">
        <f>D228</f>
        <v>137</v>
      </c>
      <c r="E227" s="25">
        <f>E228</f>
        <v>0</v>
      </c>
      <c r="F227" s="61">
        <f t="shared" si="19"/>
        <v>0</v>
      </c>
    </row>
    <row r="228" spans="1:6" ht="16.5" customHeight="1">
      <c r="A228" s="79" t="s">
        <v>322</v>
      </c>
      <c r="B228" s="89" t="s">
        <v>278</v>
      </c>
      <c r="C228" s="36">
        <v>200</v>
      </c>
      <c r="D228" s="36">
        <v>137</v>
      </c>
      <c r="E228" s="36">
        <v>0</v>
      </c>
      <c r="F228" s="59">
        <f t="shared" si="19"/>
        <v>0</v>
      </c>
    </row>
    <row r="229" spans="1:6" ht="36">
      <c r="A229" s="79" t="s">
        <v>323</v>
      </c>
      <c r="B229" s="90" t="s">
        <v>279</v>
      </c>
      <c r="C229" s="25">
        <f>SUM(C230:C232)</f>
        <v>28412.300000000003</v>
      </c>
      <c r="D229" s="25">
        <f>SUM(D230:D232)</f>
        <v>30860.300000000003</v>
      </c>
      <c r="E229" s="25">
        <f>SUM(E230:E232)</f>
        <v>30212.300000000003</v>
      </c>
      <c r="F229" s="105">
        <f t="shared" si="19"/>
        <v>97.900214839129887</v>
      </c>
    </row>
    <row r="230" spans="1:6" ht="24">
      <c r="A230" s="79" t="s">
        <v>324</v>
      </c>
      <c r="B230" s="91" t="s">
        <v>280</v>
      </c>
      <c r="C230" s="36">
        <v>6966.4</v>
      </c>
      <c r="D230" s="36">
        <v>6966.4</v>
      </c>
      <c r="E230" s="36">
        <v>6966.4</v>
      </c>
      <c r="F230" s="111">
        <f t="shared" si="19"/>
        <v>100</v>
      </c>
    </row>
    <row r="231" spans="1:6">
      <c r="A231" s="79" t="s">
        <v>325</v>
      </c>
      <c r="B231" s="46" t="s">
        <v>281</v>
      </c>
      <c r="C231" s="36">
        <v>21445.9</v>
      </c>
      <c r="D231" s="36">
        <v>21445.9</v>
      </c>
      <c r="E231" s="36">
        <v>21445.9</v>
      </c>
      <c r="F231" s="111">
        <f t="shared" si="19"/>
        <v>100</v>
      </c>
    </row>
    <row r="232" spans="1:6">
      <c r="A232" s="79" t="s">
        <v>378</v>
      </c>
      <c r="B232" s="115" t="s">
        <v>379</v>
      </c>
      <c r="C232" s="36">
        <v>0</v>
      </c>
      <c r="D232" s="36">
        <v>2448</v>
      </c>
      <c r="E232" s="36">
        <v>1800</v>
      </c>
      <c r="F232" s="111">
        <f t="shared" si="19"/>
        <v>73.529411764705884</v>
      </c>
    </row>
    <row r="233" spans="1:6">
      <c r="A233" s="121" t="s">
        <v>349</v>
      </c>
      <c r="B233" s="122"/>
      <c r="C233" s="25">
        <f>C229+C227+C224+C219+C217+C211+C206+C201+C198+C196+C188+C209</f>
        <v>426292.89999999997</v>
      </c>
      <c r="D233" s="25">
        <f>D229+D227+D224+D219+D217+D211+D206+D201+D198+D196+D188+D209</f>
        <v>460360.79999999993</v>
      </c>
      <c r="E233" s="25">
        <f>E229+E227+E224+E219+E217+E211+E206+E201+E198+E196+E188+E209</f>
        <v>456611.7</v>
      </c>
      <c r="F233" s="105">
        <f t="shared" si="19"/>
        <v>99.185617020389245</v>
      </c>
    </row>
    <row r="234" spans="1:6" ht="26.25" customHeight="1">
      <c r="A234" s="79"/>
      <c r="B234" s="27" t="s">
        <v>326</v>
      </c>
      <c r="C234" s="101"/>
      <c r="D234" s="69"/>
      <c r="E234" s="101"/>
      <c r="F234" s="101"/>
    </row>
    <row r="235" spans="1:6">
      <c r="A235" s="9"/>
      <c r="B235" s="113" t="s">
        <v>327</v>
      </c>
      <c r="C235" s="103"/>
      <c r="D235" s="97"/>
      <c r="E235" s="97"/>
      <c r="F235" s="102"/>
    </row>
    <row r="236" spans="1:6" ht="39" customHeight="1">
      <c r="A236" s="92"/>
      <c r="B236" s="93" t="s">
        <v>328</v>
      </c>
      <c r="C236" s="94">
        <f>C186-C233</f>
        <v>-2605.2000000000116</v>
      </c>
      <c r="D236" s="94">
        <f>D186-D233</f>
        <v>-4885.2969999999041</v>
      </c>
      <c r="E236" s="94">
        <f>E186-E233</f>
        <v>-1989.9560000000056</v>
      </c>
      <c r="F236" s="112">
        <f t="shared" ref="F236" si="20">E236/D236*100</f>
        <v>40.733572595484873</v>
      </c>
    </row>
    <row r="237" spans="1:6" ht="48.75">
      <c r="A237" s="95" t="s">
        <v>329</v>
      </c>
      <c r="B237" s="96" t="s">
        <v>330</v>
      </c>
      <c r="C237" s="97">
        <f>-C239+C238</f>
        <v>2000</v>
      </c>
      <c r="D237" s="97">
        <f>-D239+D238</f>
        <v>2000</v>
      </c>
      <c r="E237" s="97">
        <f>-E239+E238</f>
        <v>0</v>
      </c>
      <c r="F237" s="102" t="s">
        <v>331</v>
      </c>
    </row>
    <row r="238" spans="1:6">
      <c r="A238" s="9" t="s">
        <v>332</v>
      </c>
      <c r="B238" s="98" t="s">
        <v>333</v>
      </c>
      <c r="C238" s="97">
        <v>3000</v>
      </c>
      <c r="D238" s="97">
        <v>3000</v>
      </c>
      <c r="E238" s="97">
        <v>0</v>
      </c>
      <c r="F238" s="102" t="s">
        <v>331</v>
      </c>
    </row>
    <row r="239" spans="1:6" ht="24.75">
      <c r="A239" s="9" t="s">
        <v>394</v>
      </c>
      <c r="B239" s="98" t="s">
        <v>334</v>
      </c>
      <c r="C239" s="97">
        <v>1000</v>
      </c>
      <c r="D239" s="97">
        <v>1000</v>
      </c>
      <c r="E239" s="97">
        <v>0</v>
      </c>
      <c r="F239" s="102" t="s">
        <v>331</v>
      </c>
    </row>
    <row r="240" spans="1:6">
      <c r="A240" s="95" t="s">
        <v>335</v>
      </c>
      <c r="B240" s="96" t="s">
        <v>336</v>
      </c>
      <c r="C240" s="97">
        <f>C243-C241</f>
        <v>605.20000000001164</v>
      </c>
      <c r="D240" s="97">
        <f>D243-D241</f>
        <v>2885.2969999999041</v>
      </c>
      <c r="E240" s="97">
        <f>E243-E241</f>
        <v>1989.9560000000056</v>
      </c>
      <c r="F240" s="102" t="s">
        <v>331</v>
      </c>
    </row>
    <row r="241" spans="1:6">
      <c r="A241" s="9" t="s">
        <v>337</v>
      </c>
      <c r="B241" s="96" t="s">
        <v>338</v>
      </c>
      <c r="C241" s="103">
        <f>C242</f>
        <v>426687.69999999995</v>
      </c>
      <c r="D241" s="103">
        <f>D242</f>
        <v>458475.50300000003</v>
      </c>
      <c r="E241" s="103">
        <f>E242</f>
        <v>454621.74400000001</v>
      </c>
      <c r="F241" s="102" t="s">
        <v>331</v>
      </c>
    </row>
    <row r="242" spans="1:6">
      <c r="A242" s="9" t="s">
        <v>339</v>
      </c>
      <c r="B242" s="98" t="s">
        <v>340</v>
      </c>
      <c r="C242" s="97">
        <f>C186+C238</f>
        <v>426687.69999999995</v>
      </c>
      <c r="D242" s="97">
        <f>D186+D238</f>
        <v>458475.50300000003</v>
      </c>
      <c r="E242" s="97">
        <f>E186+E238</f>
        <v>454621.74400000001</v>
      </c>
      <c r="F242" s="102" t="s">
        <v>331</v>
      </c>
    </row>
    <row r="243" spans="1:6">
      <c r="A243" s="9" t="s">
        <v>341</v>
      </c>
      <c r="B243" s="96" t="s">
        <v>342</v>
      </c>
      <c r="C243" s="103">
        <f>SUM(C244)</f>
        <v>427292.89999999997</v>
      </c>
      <c r="D243" s="103">
        <f>D244</f>
        <v>461360.79999999993</v>
      </c>
      <c r="E243" s="103">
        <f>E244</f>
        <v>456611.7</v>
      </c>
      <c r="F243" s="102" t="s">
        <v>331</v>
      </c>
    </row>
    <row r="244" spans="1:6">
      <c r="A244" s="9" t="s">
        <v>343</v>
      </c>
      <c r="B244" s="98" t="s">
        <v>344</v>
      </c>
      <c r="C244" s="97">
        <f>C233+C239</f>
        <v>427292.89999999997</v>
      </c>
      <c r="D244" s="97">
        <f>D233+D239</f>
        <v>461360.79999999993</v>
      </c>
      <c r="E244" s="97">
        <f>E233+E239</f>
        <v>456611.7</v>
      </c>
      <c r="F244" s="102" t="s">
        <v>331</v>
      </c>
    </row>
    <row r="245" spans="1:6">
      <c r="A245" s="95" t="s">
        <v>345</v>
      </c>
      <c r="B245" s="10" t="s">
        <v>346</v>
      </c>
      <c r="C245" s="97">
        <f>C237+C240</f>
        <v>2605.2000000000116</v>
      </c>
      <c r="D245" s="97">
        <f>D237+D240</f>
        <v>4885.2969999999041</v>
      </c>
      <c r="E245" s="97">
        <f>E237+E240</f>
        <v>1989.9560000000056</v>
      </c>
      <c r="F245" s="102" t="s">
        <v>331</v>
      </c>
    </row>
    <row r="246" spans="1:6">
      <c r="A246" s="95" t="s">
        <v>347</v>
      </c>
      <c r="B246" s="96" t="s">
        <v>348</v>
      </c>
      <c r="C246" s="97">
        <f>C245</f>
        <v>2605.2000000000116</v>
      </c>
      <c r="D246" s="97">
        <f>D245</f>
        <v>4885.2969999999041</v>
      </c>
      <c r="E246" s="97">
        <f>E245</f>
        <v>1989.9560000000056</v>
      </c>
      <c r="F246" s="102" t="s">
        <v>331</v>
      </c>
    </row>
    <row r="247" spans="1:6">
      <c r="A247" s="58"/>
      <c r="B247" s="99"/>
      <c r="C247" s="99"/>
      <c r="D247" s="100"/>
      <c r="E247" s="99"/>
      <c r="F247" s="99"/>
    </row>
  </sheetData>
  <mergeCells count="5">
    <mergeCell ref="A1:F1"/>
    <mergeCell ref="A5:B5"/>
    <mergeCell ref="A186:B186"/>
    <mergeCell ref="A2:F2"/>
    <mergeCell ref="A233:B233"/>
  </mergeCells>
  <pageMargins left="0.98425196850393704" right="0" top="0.39370078740157483" bottom="0.39370078740157483" header="0.51181102362204722" footer="0.51181102362204722"/>
  <pageSetup paperSize="9" scale="6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6"/>
  <sheetViews>
    <sheetView tabSelected="1" view="pageBreakPreview" zoomScaleNormal="100" zoomScaleSheetLayoutView="100" workbookViewId="0">
      <selection activeCell="B238" sqref="B238"/>
    </sheetView>
  </sheetViews>
  <sheetFormatPr defaultRowHeight="15"/>
  <cols>
    <col min="1" max="1" width="21.28515625" style="1" customWidth="1"/>
    <col min="2" max="2" width="48.7109375" style="2" customWidth="1"/>
    <col min="3" max="3" width="11.5703125" style="2" customWidth="1"/>
    <col min="4" max="4" width="10.7109375" style="3" customWidth="1"/>
    <col min="5" max="6" width="10.28515625" style="2" customWidth="1"/>
    <col min="7" max="16384" width="9.140625" style="2"/>
  </cols>
  <sheetData>
    <row r="1" spans="1:6" ht="18.75">
      <c r="A1" s="119" t="s">
        <v>238</v>
      </c>
      <c r="B1" s="119"/>
      <c r="C1" s="119"/>
      <c r="D1" s="119"/>
      <c r="E1" s="119"/>
      <c r="F1" s="119"/>
    </row>
    <row r="2" spans="1:6" ht="18.75" customHeight="1">
      <c r="A2" s="123" t="s">
        <v>398</v>
      </c>
      <c r="B2" s="123"/>
      <c r="C2" s="123"/>
      <c r="D2" s="123"/>
      <c r="E2" s="123"/>
      <c r="F2" s="123"/>
    </row>
    <row r="3" spans="1:6" ht="9.6" customHeight="1"/>
    <row r="4" spans="1:6" ht="19.5" hidden="1" customHeight="1">
      <c r="A4" s="2"/>
    </row>
    <row r="5" spans="1:6" ht="20.25" hidden="1" customHeight="1">
      <c r="A5" s="120"/>
      <c r="B5" s="120"/>
    </row>
    <row r="6" spans="1:6" ht="23.25" hidden="1" customHeight="1">
      <c r="A6" s="117"/>
      <c r="B6" s="117"/>
    </row>
    <row r="7" spans="1:6" ht="63.75" customHeight="1">
      <c r="A7" s="11" t="s">
        <v>0</v>
      </c>
      <c r="B7" s="12" t="s">
        <v>350</v>
      </c>
      <c r="C7" s="13" t="s">
        <v>400</v>
      </c>
      <c r="D7" s="14" t="s">
        <v>399</v>
      </c>
      <c r="E7" s="15" t="s">
        <v>401</v>
      </c>
      <c r="F7" s="15" t="s">
        <v>239</v>
      </c>
    </row>
    <row r="8" spans="1:6" s="7" customFormat="1" ht="11.25" customHeight="1">
      <c r="A8" s="16">
        <v>1</v>
      </c>
      <c r="B8" s="17">
        <v>2</v>
      </c>
      <c r="C8" s="18">
        <v>3</v>
      </c>
      <c r="D8" s="19">
        <v>4</v>
      </c>
      <c r="E8" s="20">
        <v>5</v>
      </c>
      <c r="F8" s="20">
        <v>6</v>
      </c>
    </row>
    <row r="9" spans="1:6" s="4" customFormat="1" ht="16.5" customHeight="1">
      <c r="A9" s="21" t="s">
        <v>82</v>
      </c>
      <c r="B9" s="22" t="s">
        <v>1</v>
      </c>
      <c r="C9" s="23">
        <f>C10+C22+C29+C34+C39+C48+C51+C45+C16</f>
        <v>74746.5</v>
      </c>
      <c r="D9" s="23">
        <f>D10+D22+D29+D34+D39+D48+D51+D45+D16</f>
        <v>74776.5</v>
      </c>
      <c r="E9" s="23">
        <f>E10+E22+E29+E34+E39+E48+E51+E45+E16</f>
        <v>75053.2</v>
      </c>
      <c r="F9" s="104">
        <f>E9/D9*100</f>
        <v>100.37003604073472</v>
      </c>
    </row>
    <row r="10" spans="1:6" s="4" customFormat="1" ht="16.5" customHeight="1">
      <c r="A10" s="24" t="s">
        <v>83</v>
      </c>
      <c r="B10" s="22" t="s">
        <v>2</v>
      </c>
      <c r="C10" s="25">
        <f>C11</f>
        <v>40655</v>
      </c>
      <c r="D10" s="25">
        <f>D11</f>
        <v>40655</v>
      </c>
      <c r="E10" s="25">
        <f>E11</f>
        <v>39850</v>
      </c>
      <c r="F10" s="23">
        <f>E10/D10*100</f>
        <v>98.019923748616407</v>
      </c>
    </row>
    <row r="11" spans="1:6" s="5" customFormat="1" ht="15" customHeight="1">
      <c r="A11" s="26" t="s">
        <v>84</v>
      </c>
      <c r="B11" s="27" t="s">
        <v>3</v>
      </c>
      <c r="C11" s="28">
        <f>C12+C13+C15+C14</f>
        <v>40655</v>
      </c>
      <c r="D11" s="28">
        <f>D12+D13+D15+D14</f>
        <v>40655</v>
      </c>
      <c r="E11" s="28">
        <f>E12+E13+E15+E14</f>
        <v>39850</v>
      </c>
      <c r="F11" s="28">
        <f>E11/D11*100</f>
        <v>98.019923748616407</v>
      </c>
    </row>
    <row r="12" spans="1:6" ht="60.75">
      <c r="A12" s="26" t="s">
        <v>85</v>
      </c>
      <c r="B12" s="27" t="s">
        <v>153</v>
      </c>
      <c r="C12" s="28">
        <v>40400</v>
      </c>
      <c r="D12" s="28">
        <v>40400</v>
      </c>
      <c r="E12" s="28">
        <v>39480</v>
      </c>
      <c r="F12" s="28">
        <f t="shared" ref="F12:F15" si="0">E12/D12*100</f>
        <v>97.722772277227719</v>
      </c>
    </row>
    <row r="13" spans="1:6" ht="84.75">
      <c r="A13" s="26" t="s">
        <v>86</v>
      </c>
      <c r="B13" s="27" t="s">
        <v>154</v>
      </c>
      <c r="C13" s="28">
        <v>150</v>
      </c>
      <c r="D13" s="28">
        <v>150</v>
      </c>
      <c r="E13" s="28">
        <v>150</v>
      </c>
      <c r="F13" s="28">
        <f t="shared" si="0"/>
        <v>100</v>
      </c>
    </row>
    <row r="14" spans="1:6" ht="36.75">
      <c r="A14" s="26" t="s">
        <v>152</v>
      </c>
      <c r="B14" s="27" t="s">
        <v>155</v>
      </c>
      <c r="C14" s="28">
        <v>100</v>
      </c>
      <c r="D14" s="28">
        <v>100</v>
      </c>
      <c r="E14" s="28">
        <v>220</v>
      </c>
      <c r="F14" s="28">
        <f t="shared" si="0"/>
        <v>220.00000000000003</v>
      </c>
    </row>
    <row r="15" spans="1:6" ht="72.75">
      <c r="A15" s="26" t="s">
        <v>87</v>
      </c>
      <c r="B15" s="27" t="s">
        <v>156</v>
      </c>
      <c r="C15" s="28">
        <v>5</v>
      </c>
      <c r="D15" s="28">
        <v>5</v>
      </c>
      <c r="E15" s="28">
        <v>0</v>
      </c>
      <c r="F15" s="28">
        <f t="shared" si="0"/>
        <v>0</v>
      </c>
    </row>
    <row r="16" spans="1:6" s="4" customFormat="1" ht="24">
      <c r="A16" s="24" t="s">
        <v>179</v>
      </c>
      <c r="B16" s="22" t="s">
        <v>180</v>
      </c>
      <c r="C16" s="23">
        <f>C17</f>
        <v>12425</v>
      </c>
      <c r="D16" s="23">
        <f>D17</f>
        <v>12425</v>
      </c>
      <c r="E16" s="23">
        <f>E17</f>
        <v>14535</v>
      </c>
      <c r="F16" s="23">
        <f>E16/D16*100</f>
        <v>116.98189134808854</v>
      </c>
    </row>
    <row r="17" spans="1:6" ht="24.75">
      <c r="A17" s="26" t="s">
        <v>181</v>
      </c>
      <c r="B17" s="29" t="s">
        <v>193</v>
      </c>
      <c r="C17" s="28">
        <f>SUM(C18:C21)</f>
        <v>12425</v>
      </c>
      <c r="D17" s="28">
        <f>SUM(D18:D21)</f>
        <v>12425</v>
      </c>
      <c r="E17" s="28">
        <f>SUM(E18:E21)</f>
        <v>14535</v>
      </c>
      <c r="F17" s="28">
        <f>E17/D17*100</f>
        <v>116.98189134808854</v>
      </c>
    </row>
    <row r="18" spans="1:6" ht="36.75">
      <c r="A18" s="26" t="s">
        <v>202</v>
      </c>
      <c r="B18" s="27" t="s">
        <v>203</v>
      </c>
      <c r="C18" s="28">
        <v>4225</v>
      </c>
      <c r="D18" s="28">
        <v>4225</v>
      </c>
      <c r="E18" s="28">
        <v>5115</v>
      </c>
      <c r="F18" s="28">
        <f t="shared" ref="F18:F19" si="1">E18/D18*100</f>
        <v>121.06508875739645</v>
      </c>
    </row>
    <row r="19" spans="1:6" ht="48">
      <c r="A19" s="30" t="s">
        <v>204</v>
      </c>
      <c r="B19" s="31" t="s">
        <v>205</v>
      </c>
      <c r="C19" s="28">
        <v>1240</v>
      </c>
      <c r="D19" s="28">
        <v>1240</v>
      </c>
      <c r="E19" s="28">
        <v>75</v>
      </c>
      <c r="F19" s="28">
        <f t="shared" si="1"/>
        <v>6.0483870967741939</v>
      </c>
    </row>
    <row r="20" spans="1:6" ht="48">
      <c r="A20" s="30" t="s">
        <v>206</v>
      </c>
      <c r="B20" s="31" t="s">
        <v>207</v>
      </c>
      <c r="C20" s="28">
        <v>6960</v>
      </c>
      <c r="D20" s="28">
        <v>6960</v>
      </c>
      <c r="E20" s="28">
        <v>10015</v>
      </c>
      <c r="F20" s="28">
        <f>E20/D20*100</f>
        <v>143.89367816091954</v>
      </c>
    </row>
    <row r="21" spans="1:6" ht="48">
      <c r="A21" s="30" t="s">
        <v>208</v>
      </c>
      <c r="B21" s="31" t="s">
        <v>209</v>
      </c>
      <c r="C21" s="28">
        <v>0</v>
      </c>
      <c r="D21" s="28">
        <v>0</v>
      </c>
      <c r="E21" s="28">
        <v>-670</v>
      </c>
      <c r="F21" s="28">
        <v>0</v>
      </c>
    </row>
    <row r="22" spans="1:6" ht="14.25" customHeight="1">
      <c r="A22" s="24" t="s">
        <v>88</v>
      </c>
      <c r="B22" s="22" t="s">
        <v>4</v>
      </c>
      <c r="C22" s="25">
        <f>C23+C25+C27</f>
        <v>12827</v>
      </c>
      <c r="D22" s="25">
        <f>D23+D25+D27</f>
        <v>12827</v>
      </c>
      <c r="E22" s="25">
        <f>E23+E25+E27</f>
        <v>11187</v>
      </c>
      <c r="F22" s="23">
        <f>E22/D22*100</f>
        <v>87.214469478443917</v>
      </c>
    </row>
    <row r="23" spans="1:6" s="5" customFormat="1" ht="15.75" customHeight="1">
      <c r="A23" s="32" t="s">
        <v>89</v>
      </c>
      <c r="B23" s="33" t="s">
        <v>5</v>
      </c>
      <c r="C23" s="25">
        <f>C24</f>
        <v>12803</v>
      </c>
      <c r="D23" s="25">
        <f>D24</f>
        <v>12803</v>
      </c>
      <c r="E23" s="25">
        <f>E24</f>
        <v>11130</v>
      </c>
      <c r="F23" s="23">
        <f>E23/D23*100</f>
        <v>86.932750136686707</v>
      </c>
    </row>
    <row r="24" spans="1:6" s="5" customFormat="1" ht="18" customHeight="1">
      <c r="A24" s="34" t="s">
        <v>134</v>
      </c>
      <c r="B24" s="35" t="s">
        <v>5</v>
      </c>
      <c r="C24" s="36">
        <v>12803</v>
      </c>
      <c r="D24" s="36">
        <v>12803</v>
      </c>
      <c r="E24" s="36">
        <v>11130</v>
      </c>
      <c r="F24" s="28">
        <f t="shared" ref="F24:F26" si="2">E24/D24*100</f>
        <v>86.932750136686707</v>
      </c>
    </row>
    <row r="25" spans="1:6" s="5" customFormat="1" ht="15" customHeight="1">
      <c r="A25" s="32" t="s">
        <v>143</v>
      </c>
      <c r="B25" s="22" t="s">
        <v>135</v>
      </c>
      <c r="C25" s="25">
        <f>C26</f>
        <v>24</v>
      </c>
      <c r="D25" s="25">
        <f>D26</f>
        <v>24</v>
      </c>
      <c r="E25" s="25">
        <f>E26</f>
        <v>40</v>
      </c>
      <c r="F25" s="28">
        <f t="shared" si="2"/>
        <v>166.66666666666669</v>
      </c>
    </row>
    <row r="26" spans="1:6" s="5" customFormat="1" ht="15" customHeight="1">
      <c r="A26" s="34" t="s">
        <v>136</v>
      </c>
      <c r="B26" s="27" t="s">
        <v>135</v>
      </c>
      <c r="C26" s="36">
        <v>24</v>
      </c>
      <c r="D26" s="36">
        <v>24</v>
      </c>
      <c r="E26" s="36">
        <v>40</v>
      </c>
      <c r="F26" s="28">
        <f t="shared" si="2"/>
        <v>166.66666666666669</v>
      </c>
    </row>
    <row r="27" spans="1:6" s="6" customFormat="1" ht="16.5" customHeight="1">
      <c r="A27" s="32" t="s">
        <v>190</v>
      </c>
      <c r="B27" s="22" t="s">
        <v>191</v>
      </c>
      <c r="C27" s="25">
        <f>C28</f>
        <v>0</v>
      </c>
      <c r="D27" s="25">
        <f>D28</f>
        <v>0</v>
      </c>
      <c r="E27" s="25">
        <f>E28</f>
        <v>17</v>
      </c>
      <c r="F27" s="28">
        <v>0</v>
      </c>
    </row>
    <row r="28" spans="1:6" s="5" customFormat="1" ht="36.75">
      <c r="A28" s="34" t="s">
        <v>192</v>
      </c>
      <c r="B28" s="27" t="s">
        <v>194</v>
      </c>
      <c r="C28" s="36">
        <v>0</v>
      </c>
      <c r="D28" s="36">
        <v>0</v>
      </c>
      <c r="E28" s="36">
        <v>17</v>
      </c>
      <c r="F28" s="28">
        <v>0</v>
      </c>
    </row>
    <row r="29" spans="1:6" s="4" customFormat="1" ht="14.25">
      <c r="A29" s="24" t="s">
        <v>6</v>
      </c>
      <c r="B29" s="22" t="s">
        <v>7</v>
      </c>
      <c r="C29" s="25">
        <f>C30+C32</f>
        <v>1578</v>
      </c>
      <c r="D29" s="25">
        <f>D30+D32</f>
        <v>1578</v>
      </c>
      <c r="E29" s="25">
        <f>E30+E32</f>
        <v>1908</v>
      </c>
      <c r="F29" s="23">
        <f>E29/D29*100</f>
        <v>120.91254752851709</v>
      </c>
    </row>
    <row r="30" spans="1:6" ht="24.75">
      <c r="A30" s="26" t="s">
        <v>80</v>
      </c>
      <c r="B30" s="27" t="s">
        <v>8</v>
      </c>
      <c r="C30" s="36">
        <f>C31</f>
        <v>1178</v>
      </c>
      <c r="D30" s="36">
        <f>D31</f>
        <v>1178</v>
      </c>
      <c r="E30" s="36">
        <f>E31</f>
        <v>1550</v>
      </c>
      <c r="F30" s="28">
        <f t="shared" ref="F30:F33" si="3">E30/D30*100</f>
        <v>131.57894736842107</v>
      </c>
    </row>
    <row r="31" spans="1:6" ht="36.75">
      <c r="A31" s="26" t="s">
        <v>133</v>
      </c>
      <c r="B31" s="27" t="s">
        <v>9</v>
      </c>
      <c r="C31" s="36">
        <v>1178</v>
      </c>
      <c r="D31" s="36">
        <v>1178</v>
      </c>
      <c r="E31" s="36">
        <v>1550</v>
      </c>
      <c r="F31" s="28">
        <f t="shared" si="3"/>
        <v>131.57894736842107</v>
      </c>
    </row>
    <row r="32" spans="1:6" ht="25.5" customHeight="1">
      <c r="A32" s="26" t="s">
        <v>10</v>
      </c>
      <c r="B32" s="27" t="s">
        <v>11</v>
      </c>
      <c r="C32" s="36">
        <f>C33</f>
        <v>400</v>
      </c>
      <c r="D32" s="36">
        <f>D33</f>
        <v>400</v>
      </c>
      <c r="E32" s="36">
        <f>E33</f>
        <v>358</v>
      </c>
      <c r="F32" s="28">
        <f t="shared" si="3"/>
        <v>89.5</v>
      </c>
    </row>
    <row r="33" spans="1:6" ht="50.25" customHeight="1">
      <c r="A33" s="26" t="s">
        <v>157</v>
      </c>
      <c r="B33" s="27" t="s">
        <v>158</v>
      </c>
      <c r="C33" s="36">
        <v>400</v>
      </c>
      <c r="D33" s="36">
        <v>400</v>
      </c>
      <c r="E33" s="36">
        <v>358</v>
      </c>
      <c r="F33" s="28">
        <f t="shared" si="3"/>
        <v>89.5</v>
      </c>
    </row>
    <row r="34" spans="1:6" ht="36.75">
      <c r="A34" s="37" t="s">
        <v>90</v>
      </c>
      <c r="B34" s="22" t="s">
        <v>125</v>
      </c>
      <c r="C34" s="25">
        <f>C35</f>
        <v>4826</v>
      </c>
      <c r="D34" s="25">
        <f>D35</f>
        <v>4826</v>
      </c>
      <c r="E34" s="25">
        <f>E35</f>
        <v>4862</v>
      </c>
      <c r="F34" s="23">
        <f>E34/D34*100</f>
        <v>100.74595938665563</v>
      </c>
    </row>
    <row r="35" spans="1:6" ht="48" customHeight="1">
      <c r="A35" s="38" t="s">
        <v>91</v>
      </c>
      <c r="B35" s="31" t="s">
        <v>138</v>
      </c>
      <c r="C35" s="36">
        <f>C36+C37+C38</f>
        <v>4826</v>
      </c>
      <c r="D35" s="36">
        <f>D36+D37+D38</f>
        <v>4826</v>
      </c>
      <c r="E35" s="36">
        <f>E36+E37+E38</f>
        <v>4862</v>
      </c>
      <c r="F35" s="28">
        <f t="shared" ref="F35:F36" si="4">E35/D35*100</f>
        <v>100.74595938665563</v>
      </c>
    </row>
    <row r="36" spans="1:6" s="4" customFormat="1" ht="49.5" customHeight="1">
      <c r="A36" s="39" t="s">
        <v>144</v>
      </c>
      <c r="B36" s="31" t="s">
        <v>404</v>
      </c>
      <c r="C36" s="36">
        <v>4264</v>
      </c>
      <c r="D36" s="36">
        <v>4264</v>
      </c>
      <c r="E36" s="36">
        <v>4264</v>
      </c>
      <c r="F36" s="28">
        <f t="shared" si="4"/>
        <v>100</v>
      </c>
    </row>
    <row r="37" spans="1:6" ht="48.75" customHeight="1">
      <c r="A37" s="26" t="s">
        <v>402</v>
      </c>
      <c r="B37" s="27" t="s">
        <v>403</v>
      </c>
      <c r="C37" s="36">
        <v>10</v>
      </c>
      <c r="D37" s="36">
        <v>10</v>
      </c>
      <c r="E37" s="36">
        <v>10</v>
      </c>
      <c r="F37" s="28">
        <v>0</v>
      </c>
    </row>
    <row r="38" spans="1:6" ht="27" customHeight="1">
      <c r="A38" s="26" t="s">
        <v>355</v>
      </c>
      <c r="B38" s="27" t="s">
        <v>356</v>
      </c>
      <c r="C38" s="36">
        <v>552</v>
      </c>
      <c r="D38" s="36">
        <v>552</v>
      </c>
      <c r="E38" s="36">
        <v>588</v>
      </c>
      <c r="F38" s="28">
        <v>0</v>
      </c>
    </row>
    <row r="39" spans="1:6" ht="16.5" customHeight="1">
      <c r="A39" s="24" t="s">
        <v>95</v>
      </c>
      <c r="B39" s="22" t="s">
        <v>12</v>
      </c>
      <c r="C39" s="25">
        <f>C40</f>
        <v>96</v>
      </c>
      <c r="D39" s="25">
        <f>D40</f>
        <v>96</v>
      </c>
      <c r="E39" s="25">
        <f>E40</f>
        <v>934</v>
      </c>
      <c r="F39" s="23">
        <f>E39/D39*100</f>
        <v>972.91666666666663</v>
      </c>
    </row>
    <row r="40" spans="1:6">
      <c r="A40" s="26" t="s">
        <v>94</v>
      </c>
      <c r="B40" s="27" t="s">
        <v>13</v>
      </c>
      <c r="C40" s="36">
        <f>SUM(C41:C44)</f>
        <v>96</v>
      </c>
      <c r="D40" s="36">
        <f>SUM(D41:D44)</f>
        <v>96</v>
      </c>
      <c r="E40" s="36">
        <f>SUM(E41:E44)</f>
        <v>934</v>
      </c>
      <c r="F40" s="28">
        <f t="shared" ref="F40:F44" si="5">E40/D40*100</f>
        <v>972.91666666666663</v>
      </c>
    </row>
    <row r="41" spans="1:6" ht="24.75">
      <c r="A41" s="39" t="s">
        <v>219</v>
      </c>
      <c r="B41" s="40" t="s">
        <v>212</v>
      </c>
      <c r="C41" s="36">
        <v>45</v>
      </c>
      <c r="D41" s="36">
        <v>45</v>
      </c>
      <c r="E41" s="36">
        <v>783</v>
      </c>
      <c r="F41" s="28">
        <f t="shared" si="5"/>
        <v>1739.9999999999998</v>
      </c>
    </row>
    <row r="42" spans="1:6" ht="24.75">
      <c r="A42" s="39" t="s">
        <v>220</v>
      </c>
      <c r="B42" s="40" t="s">
        <v>213</v>
      </c>
      <c r="C42" s="36">
        <v>5</v>
      </c>
      <c r="D42" s="36">
        <v>5</v>
      </c>
      <c r="E42" s="36">
        <v>3</v>
      </c>
      <c r="F42" s="28">
        <f t="shared" si="5"/>
        <v>60</v>
      </c>
    </row>
    <row r="43" spans="1:6">
      <c r="A43" s="39" t="s">
        <v>221</v>
      </c>
      <c r="B43" s="40" t="s">
        <v>214</v>
      </c>
      <c r="C43" s="36">
        <v>16</v>
      </c>
      <c r="D43" s="36">
        <v>16</v>
      </c>
      <c r="E43" s="36">
        <v>40</v>
      </c>
      <c r="F43" s="28">
        <f t="shared" si="5"/>
        <v>250</v>
      </c>
    </row>
    <row r="44" spans="1:6" ht="14.25" customHeight="1">
      <c r="A44" s="39" t="s">
        <v>222</v>
      </c>
      <c r="B44" s="40" t="s">
        <v>215</v>
      </c>
      <c r="C44" s="36">
        <v>30</v>
      </c>
      <c r="D44" s="36">
        <v>30</v>
      </c>
      <c r="E44" s="36">
        <v>108</v>
      </c>
      <c r="F44" s="28">
        <f t="shared" si="5"/>
        <v>360</v>
      </c>
    </row>
    <row r="45" spans="1:6" s="4" customFormat="1" ht="24">
      <c r="A45" s="24" t="s">
        <v>159</v>
      </c>
      <c r="B45" s="22" t="s">
        <v>161</v>
      </c>
      <c r="C45" s="25">
        <f>C46+C47</f>
        <v>510.5</v>
      </c>
      <c r="D45" s="25">
        <f>D46+D47</f>
        <v>510.5</v>
      </c>
      <c r="E45" s="25">
        <f>E46+E47</f>
        <v>150</v>
      </c>
      <c r="F45" s="23">
        <f>E45/D45*100</f>
        <v>29.382957884427029</v>
      </c>
    </row>
    <row r="46" spans="1:6" ht="26.25" customHeight="1">
      <c r="A46" s="26" t="s">
        <v>160</v>
      </c>
      <c r="B46" s="27" t="s">
        <v>162</v>
      </c>
      <c r="C46" s="36">
        <v>0</v>
      </c>
      <c r="D46" s="36">
        <v>0</v>
      </c>
      <c r="E46" s="36">
        <v>0</v>
      </c>
      <c r="F46" s="28">
        <v>0</v>
      </c>
    </row>
    <row r="47" spans="1:6" ht="19.5" customHeight="1">
      <c r="A47" s="26" t="s">
        <v>184</v>
      </c>
      <c r="B47" s="27" t="s">
        <v>185</v>
      </c>
      <c r="C47" s="36">
        <v>510.5</v>
      </c>
      <c r="D47" s="36">
        <v>510.5</v>
      </c>
      <c r="E47" s="36">
        <v>150</v>
      </c>
      <c r="F47" s="28">
        <f t="shared" ref="F47" si="6">E47/D47*100</f>
        <v>29.382957884427029</v>
      </c>
    </row>
    <row r="48" spans="1:6" s="4" customFormat="1" ht="24">
      <c r="A48" s="24" t="s">
        <v>163</v>
      </c>
      <c r="B48" s="22" t="s">
        <v>164</v>
      </c>
      <c r="C48" s="25">
        <f>C50+C49</f>
        <v>791</v>
      </c>
      <c r="D48" s="25">
        <f>D50+D49</f>
        <v>821</v>
      </c>
      <c r="E48" s="25">
        <f>E50+E49</f>
        <v>699.2</v>
      </c>
      <c r="F48" s="23">
        <f>E48/D48*100</f>
        <v>85.164433617539586</v>
      </c>
    </row>
    <row r="49" spans="1:6" ht="51.75" customHeight="1">
      <c r="A49" s="26" t="s">
        <v>167</v>
      </c>
      <c r="B49" s="27" t="s">
        <v>168</v>
      </c>
      <c r="C49" s="36">
        <v>391</v>
      </c>
      <c r="D49" s="36">
        <v>421</v>
      </c>
      <c r="E49" s="36">
        <v>411.2</v>
      </c>
      <c r="F49" s="28">
        <f t="shared" ref="F49:F50" si="7">E49/D49*100</f>
        <v>97.672209026128272</v>
      </c>
    </row>
    <row r="50" spans="1:6" ht="36.75">
      <c r="A50" s="26" t="s">
        <v>147</v>
      </c>
      <c r="B50" s="27" t="s">
        <v>79</v>
      </c>
      <c r="C50" s="36">
        <v>400</v>
      </c>
      <c r="D50" s="36">
        <v>400</v>
      </c>
      <c r="E50" s="36">
        <v>288</v>
      </c>
      <c r="F50" s="28">
        <f t="shared" si="7"/>
        <v>72</v>
      </c>
    </row>
    <row r="51" spans="1:6" s="4" customFormat="1" ht="14.25">
      <c r="A51" s="24" t="s">
        <v>14</v>
      </c>
      <c r="B51" s="22" t="s">
        <v>15</v>
      </c>
      <c r="C51" s="25">
        <f>C52+C58+C60+C65+C63+C64+C55+C56+C61</f>
        <v>1038</v>
      </c>
      <c r="D51" s="25">
        <f>D52+D58+D60+D65+D63+D64+D55+D56+D61+D57+D62</f>
        <v>1038</v>
      </c>
      <c r="E51" s="25">
        <f>E52+E58+E60+E65+E63+E64+E55+E56+E61+E57+E62</f>
        <v>928</v>
      </c>
      <c r="F51" s="23">
        <f>E51/D51*100</f>
        <v>89.402697495183048</v>
      </c>
    </row>
    <row r="52" spans="1:6" ht="14.25" customHeight="1">
      <c r="A52" s="26" t="s">
        <v>96</v>
      </c>
      <c r="B52" s="27" t="s">
        <v>16</v>
      </c>
      <c r="C52" s="36">
        <f>C53+C54</f>
        <v>15</v>
      </c>
      <c r="D52" s="36">
        <f>D53+D54</f>
        <v>15</v>
      </c>
      <c r="E52" s="36">
        <f>E53+E54</f>
        <v>17</v>
      </c>
      <c r="F52" s="28">
        <f t="shared" ref="F52:F117" si="8">E52/D52*100</f>
        <v>113.33333333333333</v>
      </c>
    </row>
    <row r="53" spans="1:6" ht="52.5" customHeight="1">
      <c r="A53" s="26" t="s">
        <v>97</v>
      </c>
      <c r="B53" s="27" t="s">
        <v>141</v>
      </c>
      <c r="C53" s="36">
        <v>10</v>
      </c>
      <c r="D53" s="36">
        <v>10</v>
      </c>
      <c r="E53" s="36">
        <v>11</v>
      </c>
      <c r="F53" s="28">
        <f t="shared" si="8"/>
        <v>110.00000000000001</v>
      </c>
    </row>
    <row r="54" spans="1:6" ht="48" customHeight="1">
      <c r="A54" s="26" t="s">
        <v>98</v>
      </c>
      <c r="B54" s="27" t="s">
        <v>17</v>
      </c>
      <c r="C54" s="36">
        <v>5</v>
      </c>
      <c r="D54" s="36">
        <v>5</v>
      </c>
      <c r="E54" s="36">
        <v>6</v>
      </c>
      <c r="F54" s="28">
        <f t="shared" si="8"/>
        <v>120</v>
      </c>
    </row>
    <row r="55" spans="1:6" ht="47.25" customHeight="1">
      <c r="A55" s="26" t="s">
        <v>186</v>
      </c>
      <c r="B55" s="27" t="s">
        <v>187</v>
      </c>
      <c r="C55" s="36">
        <v>25</v>
      </c>
      <c r="D55" s="36">
        <v>25</v>
      </c>
      <c r="E55" s="36">
        <v>44</v>
      </c>
      <c r="F55" s="28">
        <f t="shared" si="8"/>
        <v>176</v>
      </c>
    </row>
    <row r="56" spans="1:6" ht="49.5" customHeight="1">
      <c r="A56" s="26" t="s">
        <v>188</v>
      </c>
      <c r="B56" s="27" t="s">
        <v>189</v>
      </c>
      <c r="C56" s="36">
        <v>60</v>
      </c>
      <c r="D56" s="36">
        <v>60</v>
      </c>
      <c r="E56" s="36">
        <v>52</v>
      </c>
      <c r="F56" s="28">
        <f t="shared" si="8"/>
        <v>86.666666666666671</v>
      </c>
    </row>
    <row r="57" spans="1:6" ht="48" customHeight="1">
      <c r="A57" s="26" t="s">
        <v>417</v>
      </c>
      <c r="B57" s="27" t="s">
        <v>418</v>
      </c>
      <c r="C57" s="36">
        <v>0</v>
      </c>
      <c r="D57" s="36">
        <v>0</v>
      </c>
      <c r="E57" s="36">
        <v>15</v>
      </c>
      <c r="F57" s="28">
        <v>0</v>
      </c>
    </row>
    <row r="58" spans="1:6" ht="58.5" customHeight="1">
      <c r="A58" s="26" t="s">
        <v>148</v>
      </c>
      <c r="B58" s="27" t="s">
        <v>81</v>
      </c>
      <c r="C58" s="36">
        <f>C59</f>
        <v>3</v>
      </c>
      <c r="D58" s="36">
        <f>D59</f>
        <v>3</v>
      </c>
      <c r="E58" s="36">
        <f>E59</f>
        <v>17</v>
      </c>
      <c r="F58" s="28">
        <f t="shared" si="8"/>
        <v>566.66666666666674</v>
      </c>
    </row>
    <row r="59" spans="1:6" ht="24" customHeight="1">
      <c r="A59" s="39" t="s">
        <v>137</v>
      </c>
      <c r="B59" s="43" t="s">
        <v>170</v>
      </c>
      <c r="C59" s="42">
        <v>3</v>
      </c>
      <c r="D59" s="42">
        <v>3</v>
      </c>
      <c r="E59" s="42">
        <v>17</v>
      </c>
      <c r="F59" s="28">
        <f t="shared" si="8"/>
        <v>566.66666666666674</v>
      </c>
    </row>
    <row r="60" spans="1:6" s="5" customFormat="1" ht="36.75" customHeight="1">
      <c r="A60" s="26" t="s">
        <v>99</v>
      </c>
      <c r="B60" s="27" t="s">
        <v>18</v>
      </c>
      <c r="C60" s="36">
        <v>90</v>
      </c>
      <c r="D60" s="36">
        <v>90</v>
      </c>
      <c r="E60" s="36">
        <v>10</v>
      </c>
      <c r="F60" s="28">
        <f t="shared" si="8"/>
        <v>11.111111111111111</v>
      </c>
    </row>
    <row r="61" spans="1:6" s="5" customFormat="1" ht="26.25" customHeight="1">
      <c r="A61" s="26" t="s">
        <v>357</v>
      </c>
      <c r="B61" s="27" t="s">
        <v>358</v>
      </c>
      <c r="C61" s="36">
        <v>160</v>
      </c>
      <c r="D61" s="36">
        <v>160</v>
      </c>
      <c r="E61" s="36">
        <v>1</v>
      </c>
      <c r="F61" s="28">
        <v>0</v>
      </c>
    </row>
    <row r="62" spans="1:6" s="5" customFormat="1" ht="38.25" customHeight="1">
      <c r="A62" s="26" t="s">
        <v>419</v>
      </c>
      <c r="B62" s="27" t="s">
        <v>420</v>
      </c>
      <c r="C62" s="36">
        <v>0</v>
      </c>
      <c r="D62" s="36">
        <v>0</v>
      </c>
      <c r="E62" s="36">
        <v>5</v>
      </c>
      <c r="F62" s="28">
        <v>0</v>
      </c>
    </row>
    <row r="63" spans="1:6" s="5" customFormat="1" ht="25.5" customHeight="1">
      <c r="A63" s="26" t="s">
        <v>385</v>
      </c>
      <c r="B63" s="27" t="s">
        <v>384</v>
      </c>
      <c r="C63" s="36">
        <v>12</v>
      </c>
      <c r="D63" s="36">
        <v>12</v>
      </c>
      <c r="E63" s="36">
        <v>0</v>
      </c>
      <c r="F63" s="28">
        <v>0</v>
      </c>
    </row>
    <row r="64" spans="1:6" s="5" customFormat="1" ht="48.75">
      <c r="A64" s="26" t="s">
        <v>165</v>
      </c>
      <c r="B64" s="27" t="s">
        <v>166</v>
      </c>
      <c r="C64" s="36">
        <v>180</v>
      </c>
      <c r="D64" s="36">
        <v>180</v>
      </c>
      <c r="E64" s="36">
        <v>152</v>
      </c>
      <c r="F64" s="28">
        <f t="shared" si="8"/>
        <v>84.444444444444443</v>
      </c>
    </row>
    <row r="65" spans="1:6" ht="28.5" customHeight="1">
      <c r="A65" s="44" t="s">
        <v>19</v>
      </c>
      <c r="B65" s="27" t="s">
        <v>23</v>
      </c>
      <c r="C65" s="36">
        <f>C122</f>
        <v>493</v>
      </c>
      <c r="D65" s="36">
        <f>D122</f>
        <v>493</v>
      </c>
      <c r="E65" s="36">
        <f>E122</f>
        <v>615</v>
      </c>
      <c r="F65" s="28">
        <f t="shared" si="8"/>
        <v>124.74645030425964</v>
      </c>
    </row>
    <row r="66" spans="1:6" s="5" customFormat="1" ht="15" hidden="1" customHeight="1">
      <c r="A66" s="44" t="s">
        <v>20</v>
      </c>
      <c r="B66" s="27"/>
      <c r="C66" s="36">
        <v>20</v>
      </c>
      <c r="D66" s="36">
        <v>20</v>
      </c>
      <c r="E66" s="36">
        <v>20</v>
      </c>
      <c r="F66" s="28">
        <f t="shared" si="8"/>
        <v>100</v>
      </c>
    </row>
    <row r="67" spans="1:6" ht="15" hidden="1" customHeight="1">
      <c r="A67" s="44" t="s">
        <v>21</v>
      </c>
      <c r="B67" s="27"/>
      <c r="C67" s="36">
        <v>95</v>
      </c>
      <c r="D67" s="36">
        <v>95</v>
      </c>
      <c r="E67" s="36">
        <v>95</v>
      </c>
      <c r="F67" s="28">
        <f t="shared" si="8"/>
        <v>100</v>
      </c>
    </row>
    <row r="68" spans="1:6" ht="15" hidden="1" customHeight="1">
      <c r="A68" s="44" t="s">
        <v>22</v>
      </c>
      <c r="B68" s="27"/>
      <c r="C68" s="36">
        <v>15</v>
      </c>
      <c r="D68" s="36">
        <v>15</v>
      </c>
      <c r="E68" s="36">
        <v>15</v>
      </c>
      <c r="F68" s="28">
        <f t="shared" si="8"/>
        <v>100</v>
      </c>
    </row>
    <row r="69" spans="1:6" ht="15" hidden="1" customHeight="1">
      <c r="A69" s="44" t="s">
        <v>76</v>
      </c>
      <c r="B69" s="27"/>
      <c r="C69" s="36">
        <v>100</v>
      </c>
      <c r="D69" s="36">
        <v>100</v>
      </c>
      <c r="E69" s="36">
        <v>100</v>
      </c>
      <c r="F69" s="28">
        <f t="shared" si="8"/>
        <v>100</v>
      </c>
    </row>
    <row r="70" spans="1:6" ht="15" hidden="1" customHeight="1">
      <c r="A70" s="44" t="s">
        <v>24</v>
      </c>
      <c r="B70" s="27"/>
      <c r="C70" s="36">
        <v>15</v>
      </c>
      <c r="D70" s="36">
        <v>15</v>
      </c>
      <c r="E70" s="36">
        <v>15</v>
      </c>
      <c r="F70" s="28">
        <f t="shared" si="8"/>
        <v>100</v>
      </c>
    </row>
    <row r="71" spans="1:6" ht="15" hidden="1" customHeight="1">
      <c r="A71" s="44" t="s">
        <v>77</v>
      </c>
      <c r="B71" s="27"/>
      <c r="C71" s="36">
        <v>60</v>
      </c>
      <c r="D71" s="36">
        <v>60</v>
      </c>
      <c r="E71" s="36">
        <v>60</v>
      </c>
      <c r="F71" s="28">
        <f t="shared" si="8"/>
        <v>100</v>
      </c>
    </row>
    <row r="72" spans="1:6" ht="15" hidden="1" customHeight="1">
      <c r="A72" s="44" t="s">
        <v>78</v>
      </c>
      <c r="B72" s="27"/>
      <c r="C72" s="36">
        <v>120</v>
      </c>
      <c r="D72" s="36">
        <v>120</v>
      </c>
      <c r="E72" s="36">
        <v>120</v>
      </c>
      <c r="F72" s="28">
        <f t="shared" si="8"/>
        <v>100</v>
      </c>
    </row>
    <row r="73" spans="1:6" ht="36" hidden="1" customHeight="1">
      <c r="A73" s="44" t="s">
        <v>25</v>
      </c>
      <c r="B73" s="45" t="s">
        <v>26</v>
      </c>
      <c r="C73" s="36"/>
      <c r="D73" s="36"/>
      <c r="E73" s="36"/>
      <c r="F73" s="28" t="e">
        <f t="shared" si="8"/>
        <v>#DIV/0!</v>
      </c>
    </row>
    <row r="74" spans="1:6" ht="60.75" hidden="1" customHeight="1">
      <c r="A74" s="44" t="s">
        <v>25</v>
      </c>
      <c r="B74" s="27" t="s">
        <v>27</v>
      </c>
      <c r="C74" s="36"/>
      <c r="D74" s="36"/>
      <c r="E74" s="36"/>
      <c r="F74" s="28" t="e">
        <f t="shared" si="8"/>
        <v>#DIV/0!</v>
      </c>
    </row>
    <row r="75" spans="1:6" ht="48" hidden="1" customHeight="1">
      <c r="A75" s="44" t="s">
        <v>28</v>
      </c>
      <c r="B75" s="46" t="s">
        <v>29</v>
      </c>
      <c r="C75" s="36"/>
      <c r="D75" s="36"/>
      <c r="E75" s="36"/>
      <c r="F75" s="28" t="e">
        <f t="shared" si="8"/>
        <v>#DIV/0!</v>
      </c>
    </row>
    <row r="76" spans="1:6" ht="24" hidden="1" customHeight="1">
      <c r="A76" s="44" t="s">
        <v>30</v>
      </c>
      <c r="B76" s="46" t="s">
        <v>31</v>
      </c>
      <c r="C76" s="36"/>
      <c r="D76" s="36"/>
      <c r="E76" s="36"/>
      <c r="F76" s="28" t="e">
        <f t="shared" si="8"/>
        <v>#DIV/0!</v>
      </c>
    </row>
    <row r="77" spans="1:6" ht="36" hidden="1" customHeight="1">
      <c r="A77" s="44" t="s">
        <v>32</v>
      </c>
      <c r="B77" s="46" t="s">
        <v>33</v>
      </c>
      <c r="C77" s="28"/>
      <c r="D77" s="28"/>
      <c r="E77" s="28"/>
      <c r="F77" s="28" t="e">
        <f t="shared" si="8"/>
        <v>#DIV/0!</v>
      </c>
    </row>
    <row r="78" spans="1:6" ht="60" hidden="1" customHeight="1">
      <c r="A78" s="44" t="s">
        <v>34</v>
      </c>
      <c r="B78" s="46" t="s">
        <v>35</v>
      </c>
      <c r="C78" s="28"/>
      <c r="D78" s="28"/>
      <c r="E78" s="28"/>
      <c r="F78" s="28" t="e">
        <f t="shared" si="8"/>
        <v>#DIV/0!</v>
      </c>
    </row>
    <row r="79" spans="1:6" s="5" customFormat="1" ht="60" hidden="1" customHeight="1">
      <c r="A79" s="44" t="s">
        <v>36</v>
      </c>
      <c r="B79" s="46" t="s">
        <v>37</v>
      </c>
      <c r="C79" s="28"/>
      <c r="D79" s="28"/>
      <c r="E79" s="28"/>
      <c r="F79" s="28" t="e">
        <f t="shared" si="8"/>
        <v>#DIV/0!</v>
      </c>
    </row>
    <row r="80" spans="1:6" ht="36" hidden="1" customHeight="1">
      <c r="A80" s="44" t="s">
        <v>38</v>
      </c>
      <c r="B80" s="46" t="s">
        <v>39</v>
      </c>
      <c r="C80" s="28"/>
      <c r="D80" s="28"/>
      <c r="E80" s="28"/>
      <c r="F80" s="28" t="e">
        <f t="shared" si="8"/>
        <v>#DIV/0!</v>
      </c>
    </row>
    <row r="81" spans="1:6" ht="15" hidden="1" customHeight="1">
      <c r="A81" s="47" t="s">
        <v>40</v>
      </c>
      <c r="B81" s="48" t="s">
        <v>41</v>
      </c>
      <c r="C81" s="49"/>
      <c r="D81" s="49"/>
      <c r="E81" s="49"/>
      <c r="F81" s="28" t="e">
        <f t="shared" si="8"/>
        <v>#DIV/0!</v>
      </c>
    </row>
    <row r="82" spans="1:6" ht="15" hidden="1" customHeight="1">
      <c r="A82" s="44" t="s">
        <v>42</v>
      </c>
      <c r="B82" s="27" t="s">
        <v>43</v>
      </c>
      <c r="C82" s="28"/>
      <c r="D82" s="28"/>
      <c r="E82" s="28"/>
      <c r="F82" s="28" t="e">
        <f t="shared" si="8"/>
        <v>#DIV/0!</v>
      </c>
    </row>
    <row r="83" spans="1:6" ht="36.75" hidden="1" customHeight="1">
      <c r="A83" s="44" t="s">
        <v>44</v>
      </c>
      <c r="B83" s="27" t="s">
        <v>45</v>
      </c>
      <c r="C83" s="28"/>
      <c r="D83" s="28"/>
      <c r="E83" s="28"/>
      <c r="F83" s="28" t="e">
        <f t="shared" si="8"/>
        <v>#DIV/0!</v>
      </c>
    </row>
    <row r="84" spans="1:6" ht="48" hidden="1" customHeight="1">
      <c r="A84" s="44" t="s">
        <v>46</v>
      </c>
      <c r="B84" s="46" t="s">
        <v>47</v>
      </c>
      <c r="C84" s="28"/>
      <c r="D84" s="28"/>
      <c r="E84" s="28"/>
      <c r="F84" s="28" t="e">
        <f t="shared" si="8"/>
        <v>#DIV/0!</v>
      </c>
    </row>
    <row r="85" spans="1:6" ht="48" hidden="1">
      <c r="A85" s="44"/>
      <c r="B85" s="46" t="s">
        <v>48</v>
      </c>
      <c r="C85" s="28"/>
      <c r="D85" s="28"/>
      <c r="E85" s="28"/>
      <c r="F85" s="28" t="e">
        <f t="shared" si="8"/>
        <v>#DIV/0!</v>
      </c>
    </row>
    <row r="86" spans="1:6" ht="36" hidden="1">
      <c r="A86" s="44"/>
      <c r="B86" s="46" t="s">
        <v>49</v>
      </c>
      <c r="C86" s="28"/>
      <c r="D86" s="28"/>
      <c r="E86" s="28"/>
      <c r="F86" s="28" t="e">
        <f t="shared" si="8"/>
        <v>#DIV/0!</v>
      </c>
    </row>
    <row r="87" spans="1:6" ht="36" hidden="1">
      <c r="A87" s="44"/>
      <c r="B87" s="46" t="s">
        <v>50</v>
      </c>
      <c r="C87" s="28"/>
      <c r="D87" s="28"/>
      <c r="E87" s="28"/>
      <c r="F87" s="28" t="e">
        <f t="shared" si="8"/>
        <v>#DIV/0!</v>
      </c>
    </row>
    <row r="88" spans="1:6" ht="15" hidden="1" customHeight="1">
      <c r="A88" s="44"/>
      <c r="B88" s="50" t="s">
        <v>51</v>
      </c>
      <c r="C88" s="28"/>
      <c r="D88" s="28"/>
      <c r="E88" s="28"/>
      <c r="F88" s="28" t="e">
        <f t="shared" si="8"/>
        <v>#DIV/0!</v>
      </c>
    </row>
    <row r="89" spans="1:6" ht="24" hidden="1" customHeight="1">
      <c r="A89" s="44"/>
      <c r="B89" s="50" t="s">
        <v>52</v>
      </c>
      <c r="C89" s="28"/>
      <c r="D89" s="28"/>
      <c r="E89" s="28"/>
      <c r="F89" s="28" t="e">
        <f t="shared" si="8"/>
        <v>#DIV/0!</v>
      </c>
    </row>
    <row r="90" spans="1:6" ht="24.75" hidden="1" customHeight="1">
      <c r="A90" s="47" t="s">
        <v>53</v>
      </c>
      <c r="B90" s="48" t="s">
        <v>54</v>
      </c>
      <c r="C90" s="49"/>
      <c r="D90" s="49"/>
      <c r="E90" s="49"/>
      <c r="F90" s="28" t="e">
        <f t="shared" si="8"/>
        <v>#DIV/0!</v>
      </c>
    </row>
    <row r="91" spans="1:6" ht="24.75" hidden="1" customHeight="1">
      <c r="A91" s="44" t="s">
        <v>55</v>
      </c>
      <c r="B91" s="27" t="s">
        <v>56</v>
      </c>
      <c r="C91" s="28"/>
      <c r="D91" s="28"/>
      <c r="E91" s="28"/>
      <c r="F91" s="28" t="e">
        <f t="shared" si="8"/>
        <v>#DIV/0!</v>
      </c>
    </row>
    <row r="92" spans="1:6" ht="15" hidden="1" customHeight="1">
      <c r="A92" s="44" t="s">
        <v>57</v>
      </c>
      <c r="B92" s="27" t="s">
        <v>58</v>
      </c>
      <c r="C92" s="28"/>
      <c r="D92" s="28"/>
      <c r="E92" s="28"/>
      <c r="F92" s="28" t="e">
        <f t="shared" si="8"/>
        <v>#DIV/0!</v>
      </c>
    </row>
    <row r="93" spans="1:6" ht="15" hidden="1" customHeight="1">
      <c r="A93" s="44" t="s">
        <v>59</v>
      </c>
      <c r="B93" s="27" t="s">
        <v>60</v>
      </c>
      <c r="C93" s="28"/>
      <c r="D93" s="28"/>
      <c r="E93" s="28"/>
      <c r="F93" s="28" t="e">
        <f t="shared" si="8"/>
        <v>#DIV/0!</v>
      </c>
    </row>
    <row r="94" spans="1:6" ht="60.75" hidden="1">
      <c r="A94" s="44"/>
      <c r="B94" s="27" t="s">
        <v>61</v>
      </c>
      <c r="C94" s="28"/>
      <c r="D94" s="28"/>
      <c r="E94" s="28"/>
      <c r="F94" s="28" t="e">
        <f t="shared" si="8"/>
        <v>#DIV/0!</v>
      </c>
    </row>
    <row r="95" spans="1:6" ht="48.75" hidden="1">
      <c r="A95" s="44"/>
      <c r="B95" s="27" t="s">
        <v>62</v>
      </c>
      <c r="C95" s="51"/>
      <c r="D95" s="51"/>
      <c r="E95" s="51"/>
      <c r="F95" s="28" t="e">
        <f t="shared" si="8"/>
        <v>#DIV/0!</v>
      </c>
    </row>
    <row r="96" spans="1:6" ht="60" hidden="1" customHeight="1">
      <c r="A96" s="44"/>
      <c r="B96" s="46" t="s">
        <v>63</v>
      </c>
      <c r="C96" s="51"/>
      <c r="D96" s="51"/>
      <c r="E96" s="51"/>
      <c r="F96" s="28" t="e">
        <f t="shared" si="8"/>
        <v>#DIV/0!</v>
      </c>
    </row>
    <row r="97" spans="1:6" ht="15" hidden="1" customHeight="1">
      <c r="A97" s="44"/>
      <c r="B97" s="50" t="s">
        <v>64</v>
      </c>
      <c r="C97" s="51"/>
      <c r="D97" s="51"/>
      <c r="E97" s="51"/>
      <c r="F97" s="28" t="e">
        <f t="shared" si="8"/>
        <v>#DIV/0!</v>
      </c>
    </row>
    <row r="98" spans="1:6" ht="15" hidden="1" customHeight="1">
      <c r="A98" s="52"/>
      <c r="B98" s="50" t="s">
        <v>65</v>
      </c>
      <c r="C98" s="51"/>
      <c r="D98" s="51"/>
      <c r="E98" s="51"/>
      <c r="F98" s="28" t="e">
        <f t="shared" si="8"/>
        <v>#DIV/0!</v>
      </c>
    </row>
    <row r="99" spans="1:6" ht="15" hidden="1" customHeight="1">
      <c r="A99" s="52"/>
      <c r="B99" s="50" t="s">
        <v>66</v>
      </c>
      <c r="C99" s="51"/>
      <c r="D99" s="51"/>
      <c r="E99" s="51"/>
      <c r="F99" s="28" t="e">
        <f t="shared" si="8"/>
        <v>#DIV/0!</v>
      </c>
    </row>
    <row r="100" spans="1:6" ht="36" hidden="1" customHeight="1">
      <c r="A100" s="53" t="s">
        <v>67</v>
      </c>
      <c r="B100" s="54" t="s">
        <v>68</v>
      </c>
      <c r="C100" s="55"/>
      <c r="D100" s="55"/>
      <c r="E100" s="55"/>
      <c r="F100" s="28" t="e">
        <f t="shared" si="8"/>
        <v>#DIV/0!</v>
      </c>
    </row>
    <row r="101" spans="1:6" ht="48" hidden="1" customHeight="1">
      <c r="A101" s="52" t="s">
        <v>69</v>
      </c>
      <c r="B101" s="50" t="s">
        <v>70</v>
      </c>
      <c r="C101" s="51"/>
      <c r="D101" s="51"/>
      <c r="E101" s="51"/>
      <c r="F101" s="28" t="e">
        <f t="shared" si="8"/>
        <v>#DIV/0!</v>
      </c>
    </row>
    <row r="102" spans="1:6" ht="15" hidden="1" customHeight="1">
      <c r="A102" s="118" t="s">
        <v>71</v>
      </c>
      <c r="B102" s="22" t="s">
        <v>72</v>
      </c>
      <c r="C102" s="51"/>
      <c r="D102" s="51"/>
      <c r="E102" s="51"/>
      <c r="F102" s="28" t="e">
        <f t="shared" si="8"/>
        <v>#DIV/0!</v>
      </c>
    </row>
    <row r="103" spans="1:6" ht="24.75" hidden="1">
      <c r="A103" s="44" t="s">
        <v>73</v>
      </c>
      <c r="B103" s="27" t="s">
        <v>74</v>
      </c>
      <c r="C103" s="51"/>
      <c r="D103" s="51"/>
      <c r="E103" s="51"/>
      <c r="F103" s="28" t="e">
        <f t="shared" si="8"/>
        <v>#DIV/0!</v>
      </c>
    </row>
    <row r="104" spans="1:6" hidden="1">
      <c r="A104" s="118" t="s">
        <v>75</v>
      </c>
      <c r="B104" s="27"/>
      <c r="C104" s="57" t="e">
        <f>C9+#REF!+C100</f>
        <v>#REF!</v>
      </c>
      <c r="D104" s="57" t="e">
        <f>D9+#REF!+D100</f>
        <v>#REF!</v>
      </c>
      <c r="E104" s="57" t="e">
        <f>E9+#REF!+E100</f>
        <v>#REF!</v>
      </c>
      <c r="F104" s="28" t="e">
        <f t="shared" si="8"/>
        <v>#REF!</v>
      </c>
    </row>
    <row r="105" spans="1:6" hidden="1">
      <c r="A105" s="58"/>
      <c r="B105" s="59"/>
      <c r="C105" s="51"/>
      <c r="D105" s="51"/>
      <c r="E105" s="51"/>
      <c r="F105" s="28" t="e">
        <f t="shared" si="8"/>
        <v>#DIV/0!</v>
      </c>
    </row>
    <row r="106" spans="1:6" hidden="1">
      <c r="A106" s="58"/>
      <c r="B106" s="59"/>
      <c r="C106" s="51"/>
      <c r="D106" s="51"/>
      <c r="E106" s="51"/>
      <c r="F106" s="28" t="e">
        <f t="shared" si="8"/>
        <v>#DIV/0!</v>
      </c>
    </row>
    <row r="107" spans="1:6" hidden="1">
      <c r="A107" s="58"/>
      <c r="B107" s="59"/>
      <c r="C107" s="51"/>
      <c r="D107" s="51"/>
      <c r="E107" s="51"/>
      <c r="F107" s="28" t="e">
        <f t="shared" si="8"/>
        <v>#DIV/0!</v>
      </c>
    </row>
    <row r="108" spans="1:6" hidden="1">
      <c r="A108" s="58"/>
      <c r="B108" s="59"/>
      <c r="C108" s="51"/>
      <c r="D108" s="51"/>
      <c r="E108" s="51"/>
      <c r="F108" s="28" t="e">
        <f t="shared" si="8"/>
        <v>#DIV/0!</v>
      </c>
    </row>
    <row r="109" spans="1:6" hidden="1">
      <c r="A109" s="58"/>
      <c r="B109" s="59"/>
      <c r="C109" s="51"/>
      <c r="D109" s="51"/>
      <c r="E109" s="51"/>
      <c r="F109" s="28" t="e">
        <f t="shared" si="8"/>
        <v>#DIV/0!</v>
      </c>
    </row>
    <row r="110" spans="1:6" hidden="1">
      <c r="A110" s="58"/>
      <c r="B110" s="59"/>
      <c r="C110" s="51"/>
      <c r="D110" s="51"/>
      <c r="E110" s="51"/>
      <c r="F110" s="28" t="e">
        <f t="shared" si="8"/>
        <v>#DIV/0!</v>
      </c>
    </row>
    <row r="111" spans="1:6" hidden="1">
      <c r="A111" s="58"/>
      <c r="B111" s="59"/>
      <c r="C111" s="51"/>
      <c r="D111" s="51"/>
      <c r="E111" s="51"/>
      <c r="F111" s="28" t="e">
        <f t="shared" si="8"/>
        <v>#DIV/0!</v>
      </c>
    </row>
    <row r="112" spans="1:6" hidden="1">
      <c r="A112" s="58"/>
      <c r="B112" s="59"/>
      <c r="C112" s="51"/>
      <c r="D112" s="51"/>
      <c r="E112" s="51"/>
      <c r="F112" s="28" t="e">
        <f t="shared" si="8"/>
        <v>#DIV/0!</v>
      </c>
    </row>
    <row r="113" spans="1:6" hidden="1">
      <c r="A113" s="58"/>
      <c r="B113" s="59"/>
      <c r="C113" s="51"/>
      <c r="D113" s="51"/>
      <c r="E113" s="51"/>
      <c r="F113" s="28" t="e">
        <f t="shared" si="8"/>
        <v>#DIV/0!</v>
      </c>
    </row>
    <row r="114" spans="1:6" hidden="1">
      <c r="A114" s="58"/>
      <c r="B114" s="59"/>
      <c r="C114" s="51"/>
      <c r="D114" s="51"/>
      <c r="E114" s="51"/>
      <c r="F114" s="28" t="e">
        <f t="shared" si="8"/>
        <v>#DIV/0!</v>
      </c>
    </row>
    <row r="115" spans="1:6" hidden="1">
      <c r="A115" s="58"/>
      <c r="B115" s="59"/>
      <c r="C115" s="51"/>
      <c r="D115" s="51"/>
      <c r="E115" s="51"/>
      <c r="F115" s="28" t="e">
        <f t="shared" si="8"/>
        <v>#DIV/0!</v>
      </c>
    </row>
    <row r="116" spans="1:6" hidden="1">
      <c r="A116" s="58"/>
      <c r="B116" s="59"/>
      <c r="C116" s="51"/>
      <c r="D116" s="51"/>
      <c r="E116" s="51"/>
      <c r="F116" s="28" t="e">
        <f t="shared" si="8"/>
        <v>#DIV/0!</v>
      </c>
    </row>
    <row r="117" spans="1:6" hidden="1">
      <c r="A117" s="58"/>
      <c r="B117" s="59"/>
      <c r="C117" s="51"/>
      <c r="D117" s="51"/>
      <c r="E117" s="51"/>
      <c r="F117" s="28" t="e">
        <f t="shared" si="8"/>
        <v>#DIV/0!</v>
      </c>
    </row>
    <row r="118" spans="1:6" hidden="1">
      <c r="A118" s="58"/>
      <c r="B118" s="59"/>
      <c r="C118" s="51"/>
      <c r="D118" s="51"/>
      <c r="E118" s="51"/>
      <c r="F118" s="28" t="e">
        <f t="shared" ref="F118:F122" si="9">E118/D118*100</f>
        <v>#DIV/0!</v>
      </c>
    </row>
    <row r="119" spans="1:6" hidden="1">
      <c r="A119" s="58"/>
      <c r="B119" s="59"/>
      <c r="C119" s="51"/>
      <c r="D119" s="51"/>
      <c r="E119" s="51"/>
      <c r="F119" s="28" t="e">
        <f t="shared" si="9"/>
        <v>#DIV/0!</v>
      </c>
    </row>
    <row r="120" spans="1:6" hidden="1">
      <c r="A120" s="58"/>
      <c r="B120" s="59"/>
      <c r="C120" s="51"/>
      <c r="D120" s="51"/>
      <c r="E120" s="51"/>
      <c r="F120" s="28" t="e">
        <f t="shared" si="9"/>
        <v>#DIV/0!</v>
      </c>
    </row>
    <row r="121" spans="1:6" hidden="1">
      <c r="A121" s="58"/>
      <c r="B121" s="59"/>
      <c r="C121" s="51"/>
      <c r="D121" s="51"/>
      <c r="E121" s="51"/>
      <c r="F121" s="28" t="e">
        <f t="shared" si="9"/>
        <v>#DIV/0!</v>
      </c>
    </row>
    <row r="122" spans="1:6" ht="26.25" customHeight="1">
      <c r="A122" s="44" t="s">
        <v>236</v>
      </c>
      <c r="B122" s="27" t="s">
        <v>237</v>
      </c>
      <c r="C122" s="28">
        <v>493</v>
      </c>
      <c r="D122" s="28">
        <v>493</v>
      </c>
      <c r="E122" s="28">
        <v>615</v>
      </c>
      <c r="F122" s="28">
        <f t="shared" si="9"/>
        <v>124.74645030425964</v>
      </c>
    </row>
    <row r="123" spans="1:6" s="4" customFormat="1" ht="15.75" customHeight="1">
      <c r="A123" s="60" t="s">
        <v>229</v>
      </c>
      <c r="B123" s="61" t="s">
        <v>230</v>
      </c>
      <c r="C123" s="23">
        <f>C124+C180+C183</f>
        <v>366088.50000000006</v>
      </c>
      <c r="D123" s="23">
        <f>D124+D180+D183</f>
        <v>510399.28600000008</v>
      </c>
      <c r="E123" s="23">
        <f>E124+E180+E183</f>
        <v>507955.33600000007</v>
      </c>
      <c r="F123" s="104">
        <f>E123/D123*100</f>
        <v>99.52116900100836</v>
      </c>
    </row>
    <row r="124" spans="1:6" ht="27.75" customHeight="1">
      <c r="A124" s="118" t="s">
        <v>115</v>
      </c>
      <c r="B124" s="22" t="s">
        <v>103</v>
      </c>
      <c r="C124" s="23">
        <f>C125+C127+C152+C170</f>
        <v>366088.50000000006</v>
      </c>
      <c r="D124" s="23">
        <f>D125+D127+D152+D170</f>
        <v>509737.43500000006</v>
      </c>
      <c r="E124" s="23">
        <f>E125+E127+E152+E170</f>
        <v>507293.48500000004</v>
      </c>
      <c r="F124" s="104">
        <f>E124/D124*100</f>
        <v>99.520547279404738</v>
      </c>
    </row>
    <row r="125" spans="1:6" ht="24.75">
      <c r="A125" s="62" t="s">
        <v>116</v>
      </c>
      <c r="B125" s="63" t="s">
        <v>104</v>
      </c>
      <c r="C125" s="64">
        <f>C126</f>
        <v>29147.5</v>
      </c>
      <c r="D125" s="64">
        <f>D126</f>
        <v>29147.5</v>
      </c>
      <c r="E125" s="64">
        <f>E126</f>
        <v>29147.5</v>
      </c>
      <c r="F125" s="106">
        <f>E125/D125*100</f>
        <v>100</v>
      </c>
    </row>
    <row r="126" spans="1:6" ht="27" customHeight="1">
      <c r="A126" s="26" t="s">
        <v>126</v>
      </c>
      <c r="B126" s="27" t="s">
        <v>113</v>
      </c>
      <c r="C126" s="28">
        <v>29147.5</v>
      </c>
      <c r="D126" s="28">
        <v>29147.5</v>
      </c>
      <c r="E126" s="28">
        <v>29147.5</v>
      </c>
      <c r="F126" s="107">
        <f t="shared" ref="F126" si="10">E126/D126*100</f>
        <v>100</v>
      </c>
    </row>
    <row r="127" spans="1:6" ht="24.75">
      <c r="A127" s="62" t="s">
        <v>117</v>
      </c>
      <c r="B127" s="63" t="s">
        <v>105</v>
      </c>
      <c r="C127" s="64">
        <f>C139+C137+C134+C135+C128+C130</f>
        <v>118258.90000000001</v>
      </c>
      <c r="D127" s="64">
        <f>D139+D137+D134+D135+D128+D130+D129+D136+D138</f>
        <v>253639.74900000001</v>
      </c>
      <c r="E127" s="64">
        <f>E139+E137+E134+E135+E128+E130+E129+E136+E138</f>
        <v>253545.18399999998</v>
      </c>
      <c r="F127" s="106">
        <f>E127/D127*100</f>
        <v>99.962716805874123</v>
      </c>
    </row>
    <row r="128" spans="1:6" ht="25.5" customHeight="1">
      <c r="A128" s="26" t="s">
        <v>232</v>
      </c>
      <c r="B128" s="27" t="s">
        <v>234</v>
      </c>
      <c r="C128" s="28">
        <v>0</v>
      </c>
      <c r="D128" s="28">
        <v>329.27</v>
      </c>
      <c r="E128" s="28">
        <v>329.3</v>
      </c>
      <c r="F128" s="107">
        <f t="shared" ref="F128:F151" si="11">E128/D128*100</f>
        <v>100.00911106386856</v>
      </c>
    </row>
    <row r="129" spans="1:6" ht="35.25" customHeight="1">
      <c r="A129" s="26" t="s">
        <v>407</v>
      </c>
      <c r="B129" s="65" t="s">
        <v>406</v>
      </c>
      <c r="C129" s="28">
        <v>0</v>
      </c>
      <c r="D129" s="28">
        <v>80.2</v>
      </c>
      <c r="E129" s="28">
        <v>80.203999999999994</v>
      </c>
      <c r="F129" s="107">
        <v>0</v>
      </c>
    </row>
    <row r="130" spans="1:6" ht="24.75">
      <c r="A130" s="26" t="s">
        <v>233</v>
      </c>
      <c r="B130" s="27" t="s">
        <v>235</v>
      </c>
      <c r="C130" s="28">
        <f>C131</f>
        <v>0</v>
      </c>
      <c r="D130" s="28">
        <f>D131+D132+D133</f>
        <v>2727.779</v>
      </c>
      <c r="E130" s="28">
        <f>E131+E132+E133</f>
        <v>2727.76</v>
      </c>
      <c r="F130" s="107">
        <f t="shared" si="11"/>
        <v>99.99930346263389</v>
      </c>
    </row>
    <row r="131" spans="1:6" ht="36" customHeight="1">
      <c r="A131" s="26" t="s">
        <v>382</v>
      </c>
      <c r="B131" s="65" t="s">
        <v>381</v>
      </c>
      <c r="C131" s="28">
        <v>0</v>
      </c>
      <c r="D131" s="28">
        <v>450.3</v>
      </c>
      <c r="E131" s="28">
        <v>450.26</v>
      </c>
      <c r="F131" s="107">
        <f t="shared" si="11"/>
        <v>99.991117033089054</v>
      </c>
    </row>
    <row r="132" spans="1:6" ht="36.75" customHeight="1">
      <c r="A132" s="26" t="s">
        <v>383</v>
      </c>
      <c r="B132" s="65" t="s">
        <v>380</v>
      </c>
      <c r="C132" s="28">
        <v>0</v>
      </c>
      <c r="D132" s="28">
        <v>2277.4789999999998</v>
      </c>
      <c r="E132" s="28">
        <v>2277.5</v>
      </c>
      <c r="F132" s="107">
        <f t="shared" si="11"/>
        <v>100.00092207216839</v>
      </c>
    </row>
    <row r="133" spans="1:6" ht="27.75" customHeight="1">
      <c r="A133" s="26" t="s">
        <v>386</v>
      </c>
      <c r="B133" s="65" t="s">
        <v>387</v>
      </c>
      <c r="C133" s="28">
        <v>0</v>
      </c>
      <c r="D133" s="28">
        <v>0</v>
      </c>
      <c r="E133" s="28">
        <v>0</v>
      </c>
      <c r="F133" s="107">
        <v>0</v>
      </c>
    </row>
    <row r="134" spans="1:6" ht="38.25" customHeight="1">
      <c r="A134" s="26" t="s">
        <v>223</v>
      </c>
      <c r="B134" s="65" t="s">
        <v>224</v>
      </c>
      <c r="C134" s="28">
        <v>0</v>
      </c>
      <c r="D134" s="28">
        <v>1971.5</v>
      </c>
      <c r="E134" s="28">
        <v>1971.5</v>
      </c>
      <c r="F134" s="107">
        <f t="shared" si="11"/>
        <v>100</v>
      </c>
    </row>
    <row r="135" spans="1:6" ht="24.75" customHeight="1">
      <c r="A135" s="26" t="s">
        <v>225</v>
      </c>
      <c r="B135" s="66" t="s">
        <v>226</v>
      </c>
      <c r="C135" s="28">
        <v>0</v>
      </c>
      <c r="D135" s="28">
        <v>540</v>
      </c>
      <c r="E135" s="28">
        <v>540</v>
      </c>
      <c r="F135" s="107">
        <v>0</v>
      </c>
    </row>
    <row r="136" spans="1:6" ht="40.5" customHeight="1">
      <c r="A136" s="26" t="s">
        <v>395</v>
      </c>
      <c r="B136" s="66" t="s">
        <v>396</v>
      </c>
      <c r="C136" s="28">
        <v>0</v>
      </c>
      <c r="D136" s="28">
        <v>0</v>
      </c>
      <c r="E136" s="28">
        <v>0</v>
      </c>
      <c r="F136" s="107">
        <v>0</v>
      </c>
    </row>
    <row r="137" spans="1:6" ht="39.75" customHeight="1">
      <c r="A137" s="26" t="s">
        <v>210</v>
      </c>
      <c r="B137" s="65" t="s">
        <v>211</v>
      </c>
      <c r="C137" s="28">
        <v>1001.3</v>
      </c>
      <c r="D137" s="28">
        <v>1001.3</v>
      </c>
      <c r="E137" s="28">
        <v>1001.3</v>
      </c>
      <c r="F137" s="107">
        <f t="shared" si="11"/>
        <v>100</v>
      </c>
    </row>
    <row r="138" spans="1:6" ht="39.75" customHeight="1">
      <c r="A138" s="26" t="s">
        <v>408</v>
      </c>
      <c r="B138" s="65" t="s">
        <v>409</v>
      </c>
      <c r="C138" s="28">
        <v>0</v>
      </c>
      <c r="D138" s="28">
        <v>100000</v>
      </c>
      <c r="E138" s="28">
        <v>100000</v>
      </c>
      <c r="F138" s="107">
        <f t="shared" si="11"/>
        <v>100</v>
      </c>
    </row>
    <row r="139" spans="1:6">
      <c r="A139" s="67" t="s">
        <v>118</v>
      </c>
      <c r="B139" s="29" t="s">
        <v>58</v>
      </c>
      <c r="C139" s="28">
        <f>SUM(C140:C151)</f>
        <v>117257.60000000001</v>
      </c>
      <c r="D139" s="28">
        <f>SUM(D140:D151)</f>
        <v>146989.70000000001</v>
      </c>
      <c r="E139" s="28">
        <f>SUM(E140:E151)</f>
        <v>146895.12</v>
      </c>
      <c r="F139" s="107">
        <f t="shared" si="11"/>
        <v>99.935655355443259</v>
      </c>
    </row>
    <row r="140" spans="1:6">
      <c r="A140" s="67" t="s">
        <v>119</v>
      </c>
      <c r="B140" s="68" t="s">
        <v>129</v>
      </c>
      <c r="C140" s="28">
        <v>114506.9</v>
      </c>
      <c r="D140" s="28">
        <v>114506.9</v>
      </c>
      <c r="E140" s="28">
        <v>114506.9</v>
      </c>
      <c r="F140" s="107">
        <f t="shared" si="11"/>
        <v>100</v>
      </c>
    </row>
    <row r="141" spans="1:6" ht="24.75">
      <c r="A141" s="67" t="s">
        <v>120</v>
      </c>
      <c r="B141" s="27" t="s">
        <v>178</v>
      </c>
      <c r="C141" s="28">
        <v>369.6</v>
      </c>
      <c r="D141" s="28">
        <v>369.6</v>
      </c>
      <c r="E141" s="28">
        <v>369.6</v>
      </c>
      <c r="F141" s="107">
        <f t="shared" si="11"/>
        <v>100</v>
      </c>
    </row>
    <row r="142" spans="1:6" ht="25.5" customHeight="1">
      <c r="A142" s="26" t="s">
        <v>120</v>
      </c>
      <c r="B142" s="27" t="s">
        <v>392</v>
      </c>
      <c r="C142" s="28">
        <v>0</v>
      </c>
      <c r="D142" s="28">
        <v>0</v>
      </c>
      <c r="E142" s="28">
        <v>0</v>
      </c>
      <c r="F142" s="107">
        <v>0</v>
      </c>
    </row>
    <row r="143" spans="1:6" ht="24.75">
      <c r="A143" s="67" t="s">
        <v>119</v>
      </c>
      <c r="B143" s="29" t="s">
        <v>149</v>
      </c>
      <c r="C143" s="28">
        <v>2221</v>
      </c>
      <c r="D143" s="28">
        <v>2221</v>
      </c>
      <c r="E143" s="28">
        <v>2221</v>
      </c>
      <c r="F143" s="107">
        <f t="shared" si="11"/>
        <v>100</v>
      </c>
    </row>
    <row r="144" spans="1:6" ht="50.25" customHeight="1">
      <c r="A144" s="67" t="s">
        <v>120</v>
      </c>
      <c r="B144" s="27" t="s">
        <v>131</v>
      </c>
      <c r="C144" s="69">
        <v>78.099999999999994</v>
      </c>
      <c r="D144" s="69">
        <v>78.099999999999994</v>
      </c>
      <c r="E144" s="69">
        <v>78.099999999999994</v>
      </c>
      <c r="F144" s="107">
        <f t="shared" si="11"/>
        <v>100</v>
      </c>
    </row>
    <row r="145" spans="1:6" ht="26.25" customHeight="1">
      <c r="A145" s="67" t="s">
        <v>120</v>
      </c>
      <c r="B145" s="27" t="s">
        <v>195</v>
      </c>
      <c r="C145" s="69">
        <v>0</v>
      </c>
      <c r="D145" s="69">
        <v>175</v>
      </c>
      <c r="E145" s="69">
        <v>80.42</v>
      </c>
      <c r="F145" s="107">
        <f t="shared" si="11"/>
        <v>45.954285714285717</v>
      </c>
    </row>
    <row r="146" spans="1:6" ht="39" customHeight="1">
      <c r="A146" s="67" t="s">
        <v>120</v>
      </c>
      <c r="B146" s="27" t="s">
        <v>361</v>
      </c>
      <c r="C146" s="69">
        <v>82</v>
      </c>
      <c r="D146" s="69">
        <v>82</v>
      </c>
      <c r="E146" s="69">
        <v>82</v>
      </c>
      <c r="F146" s="107">
        <f t="shared" si="11"/>
        <v>100</v>
      </c>
    </row>
    <row r="147" spans="1:6" ht="28.5" customHeight="1">
      <c r="A147" s="67" t="s">
        <v>120</v>
      </c>
      <c r="B147" s="27" t="s">
        <v>410</v>
      </c>
      <c r="C147" s="69">
        <v>0</v>
      </c>
      <c r="D147" s="69">
        <v>500</v>
      </c>
      <c r="E147" s="69">
        <v>500</v>
      </c>
      <c r="F147" s="107">
        <f t="shared" si="11"/>
        <v>100</v>
      </c>
    </row>
    <row r="148" spans="1:6" ht="63" customHeight="1">
      <c r="A148" s="67" t="s">
        <v>120</v>
      </c>
      <c r="B148" s="68" t="s">
        <v>363</v>
      </c>
      <c r="C148" s="69">
        <v>0</v>
      </c>
      <c r="D148" s="69">
        <v>160</v>
      </c>
      <c r="E148" s="69">
        <v>160</v>
      </c>
      <c r="F148" s="107">
        <f t="shared" si="11"/>
        <v>100</v>
      </c>
    </row>
    <row r="149" spans="1:6" ht="50.25" customHeight="1">
      <c r="A149" s="67" t="s">
        <v>120</v>
      </c>
      <c r="B149" s="68" t="s">
        <v>364</v>
      </c>
      <c r="C149" s="69">
        <v>0</v>
      </c>
      <c r="D149" s="69">
        <v>797.1</v>
      </c>
      <c r="E149" s="69">
        <v>797.1</v>
      </c>
      <c r="F149" s="107">
        <f t="shared" si="11"/>
        <v>100</v>
      </c>
    </row>
    <row r="150" spans="1:6" ht="61.5" customHeight="1">
      <c r="A150" s="67" t="s">
        <v>120</v>
      </c>
      <c r="B150" s="27" t="s">
        <v>197</v>
      </c>
      <c r="C150" s="69">
        <v>0</v>
      </c>
      <c r="D150" s="69">
        <v>14500</v>
      </c>
      <c r="E150" s="69">
        <v>14500</v>
      </c>
      <c r="F150" s="107">
        <f t="shared" si="11"/>
        <v>100</v>
      </c>
    </row>
    <row r="151" spans="1:6" ht="29.25" customHeight="1">
      <c r="A151" s="67" t="s">
        <v>120</v>
      </c>
      <c r="B151" s="27" t="s">
        <v>416</v>
      </c>
      <c r="C151" s="69">
        <v>0</v>
      </c>
      <c r="D151" s="69">
        <v>13600</v>
      </c>
      <c r="E151" s="69">
        <v>13600</v>
      </c>
      <c r="F151" s="107">
        <f t="shared" si="11"/>
        <v>100</v>
      </c>
    </row>
    <row r="152" spans="1:6" ht="27" customHeight="1">
      <c r="A152" s="70" t="s">
        <v>121</v>
      </c>
      <c r="B152" s="71" t="s">
        <v>106</v>
      </c>
      <c r="C152" s="64">
        <f>C154+C155+C165+C167+C166+C153</f>
        <v>218288.80000000002</v>
      </c>
      <c r="D152" s="64">
        <f>D154+D155+D165+D167+D166+D153</f>
        <v>221820.38700000002</v>
      </c>
      <c r="E152" s="64">
        <f>E154+E155+E165+E167+E166+E153</f>
        <v>219505.302</v>
      </c>
      <c r="F152" s="106">
        <f>E152/D152*100</f>
        <v>98.956324514932874</v>
      </c>
    </row>
    <row r="153" spans="1:6" ht="37.5" customHeight="1">
      <c r="A153" s="67" t="s">
        <v>373</v>
      </c>
      <c r="B153" s="29" t="s">
        <v>372</v>
      </c>
      <c r="C153" s="28">
        <v>13.6</v>
      </c>
      <c r="D153" s="28">
        <v>13.6</v>
      </c>
      <c r="E153" s="28">
        <v>13.6</v>
      </c>
      <c r="F153" s="107">
        <f t="shared" ref="F153:F168" si="12">E153/D153*100</f>
        <v>100</v>
      </c>
    </row>
    <row r="154" spans="1:6" ht="27.75" customHeight="1">
      <c r="A154" s="67" t="s">
        <v>110</v>
      </c>
      <c r="B154" s="27" t="s">
        <v>102</v>
      </c>
      <c r="C154" s="28">
        <v>683.7</v>
      </c>
      <c r="D154" s="28">
        <v>683.7</v>
      </c>
      <c r="E154" s="28">
        <v>683.7</v>
      </c>
      <c r="F154" s="107">
        <f t="shared" si="12"/>
        <v>100</v>
      </c>
    </row>
    <row r="155" spans="1:6" ht="26.25" customHeight="1">
      <c r="A155" s="72" t="s">
        <v>122</v>
      </c>
      <c r="B155" s="73" t="s">
        <v>112</v>
      </c>
      <c r="C155" s="49">
        <f>SUM(C156:C164)</f>
        <v>6046.4999999999991</v>
      </c>
      <c r="D155" s="49">
        <f>SUM(D156:D164)</f>
        <v>5910.4999999999991</v>
      </c>
      <c r="E155" s="49">
        <f>SUM(E156:E164)</f>
        <v>5909.601999999999</v>
      </c>
      <c r="F155" s="108">
        <f t="shared" si="12"/>
        <v>99.984806699940776</v>
      </c>
    </row>
    <row r="156" spans="1:6" s="5" customFormat="1" ht="37.5" customHeight="1">
      <c r="A156" s="67" t="s">
        <v>123</v>
      </c>
      <c r="B156" s="29" t="s">
        <v>114</v>
      </c>
      <c r="C156" s="28">
        <v>2260.6</v>
      </c>
      <c r="D156" s="28">
        <v>2260.6</v>
      </c>
      <c r="E156" s="28">
        <v>2260.6</v>
      </c>
      <c r="F156" s="107">
        <f t="shared" si="12"/>
        <v>100</v>
      </c>
    </row>
    <row r="157" spans="1:6" ht="25.5" customHeight="1">
      <c r="A157" s="67" t="s">
        <v>108</v>
      </c>
      <c r="B157" s="27" t="s">
        <v>100</v>
      </c>
      <c r="C157" s="28">
        <v>1205.5</v>
      </c>
      <c r="D157" s="28">
        <v>1205.5</v>
      </c>
      <c r="E157" s="28">
        <v>1205.5</v>
      </c>
      <c r="F157" s="107">
        <f t="shared" si="12"/>
        <v>100</v>
      </c>
    </row>
    <row r="158" spans="1:6" ht="25.5" customHeight="1">
      <c r="A158" s="67" t="s">
        <v>108</v>
      </c>
      <c r="B158" s="27" t="s">
        <v>174</v>
      </c>
      <c r="C158" s="28">
        <v>241.1</v>
      </c>
      <c r="D158" s="28">
        <v>241.1</v>
      </c>
      <c r="E158" s="28">
        <v>241.1</v>
      </c>
      <c r="F158" s="107">
        <f t="shared" si="12"/>
        <v>100</v>
      </c>
    </row>
    <row r="159" spans="1:6" ht="36.75" customHeight="1">
      <c r="A159" s="67" t="s">
        <v>108</v>
      </c>
      <c r="B159" s="27" t="s">
        <v>101</v>
      </c>
      <c r="C159" s="28">
        <v>964.4</v>
      </c>
      <c r="D159" s="28">
        <v>964.4</v>
      </c>
      <c r="E159" s="28">
        <v>964.4</v>
      </c>
      <c r="F159" s="107">
        <f t="shared" si="12"/>
        <v>100</v>
      </c>
    </row>
    <row r="160" spans="1:6" ht="36.75">
      <c r="A160" s="67" t="s">
        <v>108</v>
      </c>
      <c r="B160" s="27" t="s">
        <v>177</v>
      </c>
      <c r="C160" s="28">
        <v>437.5</v>
      </c>
      <c r="D160" s="28">
        <v>437.5</v>
      </c>
      <c r="E160" s="28">
        <v>437.5</v>
      </c>
      <c r="F160" s="107">
        <f t="shared" si="12"/>
        <v>100</v>
      </c>
    </row>
    <row r="161" spans="1:6" ht="49.5" customHeight="1">
      <c r="A161" s="67" t="s">
        <v>108</v>
      </c>
      <c r="B161" s="74" t="s">
        <v>176</v>
      </c>
      <c r="C161" s="28">
        <v>5</v>
      </c>
      <c r="D161" s="28">
        <v>5</v>
      </c>
      <c r="E161" s="28">
        <v>5</v>
      </c>
      <c r="F161" s="107">
        <f t="shared" si="12"/>
        <v>100</v>
      </c>
    </row>
    <row r="162" spans="1:6" ht="26.25" customHeight="1">
      <c r="A162" s="67" t="s">
        <v>108</v>
      </c>
      <c r="B162" s="74" t="s">
        <v>175</v>
      </c>
      <c r="C162" s="28">
        <v>0</v>
      </c>
      <c r="D162" s="28">
        <v>0</v>
      </c>
      <c r="E162" s="28">
        <v>0</v>
      </c>
      <c r="F162" s="107">
        <v>0</v>
      </c>
    </row>
    <row r="163" spans="1:6" ht="36.75">
      <c r="A163" s="67" t="s">
        <v>108</v>
      </c>
      <c r="B163" s="68" t="s">
        <v>130</v>
      </c>
      <c r="C163" s="28">
        <v>25</v>
      </c>
      <c r="D163" s="28">
        <v>25</v>
      </c>
      <c r="E163" s="28">
        <v>25</v>
      </c>
      <c r="F163" s="107">
        <f t="shared" si="12"/>
        <v>100</v>
      </c>
    </row>
    <row r="164" spans="1:6" ht="36" customHeight="1">
      <c r="A164" s="67" t="s">
        <v>108</v>
      </c>
      <c r="B164" s="68" t="s">
        <v>405</v>
      </c>
      <c r="C164" s="28">
        <v>907.4</v>
      </c>
      <c r="D164" s="28">
        <v>771.4</v>
      </c>
      <c r="E164" s="28">
        <v>770.50199999999995</v>
      </c>
      <c r="F164" s="107">
        <f t="shared" si="12"/>
        <v>99.883588281047437</v>
      </c>
    </row>
    <row r="165" spans="1:6" ht="60.75">
      <c r="A165" s="67" t="s">
        <v>109</v>
      </c>
      <c r="B165" s="68" t="s">
        <v>171</v>
      </c>
      <c r="C165" s="28">
        <v>2928.4</v>
      </c>
      <c r="D165" s="28">
        <v>5401.2</v>
      </c>
      <c r="E165" s="28">
        <v>3087</v>
      </c>
      <c r="F165" s="107">
        <v>0</v>
      </c>
    </row>
    <row r="166" spans="1:6" ht="48.75">
      <c r="A166" s="67" t="s">
        <v>172</v>
      </c>
      <c r="B166" s="68" t="s">
        <v>173</v>
      </c>
      <c r="C166" s="28">
        <v>5108.2</v>
      </c>
      <c r="D166" s="28">
        <v>5780.2870000000003</v>
      </c>
      <c r="E166" s="28">
        <v>5780.3</v>
      </c>
      <c r="F166" s="107">
        <f t="shared" si="12"/>
        <v>100.00022490232752</v>
      </c>
    </row>
    <row r="167" spans="1:6" ht="15" customHeight="1">
      <c r="A167" s="72" t="s">
        <v>40</v>
      </c>
      <c r="B167" s="75" t="s">
        <v>41</v>
      </c>
      <c r="C167" s="49">
        <f>C168+C169</f>
        <v>203508.4</v>
      </c>
      <c r="D167" s="49">
        <f>D168+D169</f>
        <v>204031.1</v>
      </c>
      <c r="E167" s="49">
        <f>E168+E169</f>
        <v>204031.1</v>
      </c>
      <c r="F167" s="108">
        <f t="shared" si="12"/>
        <v>100</v>
      </c>
    </row>
    <row r="168" spans="1:6" ht="24.75">
      <c r="A168" s="67" t="s">
        <v>107</v>
      </c>
      <c r="B168" s="27" t="s">
        <v>132</v>
      </c>
      <c r="C168" s="28">
        <v>203508.4</v>
      </c>
      <c r="D168" s="28">
        <v>204031.1</v>
      </c>
      <c r="E168" s="28">
        <v>204031.1</v>
      </c>
      <c r="F168" s="107">
        <f t="shared" si="12"/>
        <v>100</v>
      </c>
    </row>
    <row r="169" spans="1:6" ht="37.5" customHeight="1">
      <c r="A169" s="67" t="s">
        <v>107</v>
      </c>
      <c r="B169" s="68" t="s">
        <v>374</v>
      </c>
      <c r="C169" s="28">
        <v>0</v>
      </c>
      <c r="D169" s="28">
        <v>0</v>
      </c>
      <c r="E169" s="28">
        <v>0</v>
      </c>
      <c r="F169" s="107">
        <v>0</v>
      </c>
    </row>
    <row r="170" spans="1:6">
      <c r="A170" s="70" t="s">
        <v>124</v>
      </c>
      <c r="B170" s="76" t="s">
        <v>111</v>
      </c>
      <c r="C170" s="64">
        <f>C171+C176+C173+C175</f>
        <v>393.3</v>
      </c>
      <c r="D170" s="64">
        <f>D171+D176+D173+D175+D172+D174</f>
        <v>5129.799</v>
      </c>
      <c r="E170" s="64">
        <f>E171+E176+E173+E175+E172+E174</f>
        <v>5095.4989999999998</v>
      </c>
      <c r="F170" s="106">
        <f>E170/D170*100</f>
        <v>99.331357817333583</v>
      </c>
    </row>
    <row r="171" spans="1:6" ht="48.75" customHeight="1">
      <c r="A171" s="67" t="s">
        <v>150</v>
      </c>
      <c r="B171" s="50" t="s">
        <v>151</v>
      </c>
      <c r="C171" s="28">
        <v>350</v>
      </c>
      <c r="D171" s="28">
        <v>350</v>
      </c>
      <c r="E171" s="28">
        <v>350</v>
      </c>
      <c r="F171" s="107">
        <f t="shared" ref="F171:F175" si="13">E171/D171*100</f>
        <v>100</v>
      </c>
    </row>
    <row r="172" spans="1:6" ht="24" customHeight="1">
      <c r="A172" s="67" t="s">
        <v>365</v>
      </c>
      <c r="B172" s="50" t="s">
        <v>375</v>
      </c>
      <c r="C172" s="28">
        <v>0</v>
      </c>
      <c r="D172" s="28">
        <v>15.6</v>
      </c>
      <c r="E172" s="28">
        <v>15.6</v>
      </c>
      <c r="F172" s="107">
        <f t="shared" si="13"/>
        <v>100</v>
      </c>
    </row>
    <row r="173" spans="1:6" ht="38.25" customHeight="1">
      <c r="A173" s="67" t="s">
        <v>366</v>
      </c>
      <c r="B173" s="50" t="s">
        <v>413</v>
      </c>
      <c r="C173" s="28">
        <v>0</v>
      </c>
      <c r="D173" s="28">
        <v>163.9</v>
      </c>
      <c r="E173" s="28">
        <v>163.9</v>
      </c>
      <c r="F173" s="107">
        <f t="shared" si="13"/>
        <v>100</v>
      </c>
    </row>
    <row r="174" spans="1:6" ht="26.25" customHeight="1">
      <c r="A174" s="67" t="s">
        <v>411</v>
      </c>
      <c r="B174" s="50" t="s">
        <v>412</v>
      </c>
      <c r="C174" s="28">
        <v>0</v>
      </c>
      <c r="D174" s="28">
        <v>100</v>
      </c>
      <c r="E174" s="28">
        <v>100</v>
      </c>
      <c r="F174" s="107">
        <f t="shared" si="13"/>
        <v>100</v>
      </c>
    </row>
    <row r="175" spans="1:6" ht="48">
      <c r="A175" s="67" t="s">
        <v>227</v>
      </c>
      <c r="B175" s="50" t="s">
        <v>228</v>
      </c>
      <c r="C175" s="28">
        <v>0</v>
      </c>
      <c r="D175" s="28">
        <v>50</v>
      </c>
      <c r="E175" s="28">
        <v>50</v>
      </c>
      <c r="F175" s="107">
        <f t="shared" si="13"/>
        <v>100</v>
      </c>
    </row>
    <row r="176" spans="1:6" s="6" customFormat="1" ht="24.75" customHeight="1">
      <c r="A176" s="70" t="s">
        <v>216</v>
      </c>
      <c r="B176" s="76" t="s">
        <v>217</v>
      </c>
      <c r="C176" s="64">
        <f>SUM(C177:C179)</f>
        <v>43.3</v>
      </c>
      <c r="D176" s="64">
        <f>SUM(D177:D179)</f>
        <v>4450.299</v>
      </c>
      <c r="E176" s="64">
        <f>SUM(E177:E179)</f>
        <v>4415.9989999999998</v>
      </c>
      <c r="F176" s="106">
        <f>E176/D176*100</f>
        <v>99.229265269591991</v>
      </c>
    </row>
    <row r="177" spans="1:6" ht="27.75" customHeight="1">
      <c r="A177" s="67" t="s">
        <v>216</v>
      </c>
      <c r="B177" s="50" t="s">
        <v>367</v>
      </c>
      <c r="C177" s="28">
        <v>0</v>
      </c>
      <c r="D177" s="28">
        <v>288.5</v>
      </c>
      <c r="E177" s="28">
        <v>288.5</v>
      </c>
      <c r="F177" s="107">
        <f t="shared" ref="F177:F179" si="14">E177/D177*100</f>
        <v>100</v>
      </c>
    </row>
    <row r="178" spans="1:6" ht="27.75" customHeight="1">
      <c r="A178" s="67" t="s">
        <v>216</v>
      </c>
      <c r="B178" s="50" t="s">
        <v>218</v>
      </c>
      <c r="C178" s="28">
        <v>0</v>
      </c>
      <c r="D178" s="28">
        <v>4118.4989999999998</v>
      </c>
      <c r="E178" s="28">
        <v>4118.4989999999998</v>
      </c>
      <c r="F178" s="107">
        <f t="shared" si="14"/>
        <v>100</v>
      </c>
    </row>
    <row r="179" spans="1:6" ht="49.5" customHeight="1">
      <c r="A179" s="67" t="s">
        <v>216</v>
      </c>
      <c r="B179" s="29" t="s">
        <v>393</v>
      </c>
      <c r="C179" s="28">
        <v>43.3</v>
      </c>
      <c r="D179" s="28">
        <v>43.3</v>
      </c>
      <c r="E179" s="28">
        <v>9</v>
      </c>
      <c r="F179" s="107">
        <f t="shared" si="14"/>
        <v>20.785219399538107</v>
      </c>
    </row>
    <row r="180" spans="1:6" s="6" customFormat="1" ht="26.25" customHeight="1">
      <c r="A180" s="70" t="s">
        <v>369</v>
      </c>
      <c r="B180" s="71" t="s">
        <v>368</v>
      </c>
      <c r="C180" s="64">
        <f>C182</f>
        <v>0</v>
      </c>
      <c r="D180" s="64">
        <f>D182+D181</f>
        <v>680.4</v>
      </c>
      <c r="E180" s="64">
        <f>E182+E181</f>
        <v>680.4</v>
      </c>
      <c r="F180" s="106">
        <f>E180/D180*100</f>
        <v>100</v>
      </c>
    </row>
    <row r="181" spans="1:6" s="6" customFormat="1" ht="26.25" customHeight="1">
      <c r="A181" s="67" t="s">
        <v>415</v>
      </c>
      <c r="B181" s="29" t="s">
        <v>414</v>
      </c>
      <c r="C181" s="28">
        <v>0</v>
      </c>
      <c r="D181" s="49">
        <v>530.4</v>
      </c>
      <c r="E181" s="28">
        <v>530.4</v>
      </c>
      <c r="F181" s="107">
        <f t="shared" ref="F181:F182" si="15">E181/D181*100</f>
        <v>100</v>
      </c>
    </row>
    <row r="182" spans="1:6" ht="27" customHeight="1">
      <c r="A182" s="67" t="s">
        <v>371</v>
      </c>
      <c r="B182" s="29" t="s">
        <v>370</v>
      </c>
      <c r="C182" s="28">
        <v>0</v>
      </c>
      <c r="D182" s="28">
        <v>150</v>
      </c>
      <c r="E182" s="28">
        <v>150</v>
      </c>
      <c r="F182" s="107">
        <f t="shared" si="15"/>
        <v>100</v>
      </c>
    </row>
    <row r="183" spans="1:6" s="6" customFormat="1" ht="36.75">
      <c r="A183" s="70" t="s">
        <v>198</v>
      </c>
      <c r="B183" s="71" t="s">
        <v>201</v>
      </c>
      <c r="C183" s="64">
        <f>C184</f>
        <v>0</v>
      </c>
      <c r="D183" s="64">
        <f>D184</f>
        <v>-18.548999999999999</v>
      </c>
      <c r="E183" s="64">
        <f>E184</f>
        <v>-18.548999999999999</v>
      </c>
      <c r="F183" s="106">
        <f>E183/D183*100</f>
        <v>100</v>
      </c>
    </row>
    <row r="184" spans="1:6" ht="37.5" customHeight="1">
      <c r="A184" s="67" t="s">
        <v>199</v>
      </c>
      <c r="B184" s="29" t="s">
        <v>200</v>
      </c>
      <c r="C184" s="28">
        <v>0</v>
      </c>
      <c r="D184" s="28">
        <v>-18.548999999999999</v>
      </c>
      <c r="E184" s="28">
        <v>-18.548999999999999</v>
      </c>
      <c r="F184" s="107">
        <f t="shared" ref="F184" si="16">E184/D184*100</f>
        <v>100</v>
      </c>
    </row>
    <row r="185" spans="1:6" ht="21.75" customHeight="1">
      <c r="A185" s="121" t="s">
        <v>75</v>
      </c>
      <c r="B185" s="122"/>
      <c r="C185" s="23">
        <f>C123+C9</f>
        <v>440835.00000000006</v>
      </c>
      <c r="D185" s="23">
        <f>D123+D9</f>
        <v>585175.78600000008</v>
      </c>
      <c r="E185" s="23">
        <f>E123+E9</f>
        <v>583008.53600000008</v>
      </c>
      <c r="F185" s="104">
        <f>E185/D185*100</f>
        <v>99.629641203233248</v>
      </c>
    </row>
    <row r="186" spans="1:6" ht="18.75" customHeight="1">
      <c r="A186" s="77"/>
      <c r="B186" s="78" t="s">
        <v>282</v>
      </c>
      <c r="C186" s="23"/>
      <c r="D186" s="23"/>
      <c r="E186" s="23"/>
      <c r="F186" s="23"/>
    </row>
    <row r="187" spans="1:6">
      <c r="A187" s="79" t="s">
        <v>283</v>
      </c>
      <c r="B187" s="80" t="s">
        <v>240</v>
      </c>
      <c r="C187" s="25">
        <f>SUM(C188:C195)</f>
        <v>35468.800000000003</v>
      </c>
      <c r="D187" s="25">
        <f>SUM(D188:D195)</f>
        <v>39366.341</v>
      </c>
      <c r="E187" s="25">
        <f>SUM(E188:E195)</f>
        <v>38783.299999999996</v>
      </c>
      <c r="F187" s="109">
        <f>E187/D187*100</f>
        <v>98.518935249786082</v>
      </c>
    </row>
    <row r="188" spans="1:6" ht="24">
      <c r="A188" s="79" t="s">
        <v>284</v>
      </c>
      <c r="B188" s="81" t="s">
        <v>241</v>
      </c>
      <c r="C188" s="36">
        <v>1156.4000000000001</v>
      </c>
      <c r="D188" s="36">
        <v>1542.2</v>
      </c>
      <c r="E188" s="36">
        <v>1522.5</v>
      </c>
      <c r="F188" s="109">
        <f>E188/D188*100</f>
        <v>98.722604072104787</v>
      </c>
    </row>
    <row r="189" spans="1:6" ht="27" customHeight="1">
      <c r="A189" s="79" t="s">
        <v>285</v>
      </c>
      <c r="B189" s="81" t="s">
        <v>242</v>
      </c>
      <c r="C189" s="36">
        <v>1072.5</v>
      </c>
      <c r="D189" s="36">
        <v>1127.5</v>
      </c>
      <c r="E189" s="36">
        <v>1113.0999999999999</v>
      </c>
      <c r="F189" s="109">
        <f t="shared" ref="F189:F195" si="17">E189/D189*100</f>
        <v>98.72283813747228</v>
      </c>
    </row>
    <row r="190" spans="1:6" ht="36">
      <c r="A190" s="79" t="s">
        <v>286</v>
      </c>
      <c r="B190" s="81" t="s">
        <v>243</v>
      </c>
      <c r="C190" s="36">
        <v>20656</v>
      </c>
      <c r="D190" s="36">
        <v>21709.919999999998</v>
      </c>
      <c r="E190" s="36">
        <v>21453.200000000001</v>
      </c>
      <c r="F190" s="109">
        <f t="shared" si="17"/>
        <v>98.817499097186925</v>
      </c>
    </row>
    <row r="191" spans="1:6">
      <c r="A191" s="79" t="s">
        <v>376</v>
      </c>
      <c r="B191" s="81" t="s">
        <v>377</v>
      </c>
      <c r="C191" s="36">
        <v>0</v>
      </c>
      <c r="D191" s="36">
        <v>13.6</v>
      </c>
      <c r="E191" s="36">
        <v>13.6</v>
      </c>
      <c r="F191" s="109">
        <f t="shared" si="17"/>
        <v>100</v>
      </c>
    </row>
    <row r="192" spans="1:6" ht="25.5" customHeight="1">
      <c r="A192" s="79" t="s">
        <v>287</v>
      </c>
      <c r="B192" s="81" t="s">
        <v>244</v>
      </c>
      <c r="C192" s="36">
        <v>5318.4</v>
      </c>
      <c r="D192" s="36">
        <v>5842.6790000000001</v>
      </c>
      <c r="E192" s="36">
        <v>5791.9</v>
      </c>
      <c r="F192" s="109">
        <f t="shared" si="17"/>
        <v>99.13089526225896</v>
      </c>
    </row>
    <row r="193" spans="1:6">
      <c r="A193" s="79" t="s">
        <v>421</v>
      </c>
      <c r="B193" s="81" t="s">
        <v>422</v>
      </c>
      <c r="C193" s="36">
        <v>0</v>
      </c>
      <c r="D193" s="36">
        <v>300</v>
      </c>
      <c r="E193" s="36">
        <v>300</v>
      </c>
      <c r="F193" s="109">
        <f t="shared" si="17"/>
        <v>100</v>
      </c>
    </row>
    <row r="194" spans="1:6">
      <c r="A194" s="79" t="s">
        <v>288</v>
      </c>
      <c r="B194" s="81" t="s">
        <v>245</v>
      </c>
      <c r="C194" s="36">
        <v>200</v>
      </c>
      <c r="D194" s="36">
        <v>94.465000000000003</v>
      </c>
      <c r="E194" s="36">
        <v>0</v>
      </c>
      <c r="F194" s="59">
        <f t="shared" si="17"/>
        <v>0</v>
      </c>
    </row>
    <row r="195" spans="1:6">
      <c r="A195" s="79" t="s">
        <v>289</v>
      </c>
      <c r="B195" s="82" t="s">
        <v>246</v>
      </c>
      <c r="C195" s="36">
        <v>7065.5</v>
      </c>
      <c r="D195" s="36">
        <v>8735.9770000000008</v>
      </c>
      <c r="E195" s="36">
        <v>8589</v>
      </c>
      <c r="F195" s="109">
        <f t="shared" si="17"/>
        <v>98.317566541212258</v>
      </c>
    </row>
    <row r="196" spans="1:6" ht="15" customHeight="1">
      <c r="A196" s="79" t="s">
        <v>290</v>
      </c>
      <c r="B196" s="83" t="s">
        <v>247</v>
      </c>
      <c r="C196" s="25">
        <f>C197</f>
        <v>649.9</v>
      </c>
      <c r="D196" s="25">
        <f>D197</f>
        <v>683.7</v>
      </c>
      <c r="E196" s="25">
        <f>E197</f>
        <v>683.7</v>
      </c>
      <c r="F196" s="110">
        <f>E196/D196*100</f>
        <v>100</v>
      </c>
    </row>
    <row r="197" spans="1:6" ht="14.25" customHeight="1">
      <c r="A197" s="79" t="s">
        <v>291</v>
      </c>
      <c r="B197" s="84" t="s">
        <v>248</v>
      </c>
      <c r="C197" s="36">
        <v>649.9</v>
      </c>
      <c r="D197" s="36">
        <v>683.7</v>
      </c>
      <c r="E197" s="36">
        <v>683.7</v>
      </c>
      <c r="F197" s="109">
        <f>E197/D197*100</f>
        <v>100</v>
      </c>
    </row>
    <row r="198" spans="1:6" ht="24">
      <c r="A198" s="79" t="s">
        <v>292</v>
      </c>
      <c r="B198" s="85" t="s">
        <v>249</v>
      </c>
      <c r="C198" s="25">
        <f>C199+C200</f>
        <v>200</v>
      </c>
      <c r="D198" s="25">
        <f>D199+D200</f>
        <v>3234.933</v>
      </c>
      <c r="E198" s="25">
        <f>E199+E200</f>
        <v>3234.9</v>
      </c>
      <c r="F198" s="110">
        <f t="shared" ref="F198:F232" si="18">E198/D198*100</f>
        <v>99.998979886136752</v>
      </c>
    </row>
    <row r="199" spans="1:6" ht="24">
      <c r="A199" s="79" t="s">
        <v>293</v>
      </c>
      <c r="B199" s="86" t="s">
        <v>397</v>
      </c>
      <c r="C199" s="36">
        <v>200</v>
      </c>
      <c r="D199" s="36">
        <v>3234.933</v>
      </c>
      <c r="E199" s="36">
        <v>3234.9</v>
      </c>
      <c r="F199" s="109">
        <f t="shared" si="18"/>
        <v>99.998979886136752</v>
      </c>
    </row>
    <row r="200" spans="1:6" ht="14.25" customHeight="1">
      <c r="A200" s="79" t="s">
        <v>294</v>
      </c>
      <c r="B200" s="86" t="s">
        <v>250</v>
      </c>
      <c r="C200" s="36">
        <v>0</v>
      </c>
      <c r="D200" s="36">
        <v>0</v>
      </c>
      <c r="E200" s="36">
        <v>0</v>
      </c>
      <c r="F200" s="59">
        <v>0</v>
      </c>
    </row>
    <row r="201" spans="1:6">
      <c r="A201" s="79" t="s">
        <v>295</v>
      </c>
      <c r="B201" s="83" t="s">
        <v>251</v>
      </c>
      <c r="C201" s="25">
        <f>SUM(C202:C205)</f>
        <v>7580</v>
      </c>
      <c r="D201" s="25">
        <f>SUM(D202:D205)</f>
        <v>31936.827000000001</v>
      </c>
      <c r="E201" s="25">
        <f>SUM(E202:E205)</f>
        <v>31803.7</v>
      </c>
      <c r="F201" s="110">
        <f t="shared" si="18"/>
        <v>99.583155208249082</v>
      </c>
    </row>
    <row r="202" spans="1:6">
      <c r="A202" s="79" t="s">
        <v>296</v>
      </c>
      <c r="B202" s="84" t="s">
        <v>252</v>
      </c>
      <c r="C202" s="36">
        <v>0</v>
      </c>
      <c r="D202" s="36">
        <v>0</v>
      </c>
      <c r="E202" s="36">
        <v>0</v>
      </c>
      <c r="F202" s="109">
        <v>0</v>
      </c>
    </row>
    <row r="203" spans="1:6">
      <c r="A203" s="79" t="s">
        <v>297</v>
      </c>
      <c r="B203" s="84" t="s">
        <v>253</v>
      </c>
      <c r="C203" s="36">
        <v>2500</v>
      </c>
      <c r="D203" s="36">
        <v>1855</v>
      </c>
      <c r="E203" s="36">
        <v>1831.3</v>
      </c>
      <c r="F203" s="109">
        <f t="shared" si="18"/>
        <v>98.722371967654993</v>
      </c>
    </row>
    <row r="204" spans="1:6">
      <c r="A204" s="79" t="s">
        <v>298</v>
      </c>
      <c r="B204" s="84" t="s">
        <v>254</v>
      </c>
      <c r="C204" s="36">
        <v>4770</v>
      </c>
      <c r="D204" s="36">
        <v>29117.427</v>
      </c>
      <c r="E204" s="36">
        <v>29013.9</v>
      </c>
      <c r="F204" s="109">
        <f t="shared" si="18"/>
        <v>99.644450040176977</v>
      </c>
    </row>
    <row r="205" spans="1:6">
      <c r="A205" s="79" t="s">
        <v>299</v>
      </c>
      <c r="B205" s="46" t="s">
        <v>255</v>
      </c>
      <c r="C205" s="36">
        <v>310</v>
      </c>
      <c r="D205" s="36">
        <v>964.4</v>
      </c>
      <c r="E205" s="36">
        <v>958.5</v>
      </c>
      <c r="F205" s="109">
        <f t="shared" si="18"/>
        <v>99.388220655329746</v>
      </c>
    </row>
    <row r="206" spans="1:6">
      <c r="A206" s="79" t="s">
        <v>300</v>
      </c>
      <c r="B206" s="87" t="s">
        <v>256</v>
      </c>
      <c r="C206" s="25">
        <f>C207+C208</f>
        <v>7000</v>
      </c>
      <c r="D206" s="25">
        <f>D207+D208</f>
        <v>2516.52</v>
      </c>
      <c r="E206" s="25">
        <f>E207+E208</f>
        <v>2509.1999999999998</v>
      </c>
      <c r="F206" s="110">
        <f t="shared" si="18"/>
        <v>99.709122121024265</v>
      </c>
    </row>
    <row r="207" spans="1:6">
      <c r="A207" s="79" t="s">
        <v>301</v>
      </c>
      <c r="B207" s="46" t="s">
        <v>257</v>
      </c>
      <c r="C207" s="36">
        <v>0</v>
      </c>
      <c r="D207" s="36">
        <v>840.9</v>
      </c>
      <c r="E207" s="36">
        <v>834.4</v>
      </c>
      <c r="F207" s="109">
        <f t="shared" si="18"/>
        <v>99.227018670472106</v>
      </c>
    </row>
    <row r="208" spans="1:6">
      <c r="A208" s="79" t="s">
        <v>302</v>
      </c>
      <c r="B208" s="46" t="s">
        <v>258</v>
      </c>
      <c r="C208" s="36">
        <v>7000</v>
      </c>
      <c r="D208" s="36">
        <v>1675.62</v>
      </c>
      <c r="E208" s="36">
        <v>1674.8</v>
      </c>
      <c r="F208" s="109">
        <f t="shared" si="18"/>
        <v>99.951062890154091</v>
      </c>
    </row>
    <row r="209" spans="1:6">
      <c r="A209" s="79" t="s">
        <v>303</v>
      </c>
      <c r="B209" s="87" t="s">
        <v>259</v>
      </c>
      <c r="C209" s="25">
        <f>C210</f>
        <v>300</v>
      </c>
      <c r="D209" s="25">
        <f>D210</f>
        <v>143</v>
      </c>
      <c r="E209" s="25">
        <f>E210</f>
        <v>141.1</v>
      </c>
      <c r="F209" s="110">
        <f t="shared" si="18"/>
        <v>98.671328671328666</v>
      </c>
    </row>
    <row r="210" spans="1:6">
      <c r="A210" s="79" t="s">
        <v>304</v>
      </c>
      <c r="B210" s="46" t="s">
        <v>260</v>
      </c>
      <c r="C210" s="36">
        <v>300</v>
      </c>
      <c r="D210" s="36">
        <v>143</v>
      </c>
      <c r="E210" s="36">
        <v>141.1</v>
      </c>
      <c r="F210" s="109">
        <f t="shared" si="18"/>
        <v>98.671328671328666</v>
      </c>
    </row>
    <row r="211" spans="1:6">
      <c r="A211" s="79" t="s">
        <v>305</v>
      </c>
      <c r="B211" s="83" t="s">
        <v>261</v>
      </c>
      <c r="C211" s="25">
        <f>SUM(C212:C216)</f>
        <v>304162.29999999993</v>
      </c>
      <c r="D211" s="25">
        <f>SUM(D212:D216)</f>
        <v>433835.1810000001</v>
      </c>
      <c r="E211" s="25">
        <f>SUM(E212:E216)</f>
        <v>430461.5</v>
      </c>
      <c r="F211" s="110">
        <f t="shared" si="18"/>
        <v>99.222358824790632</v>
      </c>
    </row>
    <row r="212" spans="1:6">
      <c r="A212" s="79" t="s">
        <v>306</v>
      </c>
      <c r="B212" s="84" t="s">
        <v>262</v>
      </c>
      <c r="C212" s="36">
        <v>83940.9</v>
      </c>
      <c r="D212" s="36">
        <v>88535.77</v>
      </c>
      <c r="E212" s="36">
        <v>87650.4</v>
      </c>
      <c r="F212" s="109">
        <f t="shared" si="18"/>
        <v>98.999986107310065</v>
      </c>
    </row>
    <row r="213" spans="1:6">
      <c r="A213" s="79" t="s">
        <v>307</v>
      </c>
      <c r="B213" s="46" t="s">
        <v>263</v>
      </c>
      <c r="C213" s="36">
        <v>208275.8</v>
      </c>
      <c r="D213" s="36">
        <v>331502.35800000001</v>
      </c>
      <c r="E213" s="36">
        <v>329123</v>
      </c>
      <c r="F213" s="109">
        <f t="shared" si="18"/>
        <v>99.282250052652728</v>
      </c>
    </row>
    <row r="214" spans="1:6">
      <c r="A214" s="79" t="s">
        <v>308</v>
      </c>
      <c r="B214" s="81" t="s">
        <v>264</v>
      </c>
      <c r="C214" s="36">
        <v>2635</v>
      </c>
      <c r="D214" s="36">
        <v>3103.34</v>
      </c>
      <c r="E214" s="36">
        <v>3063.4</v>
      </c>
      <c r="F214" s="109">
        <f t="shared" si="18"/>
        <v>98.712999542428477</v>
      </c>
    </row>
    <row r="215" spans="1:6">
      <c r="A215" s="79" t="s">
        <v>309</v>
      </c>
      <c r="B215" s="46" t="s">
        <v>265</v>
      </c>
      <c r="C215" s="36">
        <v>2690</v>
      </c>
      <c r="D215" s="36">
        <v>3225.9</v>
      </c>
      <c r="E215" s="36">
        <v>3215.1</v>
      </c>
      <c r="F215" s="109">
        <f t="shared" si="18"/>
        <v>99.665209708918439</v>
      </c>
    </row>
    <row r="216" spans="1:6">
      <c r="A216" s="79" t="s">
        <v>310</v>
      </c>
      <c r="B216" s="46" t="s">
        <v>266</v>
      </c>
      <c r="C216" s="36">
        <v>6620.6</v>
      </c>
      <c r="D216" s="36">
        <v>7467.8130000000001</v>
      </c>
      <c r="E216" s="36">
        <v>7409.6</v>
      </c>
      <c r="F216" s="109">
        <f t="shared" si="18"/>
        <v>99.220481284145706</v>
      </c>
    </row>
    <row r="217" spans="1:6">
      <c r="A217" s="79" t="s">
        <v>311</v>
      </c>
      <c r="B217" s="87" t="s">
        <v>267</v>
      </c>
      <c r="C217" s="25">
        <f>C218</f>
        <v>29084.400000000001</v>
      </c>
      <c r="D217" s="25">
        <f>D218</f>
        <v>45196.243999999999</v>
      </c>
      <c r="E217" s="25">
        <f>E218</f>
        <v>44362</v>
      </c>
      <c r="F217" s="110">
        <f t="shared" si="18"/>
        <v>98.154174050392328</v>
      </c>
    </row>
    <row r="218" spans="1:6">
      <c r="A218" s="79" t="s">
        <v>312</v>
      </c>
      <c r="B218" s="46" t="s">
        <v>268</v>
      </c>
      <c r="C218" s="36">
        <v>29084.400000000001</v>
      </c>
      <c r="D218" s="36">
        <v>45196.243999999999</v>
      </c>
      <c r="E218" s="36">
        <v>44362</v>
      </c>
      <c r="F218" s="109">
        <f t="shared" si="18"/>
        <v>98.154174050392328</v>
      </c>
    </row>
    <row r="219" spans="1:6">
      <c r="A219" s="79" t="s">
        <v>313</v>
      </c>
      <c r="B219" s="85" t="s">
        <v>269</v>
      </c>
      <c r="C219" s="25">
        <f>SUM(C220:C223)</f>
        <v>13015.2</v>
      </c>
      <c r="D219" s="25">
        <f>SUM(D220:D223)</f>
        <v>18445.927</v>
      </c>
      <c r="E219" s="25">
        <f>SUM(E220:E223)</f>
        <v>17119</v>
      </c>
      <c r="F219" s="110">
        <f t="shared" si="18"/>
        <v>92.806395688327285</v>
      </c>
    </row>
    <row r="220" spans="1:6">
      <c r="A220" s="79" t="s">
        <v>314</v>
      </c>
      <c r="B220" s="50" t="s">
        <v>270</v>
      </c>
      <c r="C220" s="36">
        <v>504</v>
      </c>
      <c r="D220" s="36">
        <v>581.29999999999995</v>
      </c>
      <c r="E220" s="36">
        <v>573.9</v>
      </c>
      <c r="F220" s="109">
        <f t="shared" si="18"/>
        <v>98.726991226561154</v>
      </c>
    </row>
    <row r="221" spans="1:6">
      <c r="A221" s="79" t="s">
        <v>315</v>
      </c>
      <c r="B221" s="46" t="s">
        <v>271</v>
      </c>
      <c r="C221" s="36">
        <v>489.7</v>
      </c>
      <c r="D221" s="36">
        <v>5645.4129999999996</v>
      </c>
      <c r="E221" s="36">
        <v>5638.1</v>
      </c>
      <c r="F221" s="109">
        <f t="shared" si="18"/>
        <v>99.870461204521277</v>
      </c>
    </row>
    <row r="222" spans="1:6">
      <c r="A222" s="79" t="s">
        <v>316</v>
      </c>
      <c r="B222" s="84" t="s">
        <v>272</v>
      </c>
      <c r="C222" s="36">
        <v>11838.9</v>
      </c>
      <c r="D222" s="36">
        <v>12219.214</v>
      </c>
      <c r="E222" s="36">
        <v>10907</v>
      </c>
      <c r="F222" s="109">
        <f t="shared" si="18"/>
        <v>89.261060490470172</v>
      </c>
    </row>
    <row r="223" spans="1:6">
      <c r="A223" s="79" t="s">
        <v>317</v>
      </c>
      <c r="B223" s="84" t="s">
        <v>273</v>
      </c>
      <c r="C223" s="36">
        <v>182.6</v>
      </c>
      <c r="D223" s="36">
        <v>0</v>
      </c>
      <c r="E223" s="36">
        <v>0</v>
      </c>
      <c r="F223" s="116">
        <v>0</v>
      </c>
    </row>
    <row r="224" spans="1:6">
      <c r="A224" s="79" t="s">
        <v>318</v>
      </c>
      <c r="B224" s="88" t="s">
        <v>274</v>
      </c>
      <c r="C224" s="25">
        <f>SUM(C225:C226)</f>
        <v>220</v>
      </c>
      <c r="D224" s="25">
        <f>SUM(D225:D226)</f>
        <v>267.10000000000002</v>
      </c>
      <c r="E224" s="25">
        <f>SUM(E225:E226)</f>
        <v>265.10000000000002</v>
      </c>
      <c r="F224" s="110">
        <f t="shared" si="18"/>
        <v>99.251216772744286</v>
      </c>
    </row>
    <row r="225" spans="1:6">
      <c r="A225" s="79" t="s">
        <v>319</v>
      </c>
      <c r="B225" s="89" t="s">
        <v>275</v>
      </c>
      <c r="C225" s="36">
        <v>160</v>
      </c>
      <c r="D225" s="36">
        <v>160</v>
      </c>
      <c r="E225" s="36">
        <v>158</v>
      </c>
      <c r="F225" s="109">
        <f t="shared" si="18"/>
        <v>98.75</v>
      </c>
    </row>
    <row r="226" spans="1:6">
      <c r="A226" s="79" t="s">
        <v>320</v>
      </c>
      <c r="B226" s="89" t="s">
        <v>276</v>
      </c>
      <c r="C226" s="36">
        <v>60</v>
      </c>
      <c r="D226" s="36">
        <v>107.1</v>
      </c>
      <c r="E226" s="36">
        <v>107.1</v>
      </c>
      <c r="F226" s="109">
        <f t="shared" si="18"/>
        <v>100</v>
      </c>
    </row>
    <row r="227" spans="1:6" ht="24">
      <c r="A227" s="79" t="s">
        <v>321</v>
      </c>
      <c r="B227" s="88" t="s">
        <v>277</v>
      </c>
      <c r="C227" s="25">
        <f>C228</f>
        <v>200</v>
      </c>
      <c r="D227" s="25">
        <f>D228</f>
        <v>211</v>
      </c>
      <c r="E227" s="25">
        <f>E228</f>
        <v>0</v>
      </c>
      <c r="F227" s="61">
        <f t="shared" si="18"/>
        <v>0</v>
      </c>
    </row>
    <row r="228" spans="1:6" ht="16.5" customHeight="1">
      <c r="A228" s="79" t="s">
        <v>322</v>
      </c>
      <c r="B228" s="89" t="s">
        <v>278</v>
      </c>
      <c r="C228" s="36">
        <v>200</v>
      </c>
      <c r="D228" s="36">
        <v>211</v>
      </c>
      <c r="E228" s="36">
        <v>0</v>
      </c>
      <c r="F228" s="59">
        <f t="shared" si="18"/>
        <v>0</v>
      </c>
    </row>
    <row r="229" spans="1:6" ht="48">
      <c r="A229" s="79" t="s">
        <v>323</v>
      </c>
      <c r="B229" s="90" t="s">
        <v>279</v>
      </c>
      <c r="C229" s="25">
        <f>SUM(C230:C231)</f>
        <v>28412.300000000003</v>
      </c>
      <c r="D229" s="25">
        <f>SUM(D230:D231)</f>
        <v>14760.15</v>
      </c>
      <c r="E229" s="25">
        <f>SUM(E230:E231)</f>
        <v>14760.2</v>
      </c>
      <c r="F229" s="105">
        <f t="shared" si="18"/>
        <v>100.00033874994496</v>
      </c>
    </row>
    <row r="230" spans="1:6" ht="27" customHeight="1">
      <c r="A230" s="79" t="s">
        <v>324</v>
      </c>
      <c r="B230" s="91" t="s">
        <v>280</v>
      </c>
      <c r="C230" s="36">
        <v>6966.4</v>
      </c>
      <c r="D230" s="36">
        <v>4564.5</v>
      </c>
      <c r="E230" s="36">
        <v>4564.5</v>
      </c>
      <c r="F230" s="111">
        <f t="shared" si="18"/>
        <v>100</v>
      </c>
    </row>
    <row r="231" spans="1:6">
      <c r="A231" s="79" t="s">
        <v>325</v>
      </c>
      <c r="B231" s="46" t="s">
        <v>281</v>
      </c>
      <c r="C231" s="36">
        <v>21445.9</v>
      </c>
      <c r="D231" s="36">
        <v>10195.65</v>
      </c>
      <c r="E231" s="36">
        <v>10195.700000000001</v>
      </c>
      <c r="F231" s="111">
        <f t="shared" si="18"/>
        <v>100.00049040522185</v>
      </c>
    </row>
    <row r="232" spans="1:6">
      <c r="A232" s="121" t="s">
        <v>349</v>
      </c>
      <c r="B232" s="122"/>
      <c r="C232" s="25">
        <f>C229+C227+C224+C219+C217+C211+C206+C201+C198+C196+C187+C209</f>
        <v>426292.89999999997</v>
      </c>
      <c r="D232" s="25">
        <f>D229+D227+D224+D219+D217+D211+D206+D201+D198+D196+D187+D209</f>
        <v>590596.92300000007</v>
      </c>
      <c r="E232" s="25">
        <f>E229+E227+E224+E219+E217+E211+E206+E201+E198+E196+E187+E209</f>
        <v>584123.69999999995</v>
      </c>
      <c r="F232" s="105">
        <f t="shared" si="18"/>
        <v>98.903952467764526</v>
      </c>
    </row>
    <row r="233" spans="1:6" ht="26.25" customHeight="1">
      <c r="A233" s="79"/>
      <c r="B233" s="27" t="s">
        <v>326</v>
      </c>
      <c r="C233" s="101"/>
      <c r="D233" s="69"/>
      <c r="E233" s="101"/>
      <c r="F233" s="101"/>
    </row>
    <row r="234" spans="1:6">
      <c r="A234" s="9"/>
      <c r="B234" s="113" t="s">
        <v>327</v>
      </c>
      <c r="C234" s="103"/>
      <c r="D234" s="97"/>
      <c r="E234" s="97"/>
      <c r="F234" s="102"/>
    </row>
    <row r="235" spans="1:6" ht="39" customHeight="1">
      <c r="A235" s="92"/>
      <c r="B235" s="93" t="s">
        <v>328</v>
      </c>
      <c r="C235" s="94">
        <f>C185-C232</f>
        <v>14542.100000000093</v>
      </c>
      <c r="D235" s="94">
        <f>D185-D232</f>
        <v>-5421.1369999999879</v>
      </c>
      <c r="E235" s="94">
        <f>E185-E232</f>
        <v>-1115.1639999998733</v>
      </c>
      <c r="F235" s="112">
        <f t="shared" ref="F235" si="19">E235/D235*100</f>
        <v>20.570666264288761</v>
      </c>
    </row>
    <row r="236" spans="1:6" ht="60.75">
      <c r="A236" s="95" t="s">
        <v>329</v>
      </c>
      <c r="B236" s="96" t="s">
        <v>330</v>
      </c>
      <c r="C236" s="97">
        <f>-C238+C237</f>
        <v>2000</v>
      </c>
      <c r="D236" s="97">
        <f>-D238+D237</f>
        <v>2000</v>
      </c>
      <c r="E236" s="97">
        <f>-E238+E237</f>
        <v>0</v>
      </c>
      <c r="F236" s="102" t="s">
        <v>331</v>
      </c>
    </row>
    <row r="237" spans="1:6" ht="24.75">
      <c r="A237" s="9" t="s">
        <v>332</v>
      </c>
      <c r="B237" s="98" t="s">
        <v>333</v>
      </c>
      <c r="C237" s="97">
        <v>3000</v>
      </c>
      <c r="D237" s="97">
        <v>3000</v>
      </c>
      <c r="E237" s="97">
        <v>0</v>
      </c>
      <c r="F237" s="102" t="s">
        <v>331</v>
      </c>
    </row>
    <row r="238" spans="1:6" ht="25.5" customHeight="1">
      <c r="A238" s="9" t="s">
        <v>394</v>
      </c>
      <c r="B238" s="98" t="s">
        <v>334</v>
      </c>
      <c r="C238" s="97">
        <v>1000</v>
      </c>
      <c r="D238" s="97">
        <v>1000</v>
      </c>
      <c r="E238" s="97">
        <v>0</v>
      </c>
      <c r="F238" s="102" t="s">
        <v>331</v>
      </c>
    </row>
    <row r="239" spans="1:6">
      <c r="A239" s="95" t="s">
        <v>335</v>
      </c>
      <c r="B239" s="96" t="s">
        <v>336</v>
      </c>
      <c r="C239" s="97">
        <f>C242-C240</f>
        <v>-16542.100000000093</v>
      </c>
      <c r="D239" s="97">
        <f>D242-D240</f>
        <v>3421.1369999999879</v>
      </c>
      <c r="E239" s="97">
        <f>E242-E240</f>
        <v>1115.1639999998733</v>
      </c>
      <c r="F239" s="102" t="s">
        <v>331</v>
      </c>
    </row>
    <row r="240" spans="1:6">
      <c r="A240" s="9" t="s">
        <v>337</v>
      </c>
      <c r="B240" s="96" t="s">
        <v>338</v>
      </c>
      <c r="C240" s="103">
        <f>C241</f>
        <v>443835.00000000006</v>
      </c>
      <c r="D240" s="103">
        <f>D241</f>
        <v>588175.78600000008</v>
      </c>
      <c r="E240" s="103">
        <f>E241</f>
        <v>583008.53600000008</v>
      </c>
      <c r="F240" s="102" t="s">
        <v>331</v>
      </c>
    </row>
    <row r="241" spans="1:6">
      <c r="A241" s="9" t="s">
        <v>339</v>
      </c>
      <c r="B241" s="98" t="s">
        <v>340</v>
      </c>
      <c r="C241" s="97">
        <f>C185+C237</f>
        <v>443835.00000000006</v>
      </c>
      <c r="D241" s="97">
        <f>D185+D237</f>
        <v>588175.78600000008</v>
      </c>
      <c r="E241" s="97">
        <f>E185+E237</f>
        <v>583008.53600000008</v>
      </c>
      <c r="F241" s="102" t="s">
        <v>331</v>
      </c>
    </row>
    <row r="242" spans="1:6">
      <c r="A242" s="9" t="s">
        <v>341</v>
      </c>
      <c r="B242" s="96" t="s">
        <v>342</v>
      </c>
      <c r="C242" s="103">
        <f>SUM(C243)</f>
        <v>427292.89999999997</v>
      </c>
      <c r="D242" s="103">
        <f>D243</f>
        <v>591596.92300000007</v>
      </c>
      <c r="E242" s="103">
        <f>E243</f>
        <v>584123.69999999995</v>
      </c>
      <c r="F242" s="102" t="s">
        <v>331</v>
      </c>
    </row>
    <row r="243" spans="1:6" ht="24.75">
      <c r="A243" s="9" t="s">
        <v>343</v>
      </c>
      <c r="B243" s="98" t="s">
        <v>344</v>
      </c>
      <c r="C243" s="97">
        <f>C232+C238</f>
        <v>427292.89999999997</v>
      </c>
      <c r="D243" s="97">
        <f>D232+D238</f>
        <v>591596.92300000007</v>
      </c>
      <c r="E243" s="97">
        <f>E232+E238</f>
        <v>584123.69999999995</v>
      </c>
      <c r="F243" s="102" t="s">
        <v>331</v>
      </c>
    </row>
    <row r="244" spans="1:6">
      <c r="A244" s="95" t="s">
        <v>345</v>
      </c>
      <c r="B244" s="10" t="s">
        <v>346</v>
      </c>
      <c r="C244" s="97">
        <f>C236+C239</f>
        <v>-14542.100000000093</v>
      </c>
      <c r="D244" s="97">
        <f>D236+D239</f>
        <v>5421.1369999999879</v>
      </c>
      <c r="E244" s="97">
        <f>E236+E239</f>
        <v>1115.1639999998733</v>
      </c>
      <c r="F244" s="102" t="s">
        <v>331</v>
      </c>
    </row>
    <row r="245" spans="1:6">
      <c r="A245" s="95" t="s">
        <v>347</v>
      </c>
      <c r="B245" s="96" t="s">
        <v>348</v>
      </c>
      <c r="C245" s="97">
        <f>C244</f>
        <v>-14542.100000000093</v>
      </c>
      <c r="D245" s="97">
        <f>D244</f>
        <v>5421.1369999999879</v>
      </c>
      <c r="E245" s="97">
        <f>E244</f>
        <v>1115.1639999998733</v>
      </c>
      <c r="F245" s="102" t="s">
        <v>331</v>
      </c>
    </row>
    <row r="246" spans="1:6">
      <c r="A246" s="58"/>
      <c r="B246" s="99"/>
      <c r="C246" s="99"/>
      <c r="D246" s="100"/>
      <c r="E246" s="99"/>
      <c r="F246" s="99"/>
    </row>
  </sheetData>
  <mergeCells count="5">
    <mergeCell ref="A1:F1"/>
    <mergeCell ref="A2:F2"/>
    <mergeCell ref="A5:B5"/>
    <mergeCell ref="A185:B185"/>
    <mergeCell ref="A232:B232"/>
  </mergeCells>
  <pageMargins left="0.98425196850393704" right="0" top="0.39370078740157483" bottom="0.39370078740157483" header="0.51181102362204722" footer="0.51181102362204722"/>
  <pageSetup paperSize="9" scale="60" orientation="portrait" r:id="rId1"/>
  <headerFooter alignWithMargins="0"/>
  <rowBreaks count="1" manualBreakCount="1">
    <brk id="180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ожид.исп.2015</vt:lpstr>
      <vt:lpstr>ожид.исп.2016</vt:lpstr>
      <vt:lpstr>ожид.исп.2015!Область_печати</vt:lpstr>
      <vt:lpstr>ожид.исп.2016!Область_печати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2016-11-15T10:43:03Z</cp:lastPrinted>
  <dcterms:created xsi:type="dcterms:W3CDTF">2008-10-03T08:03:38Z</dcterms:created>
  <dcterms:modified xsi:type="dcterms:W3CDTF">2016-11-15T12:46:20Z</dcterms:modified>
</cp:coreProperties>
</file>