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NACHALNIK\Documents\Бюджет 2017\проект решения 2017\"/>
    </mc:Choice>
  </mc:AlternateContent>
  <bookViews>
    <workbookView xWindow="360" yWindow="15" windowWidth="11340" windowHeight="6540"/>
  </bookViews>
  <sheets>
    <sheet name="реш" sheetId="85" r:id="rId1"/>
  </sheets>
  <definedNames>
    <definedName name="_xlnm.Print_Area" localSheetId="0">реш!$A$1:$F$70</definedName>
  </definedNames>
  <calcPr calcId="152511"/>
</workbook>
</file>

<file path=xl/calcChain.xml><?xml version="1.0" encoding="utf-8"?>
<calcChain xmlns="http://schemas.openxmlformats.org/spreadsheetml/2006/main">
  <c r="F29" i="85" l="1"/>
  <c r="F46" i="85" l="1"/>
  <c r="F42" i="85"/>
  <c r="F62" i="85"/>
  <c r="F28" i="85" l="1"/>
  <c r="F18" i="85"/>
  <c r="F43" i="85" l="1"/>
  <c r="F66" i="85"/>
  <c r="F65" i="85"/>
  <c r="F64" i="85" s="1"/>
  <c r="F35" i="85"/>
  <c r="F34" i="85"/>
  <c r="F32" i="85" s="1"/>
  <c r="F33" i="85"/>
  <c r="F26" i="85"/>
  <c r="F24" i="85"/>
  <c r="F21" i="85"/>
  <c r="F17" i="85"/>
  <c r="F15" i="85"/>
  <c r="F13" i="85"/>
  <c r="F55" i="85"/>
  <c r="F54" i="85"/>
  <c r="F45" i="85"/>
  <c r="F44" i="85"/>
  <c r="F41" i="85"/>
  <c r="F40" i="85" s="1"/>
  <c r="F38" i="85"/>
  <c r="F30" i="85"/>
  <c r="F59" i="85"/>
  <c r="F58" i="85"/>
  <c r="F53" i="85"/>
  <c r="F52" i="85"/>
  <c r="F51" i="85" s="1"/>
  <c r="F49" i="85"/>
  <c r="F12" i="85"/>
  <c r="F11" i="85"/>
  <c r="F61" i="85" l="1"/>
  <c r="F57" i="85"/>
  <c r="F48" i="85"/>
  <c r="F37" i="85"/>
  <c r="F23" i="85"/>
  <c r="F20" i="85"/>
  <c r="F10" i="85" l="1"/>
  <c r="F70" i="85" l="1"/>
</calcChain>
</file>

<file path=xl/sharedStrings.xml><?xml version="1.0" encoding="utf-8"?>
<sst xmlns="http://schemas.openxmlformats.org/spreadsheetml/2006/main" count="141" uniqueCount="71">
  <si>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</si>
  <si>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</si>
  <si>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</si>
  <si>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</si>
  <si>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</si>
  <si>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</si>
  <si>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</si>
  <si>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</si>
  <si>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</si>
  <si>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</si>
  <si>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</si>
  <si>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</si>
  <si>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</si>
  <si>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</si>
  <si>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</si>
  <si>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Переподготовка и повышение квалификации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</si>
  <si>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</si>
  <si>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</si>
  <si>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</si>
  <si>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</si>
  <si>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</si>
  <si>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</si>
  <si>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</si>
  <si>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</si>
  <si>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</si>
  <si>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</si>
  <si>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</si>
  <si>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</si>
  <si>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</si>
  <si>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</si>
  <si>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</si>
  <si>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</si>
  <si>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</si>
  <si>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</si>
  <si>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</si>
  <si>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</si>
  <si>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</si>
  <si>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</si>
  <si>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</si>
  <si>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</si>
  <si>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</si>
  <si>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</si>
  <si>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</si>
  <si>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</si>
  <si>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</si>
  <si>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</si>
  <si>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КУЛЬТУРА И КИНЕМАТОГРАФИЯ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</si>
  <si>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</si>
  <si>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</si>
  <si>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</si>
  <si>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</si>
  <si>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</si>
  <si>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</si>
  <si>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</si>
  <si>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</si>
  <si>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</si>
  <si>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</si>
  <si>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</si>
  <si>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</si>
  <si>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</si>
  <si>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</si>
  <si>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</si>
  <si>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</si>
  <si>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</si>
  <si>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</si>
  <si>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</t>
  </si>
  <si>
    <t xml:space="preserve">                        от     .12.2016 года № </t>
  </si>
  <si>
    <t xml:space="preserve">Распределение бюджетных ассигнований  на 2017 год по разделам и подразделам классификации расходов бюджетов </t>
  </si>
  <si>
    <t>Благоустройство</t>
  </si>
  <si>
    <t>Дополнительное образование детей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</si>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</sst>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9"/>
  <sheetViews>
    <sheetView tabSelected="1" topLeftCell="A49" zoomScale="86" zoomScaleNormal="86" workbookViewId="0">
      <selection activeCell="F30" sqref="F30"/>
    </sheetView>
  </sheetViews>
  <sheetFormatPr defaultColWidth="9.140625" defaultRowHeight="12" x14ac:dyDescent="0.2"/>
  <cols>
    <col min="1" max="1" width="1" style="1" customWidth="1"/>
    <col min="2" max="2" width="0.28515625" style="1" customWidth="1"/>
    <col min="3" max="3" width="92.7109375" style="1" customWidth="1"/>
    <col min="4" max="4" width="8.85546875" style="5" customWidth="1"/>
    <col min="5" max="5" width="7.28515625" style="5" customWidth="1"/>
    <col min="6" max="6" width="12.140625" style="1" customWidth="1"/>
    <col min="7" max="16384" width="9.140625" style="1"/>
  </cols>
  <sheetData>
    <row r="1" spans="3:6" ht="15" hidden="1" customHeight="1" x14ac:dyDescent="0.2"/>
    <row r="2" spans="3:6" ht="15" customHeight="1" x14ac:dyDescent="0.2">
      <c r="F2" s="48" t="s">
        <v>70</v>
      </c>
    </row>
    <row r="3" spans="3:6" ht="15" customHeight="1" x14ac:dyDescent="0.2">
      <c r="F3" s="49" t="s">
        <v>37</v>
      </c>
    </row>
    <row r="4" spans="3:6" ht="15" customHeight="1" x14ac:dyDescent="0.2">
      <c r="F4" s="49" t="s">
        <v>66</v>
      </c>
    </row>
    <row r="5" spans="3:6" ht="3" customHeight="1" x14ac:dyDescent="0.2">
      <c r="F5" s="2"/>
    </row>
    <row r="6" spans="3:6" ht="51" customHeight="1" x14ac:dyDescent="0.2">
      <c r="C6" s="50" t="s">
        <v>67</v>
      </c>
      <c r="D6" s="50"/>
      <c r="E6" s="50"/>
      <c r="F6" s="50"/>
    </row>
    <row r="7" spans="3:6" ht="8.4499999999999993" customHeight="1" x14ac:dyDescent="0.2"/>
    <row r="8" spans="3:6" ht="30" x14ac:dyDescent="0.25">
      <c r="C8" s="11" t="s">
        <v>0</v>
      </c>
      <c r="D8" s="12" t="s">
        <v>57</v>
      </c>
      <c r="E8" s="12" t="s">
        <v>56</v>
      </c>
      <c r="F8" s="13" t="s">
        <v>55</v>
      </c>
    </row>
    <row r="9" spans="3:6" s="42" customFormat="1" ht="10.9" customHeight="1" x14ac:dyDescent="0.2">
      <c r="C9" s="41">
        <v>1</v>
      </c>
      <c r="D9" s="41">
        <v>2</v>
      </c>
      <c r="E9" s="41">
        <v>3</v>
      </c>
      <c r="F9" s="41">
        <v>4</v>
      </c>
    </row>
    <row r="10" spans="3:6" ht="15.6" customHeight="1" x14ac:dyDescent="0.2">
      <c r="C10" s="14" t="s">
        <v>31</v>
      </c>
      <c r="D10" s="15" t="s">
        <v>1</v>
      </c>
      <c r="E10" s="15"/>
      <c r="F10" s="16">
        <f>SUM(F11:F18)</f>
        <v>37262</v>
      </c>
    </row>
    <row r="11" spans="3:6" ht="25.5" customHeight="1" x14ac:dyDescent="0.2">
      <c r="C11" s="17" t="s">
        <v>30</v>
      </c>
      <c r="D11" s="18" t="s">
        <v>1</v>
      </c>
      <c r="E11" s="18" t="s">
        <v>2</v>
      </c>
      <c r="F11" s="19">
        <f>1528.5</f>
        <v>1528.5</v>
      </c>
    </row>
    <row r="12" spans="3:6" ht="33" customHeight="1" x14ac:dyDescent="0.2">
      <c r="C12" s="17" t="s">
        <v>27</v>
      </c>
      <c r="D12" s="18" t="s">
        <v>1</v>
      </c>
      <c r="E12" s="18" t="s">
        <v>3</v>
      </c>
      <c r="F12" s="19">
        <f>1136.2</f>
        <v>1136.2</v>
      </c>
    </row>
    <row r="13" spans="3:6" ht="35.25" customHeight="1" x14ac:dyDescent="0.2">
      <c r="C13" s="17" t="s">
        <v>38</v>
      </c>
      <c r="D13" s="18" t="s">
        <v>1</v>
      </c>
      <c r="E13" s="18" t="s">
        <v>10</v>
      </c>
      <c r="F13" s="19">
        <f>20487.6+437.5</f>
        <v>20925.099999999999</v>
      </c>
    </row>
    <row r="14" spans="3:6" ht="20.25" hidden="1" customHeight="1" x14ac:dyDescent="0.2">
      <c r="C14" s="17" t="s">
        <v>62</v>
      </c>
      <c r="D14" s="18" t="s">
        <v>1</v>
      </c>
      <c r="E14" s="18" t="s">
        <v>4</v>
      </c>
      <c r="F14" s="19"/>
    </row>
    <row r="15" spans="3:6" ht="29.25" customHeight="1" x14ac:dyDescent="0.2">
      <c r="C15" s="17" t="s">
        <v>28</v>
      </c>
      <c r="D15" s="18" t="s">
        <v>1</v>
      </c>
      <c r="E15" s="18" t="s">
        <v>11</v>
      </c>
      <c r="F15" s="19">
        <f>1239.8+5065.1</f>
        <v>6304.9000000000005</v>
      </c>
    </row>
    <row r="16" spans="3:6" ht="15" hidden="1" x14ac:dyDescent="0.2">
      <c r="C16" s="17" t="s">
        <v>63</v>
      </c>
      <c r="D16" s="18" t="s">
        <v>1</v>
      </c>
      <c r="E16" s="18" t="s">
        <v>5</v>
      </c>
      <c r="F16" s="19"/>
    </row>
    <row r="17" spans="3:6" ht="15.75" customHeight="1" x14ac:dyDescent="0.2">
      <c r="C17" s="17" t="s">
        <v>7</v>
      </c>
      <c r="D17" s="18" t="s">
        <v>1</v>
      </c>
      <c r="E17" s="18" t="s">
        <v>20</v>
      </c>
      <c r="F17" s="19">
        <f>200</f>
        <v>200</v>
      </c>
    </row>
    <row r="18" spans="3:6" ht="15.75" customHeight="1" x14ac:dyDescent="0.2">
      <c r="C18" s="20" t="s">
        <v>22</v>
      </c>
      <c r="D18" s="18" t="s">
        <v>1</v>
      </c>
      <c r="E18" s="18" t="s">
        <v>44</v>
      </c>
      <c r="F18" s="19">
        <f>3797.8+3253.5+141-25</f>
        <v>7167.3</v>
      </c>
    </row>
    <row r="19" spans="3:6" ht="6.75" customHeight="1" x14ac:dyDescent="0.2">
      <c r="C19" s="21"/>
      <c r="D19" s="22"/>
      <c r="E19" s="22"/>
      <c r="F19" s="16"/>
    </row>
    <row r="20" spans="3:6" ht="15" customHeight="1" x14ac:dyDescent="0.2">
      <c r="C20" s="23" t="s">
        <v>45</v>
      </c>
      <c r="D20" s="24" t="s">
        <v>2</v>
      </c>
      <c r="E20" s="24"/>
      <c r="F20" s="16">
        <f>F21</f>
        <v>675.8</v>
      </c>
    </row>
    <row r="21" spans="3:6" ht="14.25" customHeight="1" x14ac:dyDescent="0.2">
      <c r="C21" s="21" t="s">
        <v>41</v>
      </c>
      <c r="D21" s="22" t="s">
        <v>2</v>
      </c>
      <c r="E21" s="22" t="s">
        <v>3</v>
      </c>
      <c r="F21" s="19">
        <f>675.8</f>
        <v>675.8</v>
      </c>
    </row>
    <row r="22" spans="3:6" ht="6.75" customHeight="1" x14ac:dyDescent="0.2">
      <c r="C22" s="21"/>
      <c r="D22" s="22"/>
      <c r="E22" s="22"/>
      <c r="F22" s="16"/>
    </row>
    <row r="23" spans="3:6" ht="18" customHeight="1" x14ac:dyDescent="0.2">
      <c r="C23" s="25" t="s">
        <v>32</v>
      </c>
      <c r="D23" s="15" t="s">
        <v>3</v>
      </c>
      <c r="E23" s="15"/>
      <c r="F23" s="16">
        <f>F24</f>
        <v>200</v>
      </c>
    </row>
    <row r="24" spans="3:6" s="7" customFormat="1" ht="30.75" customHeight="1" x14ac:dyDescent="0.2">
      <c r="C24" s="26" t="s">
        <v>64</v>
      </c>
      <c r="D24" s="22" t="s">
        <v>3</v>
      </c>
      <c r="E24" s="22" t="s">
        <v>8</v>
      </c>
      <c r="F24" s="19">
        <f>200</f>
        <v>200</v>
      </c>
    </row>
    <row r="25" spans="3:6" ht="8.4499999999999993" customHeight="1" x14ac:dyDescent="0.2">
      <c r="C25" s="27"/>
      <c r="D25" s="18"/>
      <c r="E25" s="18"/>
      <c r="F25" s="16"/>
    </row>
    <row r="26" spans="3:6" ht="18" customHeight="1" x14ac:dyDescent="0.2">
      <c r="C26" s="28" t="s">
        <v>33</v>
      </c>
      <c r="D26" s="29" t="s">
        <v>10</v>
      </c>
      <c r="E26" s="29"/>
      <c r="F26" s="16">
        <f>SUM(F27:F30)</f>
        <v>14160</v>
      </c>
    </row>
    <row r="27" spans="3:6" ht="0.75" hidden="1" customHeight="1" x14ac:dyDescent="0.2">
      <c r="C27" s="47" t="s">
        <v>60</v>
      </c>
      <c r="D27" s="30" t="s">
        <v>10</v>
      </c>
      <c r="E27" s="30" t="s">
        <v>4</v>
      </c>
      <c r="F27" s="19"/>
    </row>
    <row r="28" spans="3:6" ht="15" customHeight="1" x14ac:dyDescent="0.2">
      <c r="C28" s="21" t="s">
        <v>12</v>
      </c>
      <c r="D28" s="22" t="s">
        <v>10</v>
      </c>
      <c r="E28" s="22" t="s">
        <v>13</v>
      </c>
      <c r="F28" s="19">
        <f>1875+25</f>
        <v>1900</v>
      </c>
    </row>
    <row r="29" spans="3:6" ht="15" customHeight="1" x14ac:dyDescent="0.2">
      <c r="C29" s="21" t="s">
        <v>50</v>
      </c>
      <c r="D29" s="22" t="s">
        <v>10</v>
      </c>
      <c r="E29" s="22" t="s">
        <v>8</v>
      </c>
      <c r="F29" s="19">
        <f>5474+6448.1</f>
        <v>11922.1</v>
      </c>
    </row>
    <row r="30" spans="3:6" ht="15" customHeight="1" x14ac:dyDescent="0.2">
      <c r="C30" s="31" t="s">
        <v>21</v>
      </c>
      <c r="D30" s="32" t="s">
        <v>10</v>
      </c>
      <c r="E30" s="32" t="s">
        <v>6</v>
      </c>
      <c r="F30" s="19">
        <f>207.9+130</f>
        <v>337.9</v>
      </c>
    </row>
    <row r="31" spans="3:6" ht="6.6" customHeight="1" x14ac:dyDescent="0.2">
      <c r="C31" s="31"/>
      <c r="D31" s="32"/>
      <c r="E31" s="32"/>
      <c r="F31" s="16"/>
    </row>
    <row r="32" spans="3:6" ht="17.25" customHeight="1" x14ac:dyDescent="0.2">
      <c r="C32" s="33" t="s">
        <v>40</v>
      </c>
      <c r="D32" s="34" t="s">
        <v>4</v>
      </c>
      <c r="E32" s="34"/>
      <c r="F32" s="16">
        <f>F34+F33+F35</f>
        <v>2710.1</v>
      </c>
    </row>
    <row r="33" spans="3:6" ht="17.25" customHeight="1" x14ac:dyDescent="0.2">
      <c r="C33" s="31" t="s">
        <v>61</v>
      </c>
      <c r="D33" s="32" t="s">
        <v>4</v>
      </c>
      <c r="E33" s="32" t="s">
        <v>1</v>
      </c>
      <c r="F33" s="19">
        <f>864+340.5</f>
        <v>1204.5</v>
      </c>
    </row>
    <row r="34" spans="3:6" ht="17.25" customHeight="1" x14ac:dyDescent="0.2">
      <c r="C34" s="31" t="s">
        <v>42</v>
      </c>
      <c r="D34" s="32" t="s">
        <v>4</v>
      </c>
      <c r="E34" s="32" t="s">
        <v>2</v>
      </c>
      <c r="F34" s="19">
        <f>615+860.6</f>
        <v>1475.6</v>
      </c>
    </row>
    <row r="35" spans="3:6" ht="17.25" customHeight="1" x14ac:dyDescent="0.2">
      <c r="C35" s="31" t="s">
        <v>68</v>
      </c>
      <c r="D35" s="32" t="s">
        <v>4</v>
      </c>
      <c r="E35" s="32" t="s">
        <v>3</v>
      </c>
      <c r="F35" s="19">
        <f>30</f>
        <v>30</v>
      </c>
    </row>
    <row r="36" spans="3:6" ht="6.6" customHeight="1" x14ac:dyDescent="0.2">
      <c r="C36" s="31"/>
      <c r="D36" s="32"/>
      <c r="E36" s="32"/>
      <c r="F36" s="16"/>
    </row>
    <row r="37" spans="3:6" s="8" customFormat="1" ht="17.25" customHeight="1" x14ac:dyDescent="0.2">
      <c r="C37" s="33" t="s">
        <v>58</v>
      </c>
      <c r="D37" s="34" t="s">
        <v>11</v>
      </c>
      <c r="E37" s="34"/>
      <c r="F37" s="16">
        <f>F38</f>
        <v>200</v>
      </c>
    </row>
    <row r="38" spans="3:6" ht="17.25" customHeight="1" x14ac:dyDescent="0.2">
      <c r="C38" s="31" t="s">
        <v>59</v>
      </c>
      <c r="D38" s="32" t="s">
        <v>11</v>
      </c>
      <c r="E38" s="32" t="s">
        <v>4</v>
      </c>
      <c r="F38" s="19">
        <f>200</f>
        <v>200</v>
      </c>
    </row>
    <row r="39" spans="3:6" ht="7.5" customHeight="1" x14ac:dyDescent="0.2">
      <c r="C39" s="31"/>
      <c r="D39" s="32"/>
      <c r="E39" s="32"/>
      <c r="F39" s="19"/>
    </row>
    <row r="40" spans="3:6" ht="16.5" customHeight="1" x14ac:dyDescent="0.2">
      <c r="C40" s="23" t="s">
        <v>34</v>
      </c>
      <c r="D40" s="24" t="s">
        <v>5</v>
      </c>
      <c r="E40" s="24"/>
      <c r="F40" s="16">
        <f>SUM(F41:F46)</f>
        <v>401581.10000000003</v>
      </c>
    </row>
    <row r="41" spans="3:6" ht="16.5" customHeight="1" x14ac:dyDescent="0.2">
      <c r="C41" s="21" t="s">
        <v>18</v>
      </c>
      <c r="D41" s="22" t="s">
        <v>5</v>
      </c>
      <c r="E41" s="22" t="s">
        <v>1</v>
      </c>
      <c r="F41" s="19">
        <f>83810.9</f>
        <v>83810.899999999994</v>
      </c>
    </row>
    <row r="42" spans="3:6" ht="16.5" customHeight="1" x14ac:dyDescent="0.2">
      <c r="C42" s="31" t="s">
        <v>14</v>
      </c>
      <c r="D42" s="32" t="s">
        <v>5</v>
      </c>
      <c r="E42" s="32" t="s">
        <v>2</v>
      </c>
      <c r="F42" s="19">
        <f>94047.4+203131.6-1500</f>
        <v>295679</v>
      </c>
    </row>
    <row r="43" spans="3:6" ht="16.5" customHeight="1" x14ac:dyDescent="0.2">
      <c r="C43" s="31" t="s">
        <v>69</v>
      </c>
      <c r="D43" s="32" t="s">
        <v>5</v>
      </c>
      <c r="E43" s="32" t="s">
        <v>3</v>
      </c>
      <c r="F43" s="19">
        <f>10478</f>
        <v>10478</v>
      </c>
    </row>
    <row r="44" spans="3:6" ht="16.5" customHeight="1" x14ac:dyDescent="0.2">
      <c r="C44" s="17" t="s">
        <v>15</v>
      </c>
      <c r="D44" s="18" t="s">
        <v>5</v>
      </c>
      <c r="E44" s="22" t="s">
        <v>4</v>
      </c>
      <c r="F44" s="19">
        <f>2691.9</f>
        <v>2691.9</v>
      </c>
    </row>
    <row r="45" spans="3:6" ht="16.5" customHeight="1" x14ac:dyDescent="0.2">
      <c r="C45" s="31" t="s">
        <v>19</v>
      </c>
      <c r="D45" s="32" t="s">
        <v>5</v>
      </c>
      <c r="E45" s="32" t="s">
        <v>5</v>
      </c>
      <c r="F45" s="19">
        <f>200+1485.8</f>
        <v>1685.8</v>
      </c>
    </row>
    <row r="46" spans="3:6" ht="16.5" customHeight="1" x14ac:dyDescent="0.2">
      <c r="C46" s="31" t="s">
        <v>16</v>
      </c>
      <c r="D46" s="32" t="s">
        <v>5</v>
      </c>
      <c r="E46" s="32" t="s">
        <v>8</v>
      </c>
      <c r="F46" s="19">
        <f>5735.5+1500</f>
        <v>7235.5</v>
      </c>
    </row>
    <row r="47" spans="3:6" ht="7.9" customHeight="1" x14ac:dyDescent="0.2">
      <c r="C47" s="21"/>
      <c r="D47" s="30"/>
      <c r="E47" s="30"/>
      <c r="F47" s="16"/>
    </row>
    <row r="48" spans="3:6" ht="17.25" customHeight="1" x14ac:dyDescent="0.2">
      <c r="C48" s="33" t="s">
        <v>46</v>
      </c>
      <c r="D48" s="34" t="s">
        <v>13</v>
      </c>
      <c r="E48" s="34"/>
      <c r="F48" s="16">
        <f>F49</f>
        <v>43904.1</v>
      </c>
    </row>
    <row r="49" spans="2:6" ht="17.25" customHeight="1" x14ac:dyDescent="0.2">
      <c r="C49" s="31" t="s">
        <v>17</v>
      </c>
      <c r="D49" s="32" t="s">
        <v>13</v>
      </c>
      <c r="E49" s="32" t="s">
        <v>1</v>
      </c>
      <c r="F49" s="19">
        <f>43904.1</f>
        <v>43904.1</v>
      </c>
    </row>
    <row r="50" spans="2:6" ht="6" customHeight="1" x14ac:dyDescent="0.2">
      <c r="C50" s="31"/>
      <c r="D50" s="32"/>
      <c r="E50" s="32"/>
      <c r="F50" s="16"/>
    </row>
    <row r="51" spans="2:6" ht="15.75" customHeight="1" x14ac:dyDescent="0.2">
      <c r="C51" s="25" t="s">
        <v>35</v>
      </c>
      <c r="D51" s="15" t="s">
        <v>9</v>
      </c>
      <c r="E51" s="35"/>
      <c r="F51" s="16">
        <f>SUM(F52:F55)</f>
        <v>8970</v>
      </c>
    </row>
    <row r="52" spans="2:6" ht="15.75" customHeight="1" x14ac:dyDescent="0.2">
      <c r="C52" s="36" t="s">
        <v>23</v>
      </c>
      <c r="D52" s="18" t="s">
        <v>9</v>
      </c>
      <c r="E52" s="18" t="s">
        <v>1</v>
      </c>
      <c r="F52" s="19">
        <f>696</f>
        <v>696</v>
      </c>
    </row>
    <row r="53" spans="2:6" s="7" customFormat="1" ht="15.75" customHeight="1" x14ac:dyDescent="0.2">
      <c r="C53" s="31" t="s">
        <v>26</v>
      </c>
      <c r="D53" s="37" t="s">
        <v>9</v>
      </c>
      <c r="E53" s="37" t="s">
        <v>3</v>
      </c>
      <c r="F53" s="19">
        <f>428.7</f>
        <v>428.7</v>
      </c>
    </row>
    <row r="54" spans="2:6" ht="15" customHeight="1" x14ac:dyDescent="0.2">
      <c r="C54" s="21" t="s">
        <v>36</v>
      </c>
      <c r="D54" s="32" t="s">
        <v>9</v>
      </c>
      <c r="E54" s="32" t="s">
        <v>10</v>
      </c>
      <c r="F54" s="19">
        <f>1300.2+4857.4</f>
        <v>6157.5999999999995</v>
      </c>
    </row>
    <row r="55" spans="2:6" ht="15" x14ac:dyDescent="0.2">
      <c r="C55" s="21" t="s">
        <v>49</v>
      </c>
      <c r="D55" s="32" t="s">
        <v>9</v>
      </c>
      <c r="E55" s="32" t="s">
        <v>11</v>
      </c>
      <c r="F55" s="19">
        <f>1687.7</f>
        <v>1687.7</v>
      </c>
    </row>
    <row r="56" spans="2:6" ht="7.15" customHeight="1" x14ac:dyDescent="0.2">
      <c r="B56" s="9"/>
      <c r="C56" s="27"/>
      <c r="D56" s="18"/>
      <c r="E56" s="32"/>
      <c r="F56" s="16"/>
    </row>
    <row r="57" spans="2:6" ht="18" customHeight="1" x14ac:dyDescent="0.2">
      <c r="B57" s="9"/>
      <c r="C57" s="38" t="s">
        <v>47</v>
      </c>
      <c r="D57" s="15" t="s">
        <v>20</v>
      </c>
      <c r="E57" s="34"/>
      <c r="F57" s="16">
        <f>SUM(F58:F59)</f>
        <v>220</v>
      </c>
    </row>
    <row r="58" spans="2:6" ht="15" customHeight="1" x14ac:dyDescent="0.2">
      <c r="B58" s="9"/>
      <c r="C58" s="27" t="s">
        <v>65</v>
      </c>
      <c r="D58" s="18" t="s">
        <v>20</v>
      </c>
      <c r="E58" s="32" t="s">
        <v>1</v>
      </c>
      <c r="F58" s="19">
        <f>160</f>
        <v>160</v>
      </c>
    </row>
    <row r="59" spans="2:6" ht="15" customHeight="1" x14ac:dyDescent="0.2">
      <c r="B59" s="9"/>
      <c r="C59" s="27" t="s">
        <v>43</v>
      </c>
      <c r="D59" s="18" t="s">
        <v>20</v>
      </c>
      <c r="E59" s="32" t="s">
        <v>2</v>
      </c>
      <c r="F59" s="19">
        <f>60</f>
        <v>60</v>
      </c>
    </row>
    <row r="60" spans="2:6" ht="7.15" customHeight="1" x14ac:dyDescent="0.2">
      <c r="B60" s="9"/>
      <c r="C60" s="27"/>
      <c r="D60" s="18"/>
      <c r="E60" s="32"/>
      <c r="F60" s="16"/>
    </row>
    <row r="61" spans="2:6" s="8" customFormat="1" ht="16.5" customHeight="1" x14ac:dyDescent="0.2">
      <c r="B61" s="10"/>
      <c r="C61" s="38" t="s">
        <v>53</v>
      </c>
      <c r="D61" s="15" t="s">
        <v>44</v>
      </c>
      <c r="E61" s="34"/>
      <c r="F61" s="16">
        <f>F62</f>
        <v>230</v>
      </c>
    </row>
    <row r="62" spans="2:6" ht="16.5" customHeight="1" x14ac:dyDescent="0.2">
      <c r="B62" s="9"/>
      <c r="C62" s="27" t="s">
        <v>54</v>
      </c>
      <c r="D62" s="18" t="s">
        <v>44</v>
      </c>
      <c r="E62" s="32" t="s">
        <v>1</v>
      </c>
      <c r="F62" s="19">
        <f>280-50</f>
        <v>230</v>
      </c>
    </row>
    <row r="63" spans="2:6" ht="7.15" customHeight="1" x14ac:dyDescent="0.2">
      <c r="B63" s="9"/>
      <c r="C63" s="27"/>
      <c r="D63" s="18"/>
      <c r="E63" s="32"/>
      <c r="F63" s="16"/>
    </row>
    <row r="64" spans="2:6" ht="32.25" customHeight="1" x14ac:dyDescent="0.2">
      <c r="B64" s="9"/>
      <c r="C64" s="39" t="s">
        <v>48</v>
      </c>
      <c r="D64" s="34" t="s">
        <v>29</v>
      </c>
      <c r="E64" s="34"/>
      <c r="F64" s="16">
        <f>SUM(F65:F67)</f>
        <v>13778.300000000001</v>
      </c>
    </row>
    <row r="65" spans="2:6" s="8" customFormat="1" ht="28.5" customHeight="1" x14ac:dyDescent="0.2">
      <c r="B65" s="10"/>
      <c r="C65" s="44" t="s">
        <v>39</v>
      </c>
      <c r="D65" s="45" t="s">
        <v>29</v>
      </c>
      <c r="E65" s="45" t="s">
        <v>1</v>
      </c>
      <c r="F65" s="46">
        <f>3819.1</f>
        <v>3819.1</v>
      </c>
    </row>
    <row r="66" spans="2:6" s="8" customFormat="1" ht="14.25" customHeight="1" x14ac:dyDescent="0.2">
      <c r="B66" s="43"/>
      <c r="C66" s="31" t="s">
        <v>51</v>
      </c>
      <c r="D66" s="32" t="s">
        <v>29</v>
      </c>
      <c r="E66" s="32" t="s">
        <v>2</v>
      </c>
      <c r="F66" s="19">
        <f>9959.2</f>
        <v>9959.2000000000007</v>
      </c>
    </row>
    <row r="67" spans="2:6" s="8" customFormat="1" ht="14.25" hidden="1" customHeight="1" x14ac:dyDescent="0.2">
      <c r="B67" s="10"/>
      <c r="C67" s="31" t="s">
        <v>52</v>
      </c>
      <c r="D67" s="32" t="s">
        <v>29</v>
      </c>
      <c r="E67" s="32" t="s">
        <v>3</v>
      </c>
      <c r="F67" s="19"/>
    </row>
    <row r="68" spans="2:6" s="8" customFormat="1" ht="15" hidden="1" x14ac:dyDescent="0.2">
      <c r="B68" s="10"/>
      <c r="C68" s="31"/>
      <c r="D68" s="32" t="s">
        <v>29</v>
      </c>
      <c r="E68" s="32" t="s">
        <v>3</v>
      </c>
      <c r="F68" s="19"/>
    </row>
    <row r="69" spans="2:6" ht="8.25" customHeight="1" x14ac:dyDescent="0.2">
      <c r="B69" s="9"/>
      <c r="C69" s="36"/>
      <c r="D69" s="32"/>
      <c r="E69" s="32"/>
      <c r="F69" s="16"/>
    </row>
    <row r="70" spans="2:6" s="8" customFormat="1" ht="15" x14ac:dyDescent="0.2">
      <c r="B70" s="10"/>
      <c r="C70" s="40" t="s">
        <v>24</v>
      </c>
      <c r="D70" s="15"/>
      <c r="E70" s="18"/>
      <c r="F70" s="16">
        <f>F64+F61+F57+F51+F48+F40+F32+F26+F23+F20+F10+F37</f>
        <v>523891.39999999997</v>
      </c>
    </row>
    <row r="71" spans="2:6" x14ac:dyDescent="0.2">
      <c r="D71" s="4"/>
      <c r="E71" s="6"/>
      <c r="F71" s="3"/>
    </row>
    <row r="72" spans="2:6" x14ac:dyDescent="0.2">
      <c r="D72" s="4"/>
      <c r="E72" s="4"/>
      <c r="F72" s="3"/>
    </row>
    <row r="73" spans="2:6" x14ac:dyDescent="0.2">
      <c r="D73" s="4"/>
      <c r="E73" s="4"/>
      <c r="F73" s="3"/>
    </row>
    <row r="74" spans="2:6" x14ac:dyDescent="0.2">
      <c r="E74" s="4"/>
      <c r="F74" s="3"/>
    </row>
    <row r="75" spans="2:6" x14ac:dyDescent="0.2">
      <c r="F75" s="3"/>
    </row>
    <row r="76" spans="2:6" x14ac:dyDescent="0.2">
      <c r="F76" s="3"/>
    </row>
    <row r="77" spans="2:6" x14ac:dyDescent="0.2">
      <c r="F77" s="3"/>
    </row>
    <row r="78" spans="2:6" x14ac:dyDescent="0.2">
      <c r="C78" s="1" t="s">
        <v>25</v>
      </c>
      <c r="F78" s="3"/>
    </row>
    <row r="79" spans="2:6" x14ac:dyDescent="0.2">
      <c r="F79" s="3"/>
    </row>
    <row r="80" spans="2:6" x14ac:dyDescent="0.2">
      <c r="F80" s="3"/>
    </row>
    <row r="81" spans="6:6" x14ac:dyDescent="0.2">
      <c r="F81" s="3"/>
    </row>
    <row r="82" spans="6:6" x14ac:dyDescent="0.2">
      <c r="F82" s="3"/>
    </row>
    <row r="83" spans="6:6" x14ac:dyDescent="0.2">
      <c r="F83" s="3"/>
    </row>
    <row r="84" spans="6:6" x14ac:dyDescent="0.2">
      <c r="F84" s="3"/>
    </row>
    <row r="85" spans="6:6" x14ac:dyDescent="0.2">
      <c r="F85" s="3"/>
    </row>
    <row r="86" spans="6:6" x14ac:dyDescent="0.2">
      <c r="F86" s="3"/>
    </row>
    <row r="87" spans="6:6" x14ac:dyDescent="0.2">
      <c r="F87" s="3"/>
    </row>
    <row r="88" spans="6:6" x14ac:dyDescent="0.2">
      <c r="F88" s="3"/>
    </row>
    <row r="89" spans="6:6" x14ac:dyDescent="0.2">
      <c r="F89" s="3"/>
    </row>
    <row r="90" spans="6:6" x14ac:dyDescent="0.2">
      <c r="F90" s="3"/>
    </row>
    <row r="91" spans="6:6" x14ac:dyDescent="0.2">
      <c r="F91" s="3"/>
    </row>
    <row r="92" spans="6:6" x14ac:dyDescent="0.2">
      <c r="F92" s="3"/>
    </row>
    <row r="93" spans="6:6" x14ac:dyDescent="0.2">
      <c r="F93" s="3"/>
    </row>
    <row r="94" spans="6:6" x14ac:dyDescent="0.2">
      <c r="F94" s="3"/>
    </row>
    <row r="95" spans="6:6" x14ac:dyDescent="0.2">
      <c r="F95" s="3"/>
    </row>
    <row r="96" spans="6:6" x14ac:dyDescent="0.2">
      <c r="F96" s="3"/>
    </row>
    <row r="97" spans="6:6" x14ac:dyDescent="0.2">
      <c r="F97" s="3"/>
    </row>
    <row r="98" spans="6:6" x14ac:dyDescent="0.2">
      <c r="F98" s="3"/>
    </row>
    <row r="99" spans="6:6" x14ac:dyDescent="0.2">
      <c r="F99" s="3"/>
    </row>
    <row r="100" spans="6:6" x14ac:dyDescent="0.2">
      <c r="F100" s="3"/>
    </row>
    <row r="101" spans="6:6" x14ac:dyDescent="0.2">
      <c r="F101" s="3"/>
    </row>
    <row r="102" spans="6:6" x14ac:dyDescent="0.2">
      <c r="F102" s="3"/>
    </row>
    <row r="103" spans="6:6" x14ac:dyDescent="0.2">
      <c r="F103" s="3"/>
    </row>
    <row r="104" spans="6:6" x14ac:dyDescent="0.2">
      <c r="F104" s="3"/>
    </row>
    <row r="105" spans="6:6" x14ac:dyDescent="0.2">
      <c r="F105" s="3"/>
    </row>
    <row r="106" spans="6:6" x14ac:dyDescent="0.2">
      <c r="F106" s="3"/>
    </row>
    <row r="107" spans="6:6" x14ac:dyDescent="0.2">
      <c r="F107" s="3"/>
    </row>
    <row r="108" spans="6:6" x14ac:dyDescent="0.2">
      <c r="F108" s="3"/>
    </row>
    <row r="109" spans="6:6" x14ac:dyDescent="0.2">
      <c r="F109" s="3"/>
    </row>
    <row r="110" spans="6:6" x14ac:dyDescent="0.2">
      <c r="F110" s="3"/>
    </row>
    <row r="111" spans="6:6" x14ac:dyDescent="0.2">
      <c r="F111" s="3"/>
    </row>
    <row r="112" spans="6:6" x14ac:dyDescent="0.2">
      <c r="F112" s="3"/>
    </row>
    <row r="113" spans="6:6" x14ac:dyDescent="0.2">
      <c r="F113" s="3"/>
    </row>
    <row r="114" spans="6:6" x14ac:dyDescent="0.2">
      <c r="F114" s="3"/>
    </row>
    <row r="115" spans="6:6" x14ac:dyDescent="0.2">
      <c r="F115" s="3"/>
    </row>
    <row r="116" spans="6:6" x14ac:dyDescent="0.2">
      <c r="F116" s="3"/>
    </row>
    <row r="117" spans="6:6" x14ac:dyDescent="0.2">
      <c r="F117" s="3"/>
    </row>
    <row r="118" spans="6:6" x14ac:dyDescent="0.2">
      <c r="F118" s="3"/>
    </row>
    <row r="119" spans="6:6" x14ac:dyDescent="0.2">
      <c r="F119" s="3"/>
    </row>
  </sheetData>
  <mergeCells count="1">
    <mergeCell ref="C6:F6"/>
  </mergeCells>
  <phoneticPr fontId="0" type="noConversion"/>
  <pageMargins left="0.55118110236220474" right="0" top="0.78740157480314965" bottom="0.39370078740157483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реш</vt:lpstr>
      <vt:lpstr>реш!Область_печати</vt:lpstr>
    </vt:vector>
  </TitlesOfParts>
  <Company>FINDEP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2016-11-29T07:10:25Z</cp:lastPrinted>
  <dcterms:created xsi:type="dcterms:W3CDTF">2004-09-08T09:13:27Z</dcterms:created>
  <dcterms:modified xsi:type="dcterms:W3CDTF">2016-11-30T07:51:02Z</dcterms:modified>
</cp:coreProperties>
</file>